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dokumenty\Oblicz_krowka\BIULETYNY\Archiwum 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Ceny UE bydła żywego" sheetId="63" r:id="rId11"/>
    <sheet name="Handel-zagr. I-X_2020" sheetId="60" r:id="rId12"/>
    <sheet name="Eksport I-X_2020" sheetId="61" r:id="rId13"/>
    <sheet name="Import_I-X_2020" sheetId="62" r:id="rId14"/>
    <sheet name="Handel-zagr. 2019ost." sheetId="46" r:id="rId15"/>
    <sheet name="Eksport 2019ost." sheetId="47" r:id="rId16"/>
    <sheet name="Import 2019ost." sheetId="48" r:id="rId17"/>
    <sheet name="Uboje_bydła_wgGUS" sheetId="45" r:id="rId18"/>
    <sheet name="Śr_wagi_bydła_PL" sheetId="49" r:id="rId19"/>
    <sheet name="Baza_cen_zakupu_2003_2020" sheetId="36" r:id="rId20"/>
    <sheet name="Baza_cen sprzedaży_2017-2020" sheetId="50" r:id="rId21"/>
  </sheets>
  <definedNames>
    <definedName name="_xlnm._FilterDatabase" localSheetId="15" hidden="1">'Eksport 2019ost.'!#REF!</definedName>
    <definedName name="_xlnm._FilterDatabase" localSheetId="12" hidden="1">'Eksport I-X_2020'!$F$6:$I$8</definedName>
    <definedName name="_xlnm._FilterDatabase" localSheetId="13" hidden="1">'Import_I-X_2020'!$K$7:$N$33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L506" i="36" l="1"/>
  <c r="M486" i="36"/>
  <c r="L342" i="36"/>
  <c r="K697" i="45" l="1"/>
  <c r="J697" i="45"/>
  <c r="I697" i="45"/>
  <c r="H697" i="45"/>
  <c r="G697" i="45"/>
  <c r="F697" i="45"/>
  <c r="E697" i="45"/>
  <c r="D697" i="45"/>
  <c r="C695" i="45"/>
  <c r="C694" i="45"/>
  <c r="C693" i="45"/>
  <c r="C692" i="45"/>
  <c r="C691" i="45"/>
  <c r="C690" i="45"/>
  <c r="C689" i="45"/>
  <c r="C688" i="45"/>
  <c r="C687" i="45"/>
  <c r="C686" i="45"/>
  <c r="C685" i="45"/>
  <c r="C684" i="45"/>
  <c r="C697" i="45" s="1"/>
  <c r="K675" i="45"/>
  <c r="J675" i="45"/>
  <c r="I675" i="45"/>
  <c r="H675" i="45"/>
  <c r="G675" i="45"/>
  <c r="F675" i="45"/>
  <c r="E675" i="45"/>
  <c r="D675" i="45"/>
  <c r="C673" i="45"/>
  <c r="C672" i="45"/>
  <c r="C671" i="45"/>
  <c r="C670" i="45"/>
  <c r="C669" i="45"/>
  <c r="C668" i="45"/>
  <c r="C667" i="45"/>
  <c r="C666" i="45"/>
  <c r="C665" i="45"/>
  <c r="C664" i="45"/>
  <c r="C663" i="45"/>
  <c r="C662" i="45"/>
  <c r="C675" i="45" s="1"/>
  <c r="K658" i="45"/>
  <c r="J658" i="45"/>
  <c r="I658" i="45"/>
  <c r="H658" i="45"/>
  <c r="G658" i="45"/>
  <c r="F658" i="45"/>
  <c r="E658" i="45"/>
  <c r="D658" i="45"/>
  <c r="C656" i="45"/>
  <c r="C655" i="45"/>
  <c r="C654" i="45"/>
  <c r="C653" i="45"/>
  <c r="C652" i="45"/>
  <c r="C651" i="45"/>
  <c r="C650" i="45"/>
  <c r="C649" i="45"/>
  <c r="C648" i="45"/>
  <c r="C647" i="45"/>
  <c r="C646" i="45"/>
  <c r="C645" i="45"/>
  <c r="C658" i="45" s="1"/>
  <c r="I32" i="46" l="1"/>
  <c r="I31" i="46"/>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M506" i="36"/>
  <c r="J506" i="36"/>
  <c r="M505" i="36"/>
  <c r="Q504" i="36"/>
  <c r="K498" i="36"/>
  <c r="M497" i="36"/>
  <c r="F497" i="36"/>
  <c r="M496" i="36"/>
  <c r="J496" i="36"/>
  <c r="W495" i="36"/>
  <c r="B494" i="36"/>
  <c r="V488" i="36"/>
  <c r="H488" i="36"/>
  <c r="G488" i="36"/>
  <c r="W487" i="36"/>
  <c r="H487" i="36"/>
  <c r="G487" i="36"/>
  <c r="H486" i="36"/>
  <c r="H485" i="36"/>
  <c r="G485" i="36"/>
  <c r="S484" i="36"/>
  <c r="H484" i="36"/>
  <c r="G484" i="36"/>
  <c r="R483" i="36"/>
  <c r="H483" i="36"/>
  <c r="G483" i="36"/>
  <c r="B483" i="36"/>
  <c r="H482" i="36"/>
  <c r="G482" i="36"/>
  <c r="S472" i="36"/>
  <c r="M467" i="36"/>
  <c r="L466" i="36"/>
  <c r="M461" i="36"/>
  <c r="Z455" i="36"/>
  <c r="W455" i="36"/>
  <c r="V455" i="36"/>
  <c r="S455" i="36"/>
  <c r="R455" i="36"/>
  <c r="Q455" i="36"/>
  <c r="P455" i="36"/>
  <c r="M455" i="36"/>
  <c r="L455" i="36"/>
  <c r="K455" i="36"/>
  <c r="J455" i="36"/>
  <c r="I455" i="36"/>
  <c r="H455" i="36"/>
  <c r="G455" i="36"/>
  <c r="F455" i="36"/>
  <c r="E455" i="36"/>
  <c r="D455" i="36"/>
  <c r="C455" i="36"/>
  <c r="B455" i="36"/>
  <c r="J454" i="36"/>
  <c r="H445" i="36"/>
  <c r="B441" i="36"/>
  <c r="Z436" i="36"/>
  <c r="W436" i="36"/>
  <c r="V436" i="36"/>
  <c r="S436" i="36"/>
  <c r="R436" i="36"/>
  <c r="Q436" i="36"/>
  <c r="P436" i="36"/>
  <c r="M436" i="36"/>
  <c r="L436" i="36"/>
  <c r="K436" i="36"/>
  <c r="J436" i="36"/>
  <c r="I436" i="36"/>
  <c r="H436" i="36"/>
  <c r="G436" i="36"/>
  <c r="F436" i="36"/>
  <c r="E436" i="36"/>
  <c r="D436" i="36"/>
  <c r="C436" i="36"/>
  <c r="B436" i="36"/>
  <c r="I435" i="36"/>
  <c r="P429" i="36"/>
  <c r="G428" i="36"/>
  <c r="L425" i="36"/>
  <c r="E424" i="36"/>
  <c r="J418" i="36"/>
  <c r="D417" i="36"/>
  <c r="P411" i="36"/>
  <c r="R410" i="36"/>
  <c r="V409" i="36"/>
  <c r="D409" i="36"/>
  <c r="I408" i="36"/>
  <c r="R407" i="36"/>
  <c r="E407" i="36"/>
  <c r="M406" i="36"/>
  <c r="B406" i="36"/>
  <c r="J402" i="36"/>
  <c r="W401" i="36"/>
  <c r="H401" i="36"/>
  <c r="R400" i="36"/>
  <c r="E400" i="36"/>
  <c r="M399" i="36"/>
  <c r="C399" i="36"/>
  <c r="K398" i="36"/>
  <c r="W397" i="36"/>
  <c r="H397" i="36"/>
  <c r="R393" i="36"/>
  <c r="F393" i="36"/>
  <c r="P392" i="36"/>
  <c r="C392" i="36"/>
  <c r="K391" i="36"/>
  <c r="W390" i="36"/>
  <c r="I390" i="36"/>
  <c r="S389" i="36"/>
  <c r="F389" i="36"/>
  <c r="P388" i="36"/>
  <c r="C388" i="36"/>
  <c r="L384" i="36"/>
  <c r="Z383" i="36"/>
  <c r="I383" i="36"/>
  <c r="S382" i="36"/>
  <c r="F382" i="36"/>
  <c r="Q381" i="36"/>
  <c r="D381" i="36"/>
  <c r="L380" i="36"/>
  <c r="Z379" i="36"/>
  <c r="I379" i="36"/>
  <c r="Z344" i="36"/>
  <c r="W344" i="36"/>
  <c r="W508" i="36" s="1"/>
  <c r="V344" i="36"/>
  <c r="V508" i="36" s="1"/>
  <c r="S344" i="36"/>
  <c r="S508" i="36" s="1"/>
  <c r="R344" i="36"/>
  <c r="R508" i="36" s="1"/>
  <c r="Q344" i="36"/>
  <c r="Q508" i="36" s="1"/>
  <c r="P344" i="36"/>
  <c r="P508" i="36" s="1"/>
  <c r="M344" i="36"/>
  <c r="M508" i="36" s="1"/>
  <c r="K344" i="36"/>
  <c r="K508" i="36" s="1"/>
  <c r="J508" i="36"/>
  <c r="I508" i="36"/>
  <c r="H344" i="36"/>
  <c r="H508" i="36" s="1"/>
  <c r="G344" i="36"/>
  <c r="G508" i="36" s="1"/>
  <c r="F344" i="36"/>
  <c r="F508" i="36" s="1"/>
  <c r="E344" i="36"/>
  <c r="E508" i="36" s="1"/>
  <c r="D344" i="36"/>
  <c r="D508" i="36" s="1"/>
  <c r="C344" i="36"/>
  <c r="C508" i="36" s="1"/>
  <c r="B344" i="36"/>
  <c r="B508" i="36" s="1"/>
  <c r="Z343" i="36"/>
  <c r="Z507" i="36" s="1"/>
  <c r="W343" i="36"/>
  <c r="W507" i="36" s="1"/>
  <c r="V343" i="36"/>
  <c r="V507" i="36" s="1"/>
  <c r="S343" i="36"/>
  <c r="S507" i="36" s="1"/>
  <c r="R343" i="36"/>
  <c r="R507" i="36" s="1"/>
  <c r="Q343" i="36"/>
  <c r="Q507" i="36" s="1"/>
  <c r="P343" i="36"/>
  <c r="P507" i="36" s="1"/>
  <c r="M343" i="36"/>
  <c r="M507" i="36" s="1"/>
  <c r="L344" i="36"/>
  <c r="L508" i="36" s="1"/>
  <c r="K343" i="36"/>
  <c r="K507" i="36" s="1"/>
  <c r="J507" i="36"/>
  <c r="I507" i="36"/>
  <c r="H343" i="36"/>
  <c r="H507" i="36" s="1"/>
  <c r="G343" i="36"/>
  <c r="G507" i="36" s="1"/>
  <c r="F343" i="36"/>
  <c r="F507" i="36" s="1"/>
  <c r="E343" i="36"/>
  <c r="E507" i="36" s="1"/>
  <c r="D343" i="36"/>
  <c r="D507" i="36" s="1"/>
  <c r="C343" i="36"/>
  <c r="C507" i="36" s="1"/>
  <c r="B343" i="36"/>
  <c r="B507" i="36" s="1"/>
  <c r="Z342" i="36"/>
  <c r="Z506" i="36" s="1"/>
  <c r="W342" i="36"/>
  <c r="W506" i="36" s="1"/>
  <c r="V342" i="36"/>
  <c r="V506" i="36" s="1"/>
  <c r="S342" i="36"/>
  <c r="S506" i="36" s="1"/>
  <c r="R342" i="36"/>
  <c r="R506" i="36" s="1"/>
  <c r="Q342" i="36"/>
  <c r="Q506" i="36" s="1"/>
  <c r="P342" i="36"/>
  <c r="P506" i="36" s="1"/>
  <c r="M342" i="36"/>
  <c r="L343" i="36"/>
  <c r="L507" i="36" s="1"/>
  <c r="K342" i="36"/>
  <c r="K506" i="36" s="1"/>
  <c r="I506" i="36"/>
  <c r="H342" i="36"/>
  <c r="H506" i="36" s="1"/>
  <c r="G342" i="36"/>
  <c r="G506" i="36" s="1"/>
  <c r="F342" i="36"/>
  <c r="F506" i="36" s="1"/>
  <c r="E342" i="36"/>
  <c r="E506" i="36" s="1"/>
  <c r="D342" i="36"/>
  <c r="D506" i="36" s="1"/>
  <c r="C342" i="36"/>
  <c r="C506" i="36" s="1"/>
  <c r="B342" i="36"/>
  <c r="B506" i="36" s="1"/>
  <c r="Z341" i="36"/>
  <c r="Z505" i="36" s="1"/>
  <c r="W341" i="36"/>
  <c r="W505" i="36" s="1"/>
  <c r="V341" i="36"/>
  <c r="V505" i="36" s="1"/>
  <c r="S341" i="36"/>
  <c r="S505" i="36" s="1"/>
  <c r="R341" i="36"/>
  <c r="R505" i="36" s="1"/>
  <c r="Q341" i="36"/>
  <c r="Q505" i="36" s="1"/>
  <c r="P341" i="36"/>
  <c r="P505" i="36" s="1"/>
  <c r="M341" i="36"/>
  <c r="L341" i="36"/>
  <c r="L505" i="36" s="1"/>
  <c r="K341" i="36"/>
  <c r="K505" i="36" s="1"/>
  <c r="J341" i="36"/>
  <c r="J505" i="36" s="1"/>
  <c r="I341" i="36"/>
  <c r="I505" i="36" s="1"/>
  <c r="H341" i="36"/>
  <c r="H505" i="36" s="1"/>
  <c r="G341" i="36"/>
  <c r="G505" i="36" s="1"/>
  <c r="F341" i="36"/>
  <c r="F505" i="36" s="1"/>
  <c r="E341" i="36"/>
  <c r="E505" i="36" s="1"/>
  <c r="D341" i="36"/>
  <c r="D505" i="36" s="1"/>
  <c r="C341" i="36"/>
  <c r="C505" i="36" s="1"/>
  <c r="B341" i="36"/>
  <c r="B505" i="36" s="1"/>
  <c r="Z340" i="36"/>
  <c r="Z504" i="36" s="1"/>
  <c r="W340" i="36"/>
  <c r="W504" i="36" s="1"/>
  <c r="V340" i="36"/>
  <c r="V504" i="36" s="1"/>
  <c r="S340" i="36"/>
  <c r="S504" i="36" s="1"/>
  <c r="R340" i="36"/>
  <c r="R504" i="36" s="1"/>
  <c r="Q340" i="36"/>
  <c r="P340" i="36"/>
  <c r="P504" i="36" s="1"/>
  <c r="M340" i="36"/>
  <c r="M504" i="36" s="1"/>
  <c r="L340" i="36"/>
  <c r="L504" i="36" s="1"/>
  <c r="K340" i="36"/>
  <c r="K504" i="36" s="1"/>
  <c r="J340" i="36"/>
  <c r="J504" i="36" s="1"/>
  <c r="I340" i="36"/>
  <c r="I504" i="36" s="1"/>
  <c r="H340" i="36"/>
  <c r="H504" i="36" s="1"/>
  <c r="G340" i="36"/>
  <c r="G504" i="36" s="1"/>
  <c r="F340" i="36"/>
  <c r="F504" i="36" s="1"/>
  <c r="E340" i="36"/>
  <c r="E504" i="36" s="1"/>
  <c r="D340" i="36"/>
  <c r="D504" i="36" s="1"/>
  <c r="C340" i="36"/>
  <c r="C504" i="36" s="1"/>
  <c r="B340" i="36"/>
  <c r="B504" i="36" s="1"/>
  <c r="Z339" i="36"/>
  <c r="Z503" i="36" s="1"/>
  <c r="W339" i="36"/>
  <c r="W503" i="36" s="1"/>
  <c r="V339" i="36"/>
  <c r="V503" i="36" s="1"/>
  <c r="S339" i="36"/>
  <c r="S503" i="36" s="1"/>
  <c r="R339" i="36"/>
  <c r="R503" i="36" s="1"/>
  <c r="Q339" i="36"/>
  <c r="Q503" i="36" s="1"/>
  <c r="P339" i="36"/>
  <c r="P503" i="36" s="1"/>
  <c r="M339" i="36"/>
  <c r="M503" i="36" s="1"/>
  <c r="L339" i="36"/>
  <c r="L503" i="36" s="1"/>
  <c r="K339" i="36"/>
  <c r="K503" i="36" s="1"/>
  <c r="J339" i="36"/>
  <c r="J503" i="36" s="1"/>
  <c r="I339" i="36"/>
  <c r="I503" i="36" s="1"/>
  <c r="H339" i="36"/>
  <c r="H503" i="36" s="1"/>
  <c r="G339" i="36"/>
  <c r="G503" i="36" s="1"/>
  <c r="F339" i="36"/>
  <c r="F503" i="36" s="1"/>
  <c r="E339" i="36"/>
  <c r="E503" i="36" s="1"/>
  <c r="D339" i="36"/>
  <c r="D503" i="36" s="1"/>
  <c r="C339" i="36"/>
  <c r="C503" i="36" s="1"/>
  <c r="B339" i="36"/>
  <c r="B503" i="36" s="1"/>
  <c r="Z338" i="36"/>
  <c r="Z502" i="36" s="1"/>
  <c r="W338" i="36"/>
  <c r="W502" i="36" s="1"/>
  <c r="V338" i="36"/>
  <c r="V502" i="36" s="1"/>
  <c r="S338" i="36"/>
  <c r="S502" i="36" s="1"/>
  <c r="R338" i="36"/>
  <c r="R502" i="36" s="1"/>
  <c r="Q338" i="36"/>
  <c r="Q502" i="36" s="1"/>
  <c r="P338" i="36"/>
  <c r="P502" i="36" s="1"/>
  <c r="M338" i="36"/>
  <c r="M502" i="36" s="1"/>
  <c r="L338" i="36"/>
  <c r="L502" i="36" s="1"/>
  <c r="K338" i="36"/>
  <c r="K502" i="36" s="1"/>
  <c r="J338" i="36"/>
  <c r="J502" i="36" s="1"/>
  <c r="I338" i="36"/>
  <c r="I502" i="36" s="1"/>
  <c r="H338" i="36"/>
  <c r="H502" i="36" s="1"/>
  <c r="G338" i="36"/>
  <c r="G502" i="36" s="1"/>
  <c r="F338" i="36"/>
  <c r="F502" i="36" s="1"/>
  <c r="E338" i="36"/>
  <c r="E502" i="36" s="1"/>
  <c r="D338" i="36"/>
  <c r="D502" i="36" s="1"/>
  <c r="C338" i="36"/>
  <c r="C502" i="36" s="1"/>
  <c r="B338" i="36"/>
  <c r="B502" i="36" s="1"/>
  <c r="Z334" i="36"/>
  <c r="Z498" i="36" s="1"/>
  <c r="W334" i="36"/>
  <c r="W498" i="36" s="1"/>
  <c r="V334" i="36"/>
  <c r="V498" i="36" s="1"/>
  <c r="S334" i="36"/>
  <c r="S498" i="36" s="1"/>
  <c r="R334" i="36"/>
  <c r="R498" i="36" s="1"/>
  <c r="Q334" i="36"/>
  <c r="Q498" i="36" s="1"/>
  <c r="P334" i="36"/>
  <c r="P498" i="36" s="1"/>
  <c r="M334" i="36"/>
  <c r="M498" i="36" s="1"/>
  <c r="L334" i="36"/>
  <c r="L498" i="36" s="1"/>
  <c r="K334" i="36"/>
  <c r="J334" i="36"/>
  <c r="J498" i="36" s="1"/>
  <c r="I334" i="36"/>
  <c r="I498" i="36" s="1"/>
  <c r="H334" i="36"/>
  <c r="H498" i="36" s="1"/>
  <c r="G334" i="36"/>
  <c r="G498" i="36" s="1"/>
  <c r="F334" i="36"/>
  <c r="F498" i="36" s="1"/>
  <c r="E334" i="36"/>
  <c r="E498" i="36" s="1"/>
  <c r="D334" i="36"/>
  <c r="D498" i="36" s="1"/>
  <c r="C334" i="36"/>
  <c r="C498" i="36" s="1"/>
  <c r="B334" i="36"/>
  <c r="B498" i="36" s="1"/>
  <c r="Z333" i="36"/>
  <c r="Z497" i="36" s="1"/>
  <c r="W333" i="36"/>
  <c r="W497" i="36" s="1"/>
  <c r="V333" i="36"/>
  <c r="V497" i="36" s="1"/>
  <c r="S333" i="36"/>
  <c r="S497" i="36" s="1"/>
  <c r="R333" i="36"/>
  <c r="R497" i="36" s="1"/>
  <c r="Q333" i="36"/>
  <c r="Q497" i="36" s="1"/>
  <c r="P333" i="36"/>
  <c r="P497" i="36" s="1"/>
  <c r="M333" i="36"/>
  <c r="L333" i="36"/>
  <c r="L497" i="36" s="1"/>
  <c r="K333" i="36"/>
  <c r="K497" i="36" s="1"/>
  <c r="J333" i="36"/>
  <c r="J497" i="36" s="1"/>
  <c r="I333" i="36"/>
  <c r="I497" i="36" s="1"/>
  <c r="H333" i="36"/>
  <c r="H497" i="36" s="1"/>
  <c r="G333" i="36"/>
  <c r="G497" i="36" s="1"/>
  <c r="F333" i="36"/>
  <c r="E333" i="36"/>
  <c r="E497" i="36" s="1"/>
  <c r="D333" i="36"/>
  <c r="D497" i="36" s="1"/>
  <c r="C333" i="36"/>
  <c r="C497" i="36" s="1"/>
  <c r="B333" i="36"/>
  <c r="B497" i="36" s="1"/>
  <c r="Z332" i="36"/>
  <c r="Z496" i="36" s="1"/>
  <c r="W332" i="36"/>
  <c r="W496" i="36" s="1"/>
  <c r="V332" i="36"/>
  <c r="V496" i="36" s="1"/>
  <c r="S332" i="36"/>
  <c r="S496" i="36" s="1"/>
  <c r="R332" i="36"/>
  <c r="R496" i="36" s="1"/>
  <c r="Q332" i="36"/>
  <c r="Q496" i="36" s="1"/>
  <c r="P332" i="36"/>
  <c r="P496" i="36" s="1"/>
  <c r="M332" i="36"/>
  <c r="L332" i="36"/>
  <c r="L496" i="36" s="1"/>
  <c r="K332" i="36"/>
  <c r="K496" i="36" s="1"/>
  <c r="I332" i="36"/>
  <c r="I496" i="36" s="1"/>
  <c r="H332" i="36"/>
  <c r="H496" i="36" s="1"/>
  <c r="G332" i="36"/>
  <c r="G496" i="36" s="1"/>
  <c r="F332" i="36"/>
  <c r="F496" i="36" s="1"/>
  <c r="E332" i="36"/>
  <c r="E496" i="36" s="1"/>
  <c r="D332" i="36"/>
  <c r="D496" i="36" s="1"/>
  <c r="C332" i="36"/>
  <c r="C496" i="36" s="1"/>
  <c r="B332" i="36"/>
  <c r="B496" i="36" s="1"/>
  <c r="Z331" i="36"/>
  <c r="Z495" i="36" s="1"/>
  <c r="W331" i="36"/>
  <c r="V331" i="36"/>
  <c r="V495" i="36" s="1"/>
  <c r="S331" i="36"/>
  <c r="S495" i="36" s="1"/>
  <c r="R331" i="36"/>
  <c r="R495" i="36" s="1"/>
  <c r="Q331" i="36"/>
  <c r="Q495" i="36" s="1"/>
  <c r="P331" i="36"/>
  <c r="P495" i="36" s="1"/>
  <c r="M331" i="36"/>
  <c r="M495" i="36" s="1"/>
  <c r="L331" i="36"/>
  <c r="L495" i="36" s="1"/>
  <c r="K331" i="36"/>
  <c r="K495" i="36" s="1"/>
  <c r="J331" i="36"/>
  <c r="J495" i="36" s="1"/>
  <c r="I331" i="36"/>
  <c r="I495" i="36" s="1"/>
  <c r="H331" i="36"/>
  <c r="H495" i="36" s="1"/>
  <c r="G331" i="36"/>
  <c r="G495" i="36" s="1"/>
  <c r="F331" i="36"/>
  <c r="F495" i="36" s="1"/>
  <c r="E331" i="36"/>
  <c r="E495" i="36" s="1"/>
  <c r="D331" i="36"/>
  <c r="D495" i="36" s="1"/>
  <c r="C331" i="36"/>
  <c r="C495" i="36" s="1"/>
  <c r="B331" i="36"/>
  <c r="B495" i="36" s="1"/>
  <c r="Z330" i="36"/>
  <c r="Z494" i="36" s="1"/>
  <c r="W330" i="36"/>
  <c r="W494" i="36" s="1"/>
  <c r="V330" i="36"/>
  <c r="V494" i="36" s="1"/>
  <c r="S330" i="36"/>
  <c r="S494" i="36" s="1"/>
  <c r="R330" i="36"/>
  <c r="R494" i="36" s="1"/>
  <c r="Q330" i="36"/>
  <c r="Q494" i="36" s="1"/>
  <c r="P330" i="36"/>
  <c r="P494" i="36" s="1"/>
  <c r="M330" i="36"/>
  <c r="M494" i="36" s="1"/>
  <c r="L330" i="36"/>
  <c r="L494" i="36" s="1"/>
  <c r="K330" i="36"/>
  <c r="K494" i="36" s="1"/>
  <c r="J330" i="36"/>
  <c r="J494" i="36" s="1"/>
  <c r="I330" i="36"/>
  <c r="I494" i="36" s="1"/>
  <c r="H330" i="36"/>
  <c r="H494" i="36" s="1"/>
  <c r="G330" i="36"/>
  <c r="G494" i="36" s="1"/>
  <c r="F330" i="36"/>
  <c r="F494" i="36" s="1"/>
  <c r="E330" i="36"/>
  <c r="E494" i="36" s="1"/>
  <c r="D330" i="36"/>
  <c r="D494" i="36" s="1"/>
  <c r="C330" i="36"/>
  <c r="C494" i="36" s="1"/>
  <c r="B330" i="36"/>
  <c r="Z329" i="36"/>
  <c r="Z493" i="36" s="1"/>
  <c r="W329" i="36"/>
  <c r="W493" i="36" s="1"/>
  <c r="V329" i="36"/>
  <c r="V493" i="36" s="1"/>
  <c r="S329" i="36"/>
  <c r="S493" i="36" s="1"/>
  <c r="R329" i="36"/>
  <c r="R493" i="36" s="1"/>
  <c r="Q329" i="36"/>
  <c r="Q493" i="36" s="1"/>
  <c r="P329" i="36"/>
  <c r="P493" i="36" s="1"/>
  <c r="M329" i="36"/>
  <c r="M493" i="36" s="1"/>
  <c r="L329" i="36"/>
  <c r="L493" i="36" s="1"/>
  <c r="K329" i="36"/>
  <c r="K493" i="36" s="1"/>
  <c r="J329" i="36"/>
  <c r="J493" i="36" s="1"/>
  <c r="I329" i="36"/>
  <c r="I493" i="36" s="1"/>
  <c r="H329" i="36"/>
  <c r="H493" i="36" s="1"/>
  <c r="G329" i="36"/>
  <c r="G493" i="36" s="1"/>
  <c r="F329" i="36"/>
  <c r="F493" i="36" s="1"/>
  <c r="E329" i="36"/>
  <c r="E493" i="36" s="1"/>
  <c r="D329" i="36"/>
  <c r="D493" i="36" s="1"/>
  <c r="C329" i="36"/>
  <c r="C493" i="36" s="1"/>
  <c r="B329" i="36"/>
  <c r="B493" i="36" s="1"/>
  <c r="Z328" i="36"/>
  <c r="Z492" i="36" s="1"/>
  <c r="W328" i="36"/>
  <c r="W492" i="36" s="1"/>
  <c r="V328" i="36"/>
  <c r="V492" i="36" s="1"/>
  <c r="S328" i="36"/>
  <c r="S492" i="36" s="1"/>
  <c r="R328" i="36"/>
  <c r="R492" i="36" s="1"/>
  <c r="Q328" i="36"/>
  <c r="Q492" i="36" s="1"/>
  <c r="P328" i="36"/>
  <c r="P492" i="36" s="1"/>
  <c r="M328" i="36"/>
  <c r="M492" i="36" s="1"/>
  <c r="L328" i="36"/>
  <c r="L492" i="36" s="1"/>
  <c r="K328" i="36"/>
  <c r="K492" i="36" s="1"/>
  <c r="J328" i="36"/>
  <c r="J492" i="36" s="1"/>
  <c r="I328" i="36"/>
  <c r="I492" i="36" s="1"/>
  <c r="H328" i="36"/>
  <c r="H492" i="36" s="1"/>
  <c r="G328" i="36"/>
  <c r="G492" i="36" s="1"/>
  <c r="F328" i="36"/>
  <c r="F492" i="36" s="1"/>
  <c r="E328" i="36"/>
  <c r="E492" i="36" s="1"/>
  <c r="D328" i="36"/>
  <c r="D492" i="36" s="1"/>
  <c r="C328" i="36"/>
  <c r="C492" i="36" s="1"/>
  <c r="B328" i="36"/>
  <c r="B492" i="36" s="1"/>
  <c r="Z324" i="36"/>
  <c r="Z488" i="36" s="1"/>
  <c r="W324" i="36"/>
  <c r="W488" i="36" s="1"/>
  <c r="V324" i="36"/>
  <c r="S324" i="36"/>
  <c r="S488" i="36" s="1"/>
  <c r="R324" i="36"/>
  <c r="R488" i="36" s="1"/>
  <c r="Q324" i="36"/>
  <c r="Q488" i="36" s="1"/>
  <c r="P324" i="36"/>
  <c r="P488" i="36" s="1"/>
  <c r="M324" i="36"/>
  <c r="L324" i="36"/>
  <c r="L488" i="36" s="1"/>
  <c r="K324" i="36"/>
  <c r="K488" i="36" s="1"/>
  <c r="J324" i="36"/>
  <c r="J488" i="36" s="1"/>
  <c r="I324" i="36"/>
  <c r="I488" i="36" s="1"/>
  <c r="F324" i="36"/>
  <c r="F488" i="36" s="1"/>
  <c r="E324" i="36"/>
  <c r="E488" i="36" s="1"/>
  <c r="D324" i="36"/>
  <c r="D488" i="36" s="1"/>
  <c r="C324" i="36"/>
  <c r="C488" i="36" s="1"/>
  <c r="B324" i="36"/>
  <c r="B488" i="36" s="1"/>
  <c r="Z323" i="36"/>
  <c r="Z487" i="36" s="1"/>
  <c r="W323" i="36"/>
  <c r="V323" i="36"/>
  <c r="V487" i="36" s="1"/>
  <c r="S323" i="36"/>
  <c r="S487" i="36" s="1"/>
  <c r="R323" i="36"/>
  <c r="R487" i="36" s="1"/>
  <c r="Q323" i="36"/>
  <c r="Q487" i="36" s="1"/>
  <c r="P323" i="36"/>
  <c r="P487" i="36" s="1"/>
  <c r="M323" i="36"/>
  <c r="M488" i="36" s="1"/>
  <c r="L323" i="36"/>
  <c r="L487" i="36" s="1"/>
  <c r="K323" i="36"/>
  <c r="K487" i="36" s="1"/>
  <c r="J323" i="36"/>
  <c r="J487" i="36" s="1"/>
  <c r="I323" i="36"/>
  <c r="I487" i="36" s="1"/>
  <c r="F323" i="36"/>
  <c r="F487" i="36" s="1"/>
  <c r="E323" i="36"/>
  <c r="E487" i="36" s="1"/>
  <c r="D323" i="36"/>
  <c r="D487" i="36" s="1"/>
  <c r="C323" i="36"/>
  <c r="C487" i="36" s="1"/>
  <c r="B323" i="36"/>
  <c r="B487" i="36" s="1"/>
  <c r="Z322" i="36"/>
  <c r="Z486" i="36" s="1"/>
  <c r="W322" i="36"/>
  <c r="W486" i="36" s="1"/>
  <c r="V322" i="36"/>
  <c r="V486" i="36" s="1"/>
  <c r="S322" i="36"/>
  <c r="S486" i="36" s="1"/>
  <c r="R322" i="36"/>
  <c r="R486" i="36" s="1"/>
  <c r="Q322" i="36"/>
  <c r="Q486" i="36" s="1"/>
  <c r="P322" i="36"/>
  <c r="P486" i="36" s="1"/>
  <c r="M322" i="36"/>
  <c r="M487" i="36" s="1"/>
  <c r="L322" i="36"/>
  <c r="L486" i="36" s="1"/>
  <c r="K322" i="36"/>
  <c r="K486" i="36" s="1"/>
  <c r="J322" i="36"/>
  <c r="J486" i="36" s="1"/>
  <c r="I322" i="36"/>
  <c r="I486" i="36" s="1"/>
  <c r="G322" i="36"/>
  <c r="G486" i="36" s="1"/>
  <c r="F322" i="36"/>
  <c r="F486" i="36" s="1"/>
  <c r="E322" i="36"/>
  <c r="E486" i="36" s="1"/>
  <c r="D322" i="36"/>
  <c r="D486" i="36" s="1"/>
  <c r="C322" i="36"/>
  <c r="C486" i="36" s="1"/>
  <c r="B322" i="36"/>
  <c r="B486" i="36" s="1"/>
  <c r="Z321" i="36"/>
  <c r="Z485" i="36" s="1"/>
  <c r="W321" i="36"/>
  <c r="W485" i="36" s="1"/>
  <c r="V321" i="36"/>
  <c r="V485" i="36" s="1"/>
  <c r="S321" i="36"/>
  <c r="S485" i="36" s="1"/>
  <c r="R321" i="36"/>
  <c r="R485" i="36" s="1"/>
  <c r="Q321" i="36"/>
  <c r="Q485" i="36" s="1"/>
  <c r="P321" i="36"/>
  <c r="P485" i="36" s="1"/>
  <c r="M321" i="36"/>
  <c r="M485" i="36" s="1"/>
  <c r="L321" i="36"/>
  <c r="L485" i="36" s="1"/>
  <c r="K321" i="36"/>
  <c r="K485" i="36" s="1"/>
  <c r="J321" i="36"/>
  <c r="J485" i="36" s="1"/>
  <c r="I321" i="36"/>
  <c r="I485" i="36" s="1"/>
  <c r="F321" i="36"/>
  <c r="F485" i="36" s="1"/>
  <c r="E321" i="36"/>
  <c r="E485" i="36" s="1"/>
  <c r="D321" i="36"/>
  <c r="D485" i="36" s="1"/>
  <c r="C321" i="36"/>
  <c r="C485" i="36" s="1"/>
  <c r="B321" i="36"/>
  <c r="B485" i="36" s="1"/>
  <c r="Z320" i="36"/>
  <c r="Z484" i="36" s="1"/>
  <c r="W320" i="36"/>
  <c r="W484" i="36" s="1"/>
  <c r="V320" i="36"/>
  <c r="V484" i="36" s="1"/>
  <c r="S320" i="36"/>
  <c r="R320" i="36"/>
  <c r="R484" i="36" s="1"/>
  <c r="Q320" i="36"/>
  <c r="Q484" i="36" s="1"/>
  <c r="P320" i="36"/>
  <c r="P484" i="36" s="1"/>
  <c r="M320" i="36"/>
  <c r="M484" i="36" s="1"/>
  <c r="L320" i="36"/>
  <c r="L484" i="36" s="1"/>
  <c r="K320" i="36"/>
  <c r="K484" i="36" s="1"/>
  <c r="J320" i="36"/>
  <c r="J484" i="36" s="1"/>
  <c r="I320" i="36"/>
  <c r="I484" i="36" s="1"/>
  <c r="F320" i="36"/>
  <c r="F484" i="36" s="1"/>
  <c r="E320" i="36"/>
  <c r="E484" i="36" s="1"/>
  <c r="D320" i="36"/>
  <c r="D484" i="36" s="1"/>
  <c r="C320" i="36"/>
  <c r="C484" i="36" s="1"/>
  <c r="B320" i="36"/>
  <c r="B484" i="36" s="1"/>
  <c r="Z319" i="36"/>
  <c r="Z483" i="36" s="1"/>
  <c r="W319" i="36"/>
  <c r="W483" i="36" s="1"/>
  <c r="V319" i="36"/>
  <c r="V483" i="36" s="1"/>
  <c r="S319" i="36"/>
  <c r="S483" i="36" s="1"/>
  <c r="R319" i="36"/>
  <c r="Q319" i="36"/>
  <c r="Q483" i="36" s="1"/>
  <c r="P319" i="36"/>
  <c r="P483" i="36" s="1"/>
  <c r="M319" i="36"/>
  <c r="M483" i="36" s="1"/>
  <c r="L319" i="36"/>
  <c r="L483" i="36" s="1"/>
  <c r="K319" i="36"/>
  <c r="K483" i="36" s="1"/>
  <c r="J319" i="36"/>
  <c r="J483" i="36" s="1"/>
  <c r="I319" i="36"/>
  <c r="I483" i="36" s="1"/>
  <c r="F319" i="36"/>
  <c r="F483" i="36" s="1"/>
  <c r="E319" i="36"/>
  <c r="E483" i="36" s="1"/>
  <c r="D319" i="36"/>
  <c r="D483" i="36" s="1"/>
  <c r="C319" i="36"/>
  <c r="C483" i="36" s="1"/>
  <c r="B319" i="36"/>
  <c r="Z318" i="36"/>
  <c r="Z482" i="36" s="1"/>
  <c r="W318" i="36"/>
  <c r="W482" i="36" s="1"/>
  <c r="V318" i="36"/>
  <c r="V482" i="36" s="1"/>
  <c r="S318" i="36"/>
  <c r="S482" i="36" s="1"/>
  <c r="R318" i="36"/>
  <c r="R482" i="36" s="1"/>
  <c r="Q318" i="36"/>
  <c r="Q482" i="36" s="1"/>
  <c r="P318" i="36"/>
  <c r="P482" i="36" s="1"/>
  <c r="M318" i="36"/>
  <c r="M482" i="36" s="1"/>
  <c r="L318" i="36"/>
  <c r="L482" i="36" s="1"/>
  <c r="K318" i="36"/>
  <c r="K482" i="36" s="1"/>
  <c r="J318" i="36"/>
  <c r="J482" i="36" s="1"/>
  <c r="I318" i="36"/>
  <c r="I482" i="36" s="1"/>
  <c r="F318" i="36"/>
  <c r="F482" i="36" s="1"/>
  <c r="E318" i="36"/>
  <c r="E482" i="36" s="1"/>
  <c r="D318" i="36"/>
  <c r="D482" i="36" s="1"/>
  <c r="C318" i="36"/>
  <c r="C482" i="36" s="1"/>
  <c r="B318" i="36"/>
  <c r="B482" i="36" s="1"/>
  <c r="Z314" i="36"/>
  <c r="Z477" i="36" s="1"/>
  <c r="W314" i="36"/>
  <c r="W477" i="36" s="1"/>
  <c r="V314" i="36"/>
  <c r="V477" i="36" s="1"/>
  <c r="S314" i="36"/>
  <c r="S477" i="36" s="1"/>
  <c r="R314" i="36"/>
  <c r="R477" i="36" s="1"/>
  <c r="Q314" i="36"/>
  <c r="Q477" i="36" s="1"/>
  <c r="P314" i="36"/>
  <c r="P477" i="36" s="1"/>
  <c r="M314" i="36"/>
  <c r="M477" i="36" s="1"/>
  <c r="L314" i="36"/>
  <c r="L477" i="36" s="1"/>
  <c r="K314" i="36"/>
  <c r="K477" i="36" s="1"/>
  <c r="J314" i="36"/>
  <c r="J477" i="36" s="1"/>
  <c r="I314" i="36"/>
  <c r="I477" i="36" s="1"/>
  <c r="H314" i="36"/>
  <c r="H477" i="36" s="1"/>
  <c r="G314" i="36"/>
  <c r="G477" i="36" s="1"/>
  <c r="F314" i="36"/>
  <c r="F477" i="36" s="1"/>
  <c r="E314" i="36"/>
  <c r="E477" i="36" s="1"/>
  <c r="D314" i="36"/>
  <c r="D477" i="36" s="1"/>
  <c r="C314" i="36"/>
  <c r="C477" i="36" s="1"/>
  <c r="B314" i="36"/>
  <c r="B477" i="36" s="1"/>
  <c r="Z313" i="36"/>
  <c r="Z476" i="36" s="1"/>
  <c r="W313" i="36"/>
  <c r="W476" i="36" s="1"/>
  <c r="V313" i="36"/>
  <c r="V476" i="36" s="1"/>
  <c r="S313" i="36"/>
  <c r="S476" i="36" s="1"/>
  <c r="R313" i="36"/>
  <c r="R476" i="36" s="1"/>
  <c r="Q313" i="36"/>
  <c r="Q476" i="36" s="1"/>
  <c r="P313" i="36"/>
  <c r="P476" i="36" s="1"/>
  <c r="M313" i="36"/>
  <c r="M476" i="36" s="1"/>
  <c r="L313" i="36"/>
  <c r="L476" i="36" s="1"/>
  <c r="K313" i="36"/>
  <c r="K476" i="36" s="1"/>
  <c r="J313" i="36"/>
  <c r="J476" i="36" s="1"/>
  <c r="I313" i="36"/>
  <c r="I476" i="36" s="1"/>
  <c r="H313" i="36"/>
  <c r="H476" i="36" s="1"/>
  <c r="G313" i="36"/>
  <c r="G476" i="36" s="1"/>
  <c r="F313" i="36"/>
  <c r="F476" i="36" s="1"/>
  <c r="E313" i="36"/>
  <c r="E476" i="36" s="1"/>
  <c r="D313" i="36"/>
  <c r="D476" i="36" s="1"/>
  <c r="C313" i="36"/>
  <c r="C476" i="36" s="1"/>
  <c r="B313" i="36"/>
  <c r="B476" i="36" s="1"/>
  <c r="Z312" i="36"/>
  <c r="Z475" i="36" s="1"/>
  <c r="W312" i="36"/>
  <c r="W475" i="36" s="1"/>
  <c r="V312" i="36"/>
  <c r="V475" i="36" s="1"/>
  <c r="S312" i="36"/>
  <c r="S475" i="36" s="1"/>
  <c r="R312" i="36"/>
  <c r="R475" i="36" s="1"/>
  <c r="Q312" i="36"/>
  <c r="Q475" i="36" s="1"/>
  <c r="P312" i="36"/>
  <c r="P475" i="36" s="1"/>
  <c r="M312" i="36"/>
  <c r="M475" i="36" s="1"/>
  <c r="L312" i="36"/>
  <c r="L475" i="36" s="1"/>
  <c r="K312" i="36"/>
  <c r="K475" i="36" s="1"/>
  <c r="J312" i="36"/>
  <c r="J475" i="36" s="1"/>
  <c r="I312" i="36"/>
  <c r="I475" i="36" s="1"/>
  <c r="H312" i="36"/>
  <c r="H475" i="36" s="1"/>
  <c r="G312" i="36"/>
  <c r="G475" i="36" s="1"/>
  <c r="F312" i="36"/>
  <c r="F475" i="36" s="1"/>
  <c r="E312" i="36"/>
  <c r="E475" i="36" s="1"/>
  <c r="D312" i="36"/>
  <c r="D475" i="36" s="1"/>
  <c r="C312" i="36"/>
  <c r="C475" i="36" s="1"/>
  <c r="B312" i="36"/>
  <c r="B475" i="36" s="1"/>
  <c r="Z311" i="36"/>
  <c r="Z474" i="36" s="1"/>
  <c r="W311" i="36"/>
  <c r="W474" i="36" s="1"/>
  <c r="V311" i="36"/>
  <c r="V474" i="36" s="1"/>
  <c r="S311" i="36"/>
  <c r="S474" i="36" s="1"/>
  <c r="R311" i="36"/>
  <c r="R474" i="36" s="1"/>
  <c r="Q311" i="36"/>
  <c r="Q474" i="36" s="1"/>
  <c r="P311" i="36"/>
  <c r="P474" i="36" s="1"/>
  <c r="M311" i="36"/>
  <c r="M474" i="36" s="1"/>
  <c r="L311" i="36"/>
  <c r="L474" i="36" s="1"/>
  <c r="K311" i="36"/>
  <c r="K474" i="36" s="1"/>
  <c r="J311" i="36"/>
  <c r="J474" i="36" s="1"/>
  <c r="I311" i="36"/>
  <c r="I474" i="36" s="1"/>
  <c r="H311" i="36"/>
  <c r="H474" i="36" s="1"/>
  <c r="G311" i="36"/>
  <c r="G474" i="36" s="1"/>
  <c r="F311" i="36"/>
  <c r="F474" i="36" s="1"/>
  <c r="E311" i="36"/>
  <c r="E474" i="36" s="1"/>
  <c r="D311" i="36"/>
  <c r="D474" i="36" s="1"/>
  <c r="C311" i="36"/>
  <c r="C474" i="36" s="1"/>
  <c r="B311" i="36"/>
  <c r="B474" i="36" s="1"/>
  <c r="Z310" i="36"/>
  <c r="Z473" i="36" s="1"/>
  <c r="W310" i="36"/>
  <c r="W473" i="36" s="1"/>
  <c r="V310" i="36"/>
  <c r="V473" i="36" s="1"/>
  <c r="S310" i="36"/>
  <c r="S473" i="36" s="1"/>
  <c r="R310" i="36"/>
  <c r="R473" i="36" s="1"/>
  <c r="Q310" i="36"/>
  <c r="Q473" i="36" s="1"/>
  <c r="P310" i="36"/>
  <c r="P473" i="36" s="1"/>
  <c r="M310" i="36"/>
  <c r="M473" i="36" s="1"/>
  <c r="L310" i="36"/>
  <c r="L473" i="36" s="1"/>
  <c r="K310" i="36"/>
  <c r="K473" i="36" s="1"/>
  <c r="J310" i="36"/>
  <c r="J473" i="36" s="1"/>
  <c r="I310" i="36"/>
  <c r="I473" i="36" s="1"/>
  <c r="H310" i="36"/>
  <c r="H473" i="36" s="1"/>
  <c r="G310" i="36"/>
  <c r="G473" i="36" s="1"/>
  <c r="F310" i="36"/>
  <c r="F473" i="36" s="1"/>
  <c r="E310" i="36"/>
  <c r="E473" i="36" s="1"/>
  <c r="D310" i="36"/>
  <c r="D473" i="36" s="1"/>
  <c r="C310" i="36"/>
  <c r="C473" i="36" s="1"/>
  <c r="B310" i="36"/>
  <c r="B473" i="36" s="1"/>
  <c r="Z309" i="36"/>
  <c r="Z472" i="36" s="1"/>
  <c r="W309" i="36"/>
  <c r="W472" i="36" s="1"/>
  <c r="V309" i="36"/>
  <c r="V472" i="36" s="1"/>
  <c r="S309" i="36"/>
  <c r="R309" i="36"/>
  <c r="R472" i="36" s="1"/>
  <c r="Q309" i="36"/>
  <c r="Q472" i="36" s="1"/>
  <c r="P309" i="36"/>
  <c r="P472" i="36" s="1"/>
  <c r="M309" i="36"/>
  <c r="M472" i="36" s="1"/>
  <c r="L309" i="36"/>
  <c r="L472" i="36" s="1"/>
  <c r="K309" i="36"/>
  <c r="K472" i="36" s="1"/>
  <c r="J309" i="36"/>
  <c r="J472" i="36" s="1"/>
  <c r="I309" i="36"/>
  <c r="I472" i="36" s="1"/>
  <c r="H309" i="36"/>
  <c r="H472" i="36" s="1"/>
  <c r="G309" i="36"/>
  <c r="G472" i="36" s="1"/>
  <c r="F309" i="36"/>
  <c r="F472" i="36" s="1"/>
  <c r="E309" i="36"/>
  <c r="E472" i="36" s="1"/>
  <c r="D309" i="36"/>
  <c r="D472" i="36" s="1"/>
  <c r="C309" i="36"/>
  <c r="C472" i="36" s="1"/>
  <c r="B309" i="36"/>
  <c r="B472" i="36" s="1"/>
  <c r="Z308" i="36"/>
  <c r="Z471" i="36" s="1"/>
  <c r="W308" i="36"/>
  <c r="W471" i="36" s="1"/>
  <c r="V308" i="36"/>
  <c r="V471" i="36" s="1"/>
  <c r="S308" i="36"/>
  <c r="S471" i="36" s="1"/>
  <c r="R308" i="36"/>
  <c r="R471" i="36" s="1"/>
  <c r="Q308" i="36"/>
  <c r="Q471" i="36" s="1"/>
  <c r="P308" i="36"/>
  <c r="P471" i="36" s="1"/>
  <c r="M308" i="36"/>
  <c r="M471" i="36" s="1"/>
  <c r="L308" i="36"/>
  <c r="L471" i="36" s="1"/>
  <c r="K308" i="36"/>
  <c r="K471" i="36" s="1"/>
  <c r="J308" i="36"/>
  <c r="J471" i="36" s="1"/>
  <c r="I308" i="36"/>
  <c r="I471" i="36" s="1"/>
  <c r="H308" i="36"/>
  <c r="H471" i="36" s="1"/>
  <c r="G308" i="36"/>
  <c r="G471" i="36" s="1"/>
  <c r="F308" i="36"/>
  <c r="F471" i="36" s="1"/>
  <c r="E308" i="36"/>
  <c r="E471" i="36" s="1"/>
  <c r="D308" i="36"/>
  <c r="D471" i="36" s="1"/>
  <c r="C308" i="36"/>
  <c r="C471" i="36" s="1"/>
  <c r="B308" i="36"/>
  <c r="B471" i="36" s="1"/>
  <c r="Z304" i="36"/>
  <c r="Z467" i="36" s="1"/>
  <c r="W304" i="36"/>
  <c r="W467" i="36" s="1"/>
  <c r="V304" i="36"/>
  <c r="V467" i="36" s="1"/>
  <c r="S304" i="36"/>
  <c r="S467" i="36" s="1"/>
  <c r="R304" i="36"/>
  <c r="R467" i="36" s="1"/>
  <c r="Q304" i="36"/>
  <c r="Q467" i="36" s="1"/>
  <c r="P304" i="36"/>
  <c r="P467" i="36" s="1"/>
  <c r="M304" i="36"/>
  <c r="L304" i="36"/>
  <c r="L467" i="36" s="1"/>
  <c r="K304" i="36"/>
  <c r="K467" i="36" s="1"/>
  <c r="J304" i="36"/>
  <c r="J467" i="36" s="1"/>
  <c r="I304" i="36"/>
  <c r="I467" i="36" s="1"/>
  <c r="H304" i="36"/>
  <c r="H467" i="36" s="1"/>
  <c r="G304" i="36"/>
  <c r="G467" i="36" s="1"/>
  <c r="F304" i="36"/>
  <c r="F467" i="36" s="1"/>
  <c r="E304" i="36"/>
  <c r="E467" i="36" s="1"/>
  <c r="D304" i="36"/>
  <c r="D467" i="36" s="1"/>
  <c r="C304" i="36"/>
  <c r="C467" i="36" s="1"/>
  <c r="B304" i="36"/>
  <c r="B467" i="36" s="1"/>
  <c r="Z303" i="36"/>
  <c r="Z466" i="36" s="1"/>
  <c r="W303" i="36"/>
  <c r="W466" i="36" s="1"/>
  <c r="V303" i="36"/>
  <c r="V466" i="36" s="1"/>
  <c r="S303" i="36"/>
  <c r="S466" i="36" s="1"/>
  <c r="R303" i="36"/>
  <c r="R466" i="36" s="1"/>
  <c r="Q303" i="36"/>
  <c r="Q466" i="36" s="1"/>
  <c r="P303" i="36"/>
  <c r="P466" i="36" s="1"/>
  <c r="M303" i="36"/>
  <c r="M466" i="36" s="1"/>
  <c r="L303" i="36"/>
  <c r="K303" i="36"/>
  <c r="K466" i="36" s="1"/>
  <c r="J303" i="36"/>
  <c r="J466" i="36" s="1"/>
  <c r="I303" i="36"/>
  <c r="I466" i="36" s="1"/>
  <c r="H303" i="36"/>
  <c r="H466" i="36" s="1"/>
  <c r="G303" i="36"/>
  <c r="G466" i="36" s="1"/>
  <c r="F303" i="36"/>
  <c r="F466" i="36" s="1"/>
  <c r="E303" i="36"/>
  <c r="E466" i="36" s="1"/>
  <c r="D303" i="36"/>
  <c r="D466" i="36" s="1"/>
  <c r="C303" i="36"/>
  <c r="C466" i="36" s="1"/>
  <c r="B303" i="36"/>
  <c r="B466" i="36" s="1"/>
  <c r="Z302" i="36"/>
  <c r="Z465" i="36" s="1"/>
  <c r="W302" i="36"/>
  <c r="W465" i="36" s="1"/>
  <c r="V302" i="36"/>
  <c r="V465" i="36" s="1"/>
  <c r="S302" i="36"/>
  <c r="S465" i="36" s="1"/>
  <c r="R302" i="36"/>
  <c r="R465" i="36" s="1"/>
  <c r="Q302" i="36"/>
  <c r="Q465" i="36" s="1"/>
  <c r="P302" i="36"/>
  <c r="P465" i="36" s="1"/>
  <c r="M302" i="36"/>
  <c r="M465" i="36" s="1"/>
  <c r="L302" i="36"/>
  <c r="L465" i="36" s="1"/>
  <c r="K302" i="36"/>
  <c r="K465" i="36" s="1"/>
  <c r="J302" i="36"/>
  <c r="J465" i="36" s="1"/>
  <c r="I302" i="36"/>
  <c r="I465" i="36" s="1"/>
  <c r="H302" i="36"/>
  <c r="H465" i="36" s="1"/>
  <c r="G302" i="36"/>
  <c r="G465" i="36" s="1"/>
  <c r="F302" i="36"/>
  <c r="F465" i="36" s="1"/>
  <c r="E302" i="36"/>
  <c r="E465" i="36" s="1"/>
  <c r="D302" i="36"/>
  <c r="D465" i="36" s="1"/>
  <c r="C302" i="36"/>
  <c r="C465" i="36" s="1"/>
  <c r="B302" i="36"/>
  <c r="B465" i="36" s="1"/>
  <c r="Z301" i="36"/>
  <c r="Z464" i="36" s="1"/>
  <c r="W301" i="36"/>
  <c r="W464" i="36" s="1"/>
  <c r="V301" i="36"/>
  <c r="V464" i="36" s="1"/>
  <c r="S301" i="36"/>
  <c r="S464" i="36" s="1"/>
  <c r="R301" i="36"/>
  <c r="R464" i="36" s="1"/>
  <c r="Q301" i="36"/>
  <c r="Q464" i="36" s="1"/>
  <c r="P301" i="36"/>
  <c r="P464" i="36" s="1"/>
  <c r="M301" i="36"/>
  <c r="M464" i="36" s="1"/>
  <c r="L301" i="36"/>
  <c r="L464" i="36" s="1"/>
  <c r="K301" i="36"/>
  <c r="K464" i="36" s="1"/>
  <c r="J301" i="36"/>
  <c r="J464" i="36" s="1"/>
  <c r="I301" i="36"/>
  <c r="I464" i="36" s="1"/>
  <c r="H301" i="36"/>
  <c r="H464" i="36" s="1"/>
  <c r="G301" i="36"/>
  <c r="G464" i="36" s="1"/>
  <c r="F301" i="36"/>
  <c r="F464" i="36" s="1"/>
  <c r="E301" i="36"/>
  <c r="E464" i="36" s="1"/>
  <c r="D301" i="36"/>
  <c r="D464" i="36" s="1"/>
  <c r="C301" i="36"/>
  <c r="C464" i="36" s="1"/>
  <c r="B301" i="36"/>
  <c r="B464" i="36" s="1"/>
  <c r="Z300" i="36"/>
  <c r="Z463" i="36" s="1"/>
  <c r="W300" i="36"/>
  <c r="W463" i="36" s="1"/>
  <c r="V300" i="36"/>
  <c r="V463" i="36" s="1"/>
  <c r="S300" i="36"/>
  <c r="S463" i="36" s="1"/>
  <c r="R300" i="36"/>
  <c r="R463" i="36" s="1"/>
  <c r="Q300" i="36"/>
  <c r="Q463" i="36" s="1"/>
  <c r="P300" i="36"/>
  <c r="P463" i="36" s="1"/>
  <c r="M300" i="36"/>
  <c r="M463" i="36" s="1"/>
  <c r="L300" i="36"/>
  <c r="L463" i="36" s="1"/>
  <c r="K300" i="36"/>
  <c r="K463" i="36" s="1"/>
  <c r="J300" i="36"/>
  <c r="J463" i="36" s="1"/>
  <c r="I300" i="36"/>
  <c r="I463" i="36" s="1"/>
  <c r="H300" i="36"/>
  <c r="H463" i="36" s="1"/>
  <c r="G300" i="36"/>
  <c r="G463" i="36" s="1"/>
  <c r="F300" i="36"/>
  <c r="F463" i="36" s="1"/>
  <c r="E300" i="36"/>
  <c r="E463" i="36" s="1"/>
  <c r="D300" i="36"/>
  <c r="D463" i="36" s="1"/>
  <c r="C300" i="36"/>
  <c r="C463" i="36" s="1"/>
  <c r="B300" i="36"/>
  <c r="B463" i="36" s="1"/>
  <c r="Z299" i="36"/>
  <c r="Z462" i="36" s="1"/>
  <c r="W299" i="36"/>
  <c r="W462" i="36" s="1"/>
  <c r="V299" i="36"/>
  <c r="V462" i="36" s="1"/>
  <c r="S299" i="36"/>
  <c r="S462" i="36" s="1"/>
  <c r="R299" i="36"/>
  <c r="R462" i="36" s="1"/>
  <c r="Q299" i="36"/>
  <c r="Q462" i="36" s="1"/>
  <c r="P299" i="36"/>
  <c r="P462" i="36" s="1"/>
  <c r="M299" i="36"/>
  <c r="M462" i="36" s="1"/>
  <c r="L299" i="36"/>
  <c r="L462" i="36" s="1"/>
  <c r="K299" i="36"/>
  <c r="K462" i="36" s="1"/>
  <c r="J299" i="36"/>
  <c r="J462" i="36" s="1"/>
  <c r="I299" i="36"/>
  <c r="I462" i="36" s="1"/>
  <c r="H299" i="36"/>
  <c r="H462" i="36" s="1"/>
  <c r="G299" i="36"/>
  <c r="G462" i="36" s="1"/>
  <c r="F299" i="36"/>
  <c r="F462" i="36" s="1"/>
  <c r="E299" i="36"/>
  <c r="E462" i="36" s="1"/>
  <c r="D299" i="36"/>
  <c r="D462" i="36" s="1"/>
  <c r="C299" i="36"/>
  <c r="C462" i="36" s="1"/>
  <c r="B299" i="36"/>
  <c r="B462" i="36" s="1"/>
  <c r="Z298" i="36"/>
  <c r="Z461" i="36" s="1"/>
  <c r="W298" i="36"/>
  <c r="W461" i="36" s="1"/>
  <c r="V298" i="36"/>
  <c r="V461" i="36" s="1"/>
  <c r="S298" i="36"/>
  <c r="S461" i="36" s="1"/>
  <c r="R298" i="36"/>
  <c r="R461" i="36" s="1"/>
  <c r="Q298" i="36"/>
  <c r="Q461" i="36" s="1"/>
  <c r="P298" i="36"/>
  <c r="P461" i="36" s="1"/>
  <c r="M298" i="36"/>
  <c r="L298" i="36"/>
  <c r="L461" i="36" s="1"/>
  <c r="K298" i="36"/>
  <c r="K461" i="36" s="1"/>
  <c r="J298" i="36"/>
  <c r="J461" i="36" s="1"/>
  <c r="I298" i="36"/>
  <c r="I461" i="36" s="1"/>
  <c r="H298" i="36"/>
  <c r="H461" i="36" s="1"/>
  <c r="G298" i="36"/>
  <c r="G461" i="36" s="1"/>
  <c r="F298" i="36"/>
  <c r="F461" i="36" s="1"/>
  <c r="E298" i="36"/>
  <c r="E461" i="36" s="1"/>
  <c r="D298" i="36"/>
  <c r="D461" i="36" s="1"/>
  <c r="C298" i="36"/>
  <c r="C461" i="36" s="1"/>
  <c r="B298" i="36"/>
  <c r="B461" i="36" s="1"/>
  <c r="Z294" i="36"/>
  <c r="Z457" i="36" s="1"/>
  <c r="W294" i="36"/>
  <c r="W457" i="36" s="1"/>
  <c r="V294" i="36"/>
  <c r="V457" i="36" s="1"/>
  <c r="S294" i="36"/>
  <c r="S457" i="36" s="1"/>
  <c r="R294" i="36"/>
  <c r="R457" i="36" s="1"/>
  <c r="Q294" i="36"/>
  <c r="Q457" i="36" s="1"/>
  <c r="P294" i="36"/>
  <c r="P457" i="36" s="1"/>
  <c r="M294" i="36"/>
  <c r="M457" i="36" s="1"/>
  <c r="L294" i="36"/>
  <c r="L457" i="36" s="1"/>
  <c r="K294" i="36"/>
  <c r="K457" i="36" s="1"/>
  <c r="J294" i="36"/>
  <c r="J457" i="36" s="1"/>
  <c r="I294" i="36"/>
  <c r="I457" i="36" s="1"/>
  <c r="H294" i="36"/>
  <c r="H457" i="36" s="1"/>
  <c r="G294" i="36"/>
  <c r="G457" i="36" s="1"/>
  <c r="F294" i="36"/>
  <c r="F457" i="36" s="1"/>
  <c r="E294" i="36"/>
  <c r="E457" i="36" s="1"/>
  <c r="D294" i="36"/>
  <c r="D457" i="36" s="1"/>
  <c r="C294" i="36"/>
  <c r="C457" i="36" s="1"/>
  <c r="B294" i="36"/>
  <c r="B457" i="36" s="1"/>
  <c r="Z293" i="36"/>
  <c r="Z456" i="36" s="1"/>
  <c r="W293" i="36"/>
  <c r="W456" i="36" s="1"/>
  <c r="V293" i="36"/>
  <c r="V456" i="36" s="1"/>
  <c r="S293" i="36"/>
  <c r="S456" i="36" s="1"/>
  <c r="R293" i="36"/>
  <c r="R456" i="36" s="1"/>
  <c r="Q293" i="36"/>
  <c r="Q456" i="36" s="1"/>
  <c r="P293" i="36"/>
  <c r="P456" i="36" s="1"/>
  <c r="M293" i="36"/>
  <c r="M456" i="36" s="1"/>
  <c r="L293" i="36"/>
  <c r="L456" i="36" s="1"/>
  <c r="K293" i="36"/>
  <c r="K456" i="36" s="1"/>
  <c r="J293" i="36"/>
  <c r="J456" i="36" s="1"/>
  <c r="I293" i="36"/>
  <c r="I456" i="36" s="1"/>
  <c r="H293" i="36"/>
  <c r="H456" i="36" s="1"/>
  <c r="G293" i="36"/>
  <c r="G456" i="36" s="1"/>
  <c r="F293" i="36"/>
  <c r="F456" i="36" s="1"/>
  <c r="E293" i="36"/>
  <c r="E456" i="36" s="1"/>
  <c r="D293" i="36"/>
  <c r="D456" i="36" s="1"/>
  <c r="C293" i="36"/>
  <c r="C456" i="36" s="1"/>
  <c r="B293" i="36"/>
  <c r="B456" i="36" s="1"/>
  <c r="Z292" i="36"/>
  <c r="Z454" i="36" s="1"/>
  <c r="W292" i="36"/>
  <c r="W454" i="36" s="1"/>
  <c r="V292" i="36"/>
  <c r="V454" i="36" s="1"/>
  <c r="S292" i="36"/>
  <c r="S454" i="36" s="1"/>
  <c r="R292" i="36"/>
  <c r="R454" i="36" s="1"/>
  <c r="Q292" i="36"/>
  <c r="Q454" i="36" s="1"/>
  <c r="P292" i="36"/>
  <c r="P454" i="36" s="1"/>
  <c r="M292" i="36"/>
  <c r="M454" i="36" s="1"/>
  <c r="L292" i="36"/>
  <c r="L454" i="36" s="1"/>
  <c r="K292" i="36"/>
  <c r="K454" i="36" s="1"/>
  <c r="J292" i="36"/>
  <c r="I292" i="36"/>
  <c r="I454" i="36" s="1"/>
  <c r="H292" i="36"/>
  <c r="H454" i="36" s="1"/>
  <c r="G292" i="36"/>
  <c r="G454" i="36" s="1"/>
  <c r="F292" i="36"/>
  <c r="F454" i="36" s="1"/>
  <c r="E292" i="36"/>
  <c r="E454" i="36" s="1"/>
  <c r="D292" i="36"/>
  <c r="D454" i="36" s="1"/>
  <c r="C292" i="36"/>
  <c r="C454" i="36" s="1"/>
  <c r="B292" i="36"/>
  <c r="B454" i="36" s="1"/>
  <c r="Z291" i="36"/>
  <c r="Z453" i="36" s="1"/>
  <c r="W291" i="36"/>
  <c r="W453" i="36" s="1"/>
  <c r="V291" i="36"/>
  <c r="V453" i="36" s="1"/>
  <c r="S291" i="36"/>
  <c r="S453" i="36" s="1"/>
  <c r="R291" i="36"/>
  <c r="R453" i="36" s="1"/>
  <c r="Q291" i="36"/>
  <c r="Q453" i="36" s="1"/>
  <c r="P291" i="36"/>
  <c r="P453" i="36" s="1"/>
  <c r="M291" i="36"/>
  <c r="M453" i="36" s="1"/>
  <c r="L291" i="36"/>
  <c r="L453" i="36" s="1"/>
  <c r="K291" i="36"/>
  <c r="K453" i="36" s="1"/>
  <c r="J291" i="36"/>
  <c r="J453" i="36" s="1"/>
  <c r="I291" i="36"/>
  <c r="I453" i="36" s="1"/>
  <c r="H291" i="36"/>
  <c r="H453" i="36" s="1"/>
  <c r="G291" i="36"/>
  <c r="G453" i="36" s="1"/>
  <c r="F291" i="36"/>
  <c r="F453" i="36" s="1"/>
  <c r="E291" i="36"/>
  <c r="E453" i="36" s="1"/>
  <c r="D291" i="36"/>
  <c r="D453" i="36" s="1"/>
  <c r="C291" i="36"/>
  <c r="C453" i="36" s="1"/>
  <c r="B291" i="36"/>
  <c r="B453" i="36" s="1"/>
  <c r="Z290" i="36"/>
  <c r="Z452" i="36" s="1"/>
  <c r="W290" i="36"/>
  <c r="W452" i="36" s="1"/>
  <c r="V290" i="36"/>
  <c r="V452" i="36" s="1"/>
  <c r="S290" i="36"/>
  <c r="S452" i="36" s="1"/>
  <c r="R290" i="36"/>
  <c r="R452" i="36" s="1"/>
  <c r="Q290" i="36"/>
  <c r="Q452" i="36" s="1"/>
  <c r="P290" i="36"/>
  <c r="P452" i="36" s="1"/>
  <c r="M290" i="36"/>
  <c r="M452" i="36" s="1"/>
  <c r="L290" i="36"/>
  <c r="L452" i="36" s="1"/>
  <c r="K290" i="36"/>
  <c r="K452" i="36" s="1"/>
  <c r="J290" i="36"/>
  <c r="J452" i="36" s="1"/>
  <c r="I290" i="36"/>
  <c r="I452" i="36" s="1"/>
  <c r="H290" i="36"/>
  <c r="H452" i="36" s="1"/>
  <c r="G290" i="36"/>
  <c r="G452" i="36" s="1"/>
  <c r="F290" i="36"/>
  <c r="F452" i="36" s="1"/>
  <c r="E290" i="36"/>
  <c r="E452" i="36" s="1"/>
  <c r="D290" i="36"/>
  <c r="D452" i="36" s="1"/>
  <c r="C290" i="36"/>
  <c r="C452" i="36" s="1"/>
  <c r="B290" i="36"/>
  <c r="B452" i="36" s="1"/>
  <c r="Z289" i="36"/>
  <c r="Z451" i="36" s="1"/>
  <c r="W289" i="36"/>
  <c r="W451" i="36" s="1"/>
  <c r="V289" i="36"/>
  <c r="V451" i="36" s="1"/>
  <c r="S289" i="36"/>
  <c r="S451" i="36" s="1"/>
  <c r="R289" i="36"/>
  <c r="R451" i="36" s="1"/>
  <c r="Q289" i="36"/>
  <c r="Q451" i="36" s="1"/>
  <c r="P289" i="36"/>
  <c r="P451" i="36" s="1"/>
  <c r="M289" i="36"/>
  <c r="M451" i="36" s="1"/>
  <c r="L289" i="36"/>
  <c r="L451" i="36" s="1"/>
  <c r="K289" i="36"/>
  <c r="K451" i="36" s="1"/>
  <c r="J289" i="36"/>
  <c r="J451" i="36" s="1"/>
  <c r="I289" i="36"/>
  <c r="I451" i="36" s="1"/>
  <c r="H289" i="36"/>
  <c r="H451" i="36" s="1"/>
  <c r="G289" i="36"/>
  <c r="G451" i="36" s="1"/>
  <c r="F289" i="36"/>
  <c r="F451" i="36" s="1"/>
  <c r="E289" i="36"/>
  <c r="E451" i="36" s="1"/>
  <c r="D289" i="36"/>
  <c r="D451" i="36" s="1"/>
  <c r="C289" i="36"/>
  <c r="C451" i="36" s="1"/>
  <c r="B289" i="36"/>
  <c r="B451" i="36" s="1"/>
  <c r="Z285" i="36"/>
  <c r="Z447" i="36" s="1"/>
  <c r="W285" i="36"/>
  <c r="W447" i="36" s="1"/>
  <c r="V285" i="36"/>
  <c r="V447" i="36" s="1"/>
  <c r="S285" i="36"/>
  <c r="S447" i="36" s="1"/>
  <c r="R285" i="36"/>
  <c r="R447" i="36" s="1"/>
  <c r="Q285" i="36"/>
  <c r="Q447" i="36" s="1"/>
  <c r="P285" i="36"/>
  <c r="P447" i="36" s="1"/>
  <c r="M285" i="36"/>
  <c r="M447" i="36" s="1"/>
  <c r="L285" i="36"/>
  <c r="L447" i="36" s="1"/>
  <c r="K285" i="36"/>
  <c r="K447" i="36" s="1"/>
  <c r="J285" i="36"/>
  <c r="J447" i="36" s="1"/>
  <c r="I285" i="36"/>
  <c r="I447" i="36" s="1"/>
  <c r="H285" i="36"/>
  <c r="H447" i="36" s="1"/>
  <c r="G285" i="36"/>
  <c r="G447" i="36" s="1"/>
  <c r="F285" i="36"/>
  <c r="F447" i="36" s="1"/>
  <c r="E285" i="36"/>
  <c r="E447" i="36" s="1"/>
  <c r="D285" i="36"/>
  <c r="D447" i="36" s="1"/>
  <c r="C285" i="36"/>
  <c r="C447" i="36" s="1"/>
  <c r="B285" i="36"/>
  <c r="B447" i="36" s="1"/>
  <c r="Z284" i="36"/>
  <c r="Z446" i="36" s="1"/>
  <c r="W284" i="36"/>
  <c r="W446" i="36" s="1"/>
  <c r="V284" i="36"/>
  <c r="V446" i="36" s="1"/>
  <c r="S284" i="36"/>
  <c r="S446" i="36" s="1"/>
  <c r="R284" i="36"/>
  <c r="R446" i="36" s="1"/>
  <c r="Q284" i="36"/>
  <c r="Q446" i="36" s="1"/>
  <c r="P284" i="36"/>
  <c r="P446" i="36" s="1"/>
  <c r="M284" i="36"/>
  <c r="M446" i="36" s="1"/>
  <c r="L284" i="36"/>
  <c r="L446" i="36" s="1"/>
  <c r="K284" i="36"/>
  <c r="K446" i="36" s="1"/>
  <c r="J284" i="36"/>
  <c r="J446" i="36" s="1"/>
  <c r="I284" i="36"/>
  <c r="I446" i="36" s="1"/>
  <c r="H284" i="36"/>
  <c r="H446" i="36" s="1"/>
  <c r="G284" i="36"/>
  <c r="G446" i="36" s="1"/>
  <c r="F284" i="36"/>
  <c r="F446" i="36" s="1"/>
  <c r="E284" i="36"/>
  <c r="E446" i="36" s="1"/>
  <c r="D284" i="36"/>
  <c r="D446" i="36" s="1"/>
  <c r="C284" i="36"/>
  <c r="C446" i="36" s="1"/>
  <c r="B284" i="36"/>
  <c r="B446" i="36" s="1"/>
  <c r="Z283" i="36"/>
  <c r="Z445" i="36" s="1"/>
  <c r="W283" i="36"/>
  <c r="W445" i="36" s="1"/>
  <c r="V283" i="36"/>
  <c r="V445" i="36" s="1"/>
  <c r="S283" i="36"/>
  <c r="S445" i="36" s="1"/>
  <c r="R283" i="36"/>
  <c r="R445" i="36" s="1"/>
  <c r="Q283" i="36"/>
  <c r="Q445" i="36" s="1"/>
  <c r="P283" i="36"/>
  <c r="P445" i="36" s="1"/>
  <c r="M283" i="36"/>
  <c r="M445" i="36" s="1"/>
  <c r="L283" i="36"/>
  <c r="L445" i="36" s="1"/>
  <c r="K283" i="36"/>
  <c r="K445" i="36" s="1"/>
  <c r="J283" i="36"/>
  <c r="J445" i="36" s="1"/>
  <c r="I283" i="36"/>
  <c r="I445" i="36" s="1"/>
  <c r="H283" i="36"/>
  <c r="G283" i="36"/>
  <c r="G445" i="36" s="1"/>
  <c r="F283" i="36"/>
  <c r="F445" i="36" s="1"/>
  <c r="E283" i="36"/>
  <c r="E445" i="36" s="1"/>
  <c r="D283" i="36"/>
  <c r="D445" i="36" s="1"/>
  <c r="C283" i="36"/>
  <c r="C445" i="36" s="1"/>
  <c r="B283" i="36"/>
  <c r="B445" i="36" s="1"/>
  <c r="Z282" i="36"/>
  <c r="Z444" i="36" s="1"/>
  <c r="W282" i="36"/>
  <c r="W444" i="36" s="1"/>
  <c r="V282" i="36"/>
  <c r="V444" i="36" s="1"/>
  <c r="S282" i="36"/>
  <c r="S444" i="36" s="1"/>
  <c r="R282" i="36"/>
  <c r="R444" i="36" s="1"/>
  <c r="Q282" i="36"/>
  <c r="Q444" i="36" s="1"/>
  <c r="P282" i="36"/>
  <c r="P444" i="36" s="1"/>
  <c r="M282" i="36"/>
  <c r="M444" i="36" s="1"/>
  <c r="L282" i="36"/>
  <c r="L444" i="36" s="1"/>
  <c r="K282" i="36"/>
  <c r="K444" i="36" s="1"/>
  <c r="J282" i="36"/>
  <c r="J444" i="36" s="1"/>
  <c r="I282" i="36"/>
  <c r="I444" i="36" s="1"/>
  <c r="H282" i="36"/>
  <c r="H444" i="36" s="1"/>
  <c r="G282" i="36"/>
  <c r="G444" i="36" s="1"/>
  <c r="F282" i="36"/>
  <c r="F444" i="36" s="1"/>
  <c r="E282" i="36"/>
  <c r="E444" i="36" s="1"/>
  <c r="D282" i="36"/>
  <c r="D444" i="36" s="1"/>
  <c r="C282" i="36"/>
  <c r="C444" i="36" s="1"/>
  <c r="B282" i="36"/>
  <c r="B444" i="36" s="1"/>
  <c r="Z281" i="36"/>
  <c r="Z443" i="36" s="1"/>
  <c r="W281" i="36"/>
  <c r="W443" i="36" s="1"/>
  <c r="V281" i="36"/>
  <c r="V443" i="36" s="1"/>
  <c r="S281" i="36"/>
  <c r="S443" i="36" s="1"/>
  <c r="R281" i="36"/>
  <c r="R443" i="36" s="1"/>
  <c r="Q281" i="36"/>
  <c r="Q443" i="36" s="1"/>
  <c r="P281" i="36"/>
  <c r="P443" i="36" s="1"/>
  <c r="M281" i="36"/>
  <c r="M443" i="36" s="1"/>
  <c r="L281" i="36"/>
  <c r="L443" i="36" s="1"/>
  <c r="K281" i="36"/>
  <c r="K443" i="36" s="1"/>
  <c r="J281" i="36"/>
  <c r="J443" i="36" s="1"/>
  <c r="I281" i="36"/>
  <c r="I443" i="36" s="1"/>
  <c r="H281" i="36"/>
  <c r="H443" i="36" s="1"/>
  <c r="G281" i="36"/>
  <c r="G443" i="36" s="1"/>
  <c r="F281" i="36"/>
  <c r="F443" i="36" s="1"/>
  <c r="E281" i="36"/>
  <c r="E443" i="36" s="1"/>
  <c r="D281" i="36"/>
  <c r="D443" i="36" s="1"/>
  <c r="C281" i="36"/>
  <c r="C443" i="36" s="1"/>
  <c r="B281" i="36"/>
  <c r="B443" i="36" s="1"/>
  <c r="Z280" i="36"/>
  <c r="Z442" i="36" s="1"/>
  <c r="W280" i="36"/>
  <c r="W442" i="36" s="1"/>
  <c r="V280" i="36"/>
  <c r="V442" i="36" s="1"/>
  <c r="S280" i="36"/>
  <c r="S442" i="36" s="1"/>
  <c r="R280" i="36"/>
  <c r="R442" i="36" s="1"/>
  <c r="Q280" i="36"/>
  <c r="Q442" i="36" s="1"/>
  <c r="M280" i="36"/>
  <c r="M442" i="36" s="1"/>
  <c r="L280" i="36"/>
  <c r="L442" i="36" s="1"/>
  <c r="K280" i="36"/>
  <c r="K442" i="36" s="1"/>
  <c r="J280" i="36"/>
  <c r="J442" i="36" s="1"/>
  <c r="I280" i="36"/>
  <c r="I442" i="36" s="1"/>
  <c r="H280" i="36"/>
  <c r="H442" i="36" s="1"/>
  <c r="G280" i="36"/>
  <c r="G442" i="36" s="1"/>
  <c r="F280" i="36"/>
  <c r="F442" i="36" s="1"/>
  <c r="E280" i="36"/>
  <c r="E442" i="36" s="1"/>
  <c r="Z279" i="36"/>
  <c r="Z441" i="36" s="1"/>
  <c r="W279" i="36"/>
  <c r="W441" i="36" s="1"/>
  <c r="V279" i="36"/>
  <c r="V441" i="36" s="1"/>
  <c r="S279" i="36"/>
  <c r="S441" i="36" s="1"/>
  <c r="R279" i="36"/>
  <c r="R441" i="36" s="1"/>
  <c r="Q279" i="36"/>
  <c r="Q441" i="36" s="1"/>
  <c r="P279" i="36"/>
  <c r="P441" i="36" s="1"/>
  <c r="M279" i="36"/>
  <c r="M441" i="36" s="1"/>
  <c r="L279" i="36"/>
  <c r="L441" i="36" s="1"/>
  <c r="K279" i="36"/>
  <c r="K441" i="36" s="1"/>
  <c r="J279" i="36"/>
  <c r="J441" i="36" s="1"/>
  <c r="I279" i="36"/>
  <c r="I441" i="36" s="1"/>
  <c r="H279" i="36"/>
  <c r="H441" i="36" s="1"/>
  <c r="G279" i="36"/>
  <c r="G441" i="36" s="1"/>
  <c r="F279" i="36"/>
  <c r="F441" i="36" s="1"/>
  <c r="E279" i="36"/>
  <c r="E441" i="36" s="1"/>
  <c r="D279" i="36"/>
  <c r="D441" i="36" s="1"/>
  <c r="C279" i="36"/>
  <c r="C441" i="36" s="1"/>
  <c r="B279" i="36"/>
  <c r="Z275" i="36"/>
  <c r="Z438" i="36" s="1"/>
  <c r="W275" i="36"/>
  <c r="W438" i="36" s="1"/>
  <c r="V275" i="36"/>
  <c r="V438" i="36" s="1"/>
  <c r="S275" i="36"/>
  <c r="S438" i="36" s="1"/>
  <c r="R275" i="36"/>
  <c r="R438" i="36" s="1"/>
  <c r="Q275" i="36"/>
  <c r="Q438" i="36" s="1"/>
  <c r="P275" i="36"/>
  <c r="P438" i="36" s="1"/>
  <c r="M275" i="36"/>
  <c r="M438" i="36" s="1"/>
  <c r="L275" i="36"/>
  <c r="L438" i="36" s="1"/>
  <c r="K275" i="36"/>
  <c r="K438" i="36" s="1"/>
  <c r="J275" i="36"/>
  <c r="J438" i="36" s="1"/>
  <c r="I275" i="36"/>
  <c r="I438" i="36" s="1"/>
  <c r="H275" i="36"/>
  <c r="H438" i="36" s="1"/>
  <c r="G275" i="36"/>
  <c r="G438" i="36" s="1"/>
  <c r="F275" i="36"/>
  <c r="F438" i="36" s="1"/>
  <c r="E275" i="36"/>
  <c r="E438" i="36" s="1"/>
  <c r="D275" i="36"/>
  <c r="D438" i="36" s="1"/>
  <c r="C275" i="36"/>
  <c r="C438" i="36" s="1"/>
  <c r="B275" i="36"/>
  <c r="B438" i="36" s="1"/>
  <c r="Z274" i="36"/>
  <c r="Z437" i="36" s="1"/>
  <c r="W274" i="36"/>
  <c r="W437" i="36" s="1"/>
  <c r="V274" i="36"/>
  <c r="V437" i="36" s="1"/>
  <c r="S274" i="36"/>
  <c r="S437" i="36" s="1"/>
  <c r="R274" i="36"/>
  <c r="R437" i="36" s="1"/>
  <c r="Q274" i="36"/>
  <c r="Q437" i="36" s="1"/>
  <c r="P274" i="36"/>
  <c r="P437" i="36" s="1"/>
  <c r="M274" i="36"/>
  <c r="M437" i="36" s="1"/>
  <c r="L274" i="36"/>
  <c r="L437" i="36" s="1"/>
  <c r="K274" i="36"/>
  <c r="K437" i="36" s="1"/>
  <c r="J274" i="36"/>
  <c r="J437" i="36" s="1"/>
  <c r="I274" i="36"/>
  <c r="I437" i="36" s="1"/>
  <c r="H274" i="36"/>
  <c r="H437" i="36" s="1"/>
  <c r="G274" i="36"/>
  <c r="G437" i="36" s="1"/>
  <c r="F274" i="36"/>
  <c r="F437" i="36" s="1"/>
  <c r="E274" i="36"/>
  <c r="E437" i="36" s="1"/>
  <c r="D274" i="36"/>
  <c r="D437" i="36" s="1"/>
  <c r="C274" i="36"/>
  <c r="C437" i="36" s="1"/>
  <c r="B274" i="36"/>
  <c r="B437" i="36" s="1"/>
  <c r="Z273" i="36"/>
  <c r="Z435" i="36" s="1"/>
  <c r="W273" i="36"/>
  <c r="W435" i="36" s="1"/>
  <c r="V273" i="36"/>
  <c r="V435" i="36" s="1"/>
  <c r="S273" i="36"/>
  <c r="S435" i="36" s="1"/>
  <c r="R273" i="36"/>
  <c r="R435" i="36" s="1"/>
  <c r="Q273" i="36"/>
  <c r="Q435" i="36" s="1"/>
  <c r="P273" i="36"/>
  <c r="P435" i="36" s="1"/>
  <c r="M273" i="36"/>
  <c r="M435" i="36" s="1"/>
  <c r="L273" i="36"/>
  <c r="L435" i="36" s="1"/>
  <c r="K273" i="36"/>
  <c r="K435" i="36" s="1"/>
  <c r="J273" i="36"/>
  <c r="J435" i="36" s="1"/>
  <c r="I273" i="36"/>
  <c r="H273" i="36"/>
  <c r="H435" i="36" s="1"/>
  <c r="G273" i="36"/>
  <c r="G435" i="36" s="1"/>
  <c r="F273" i="36"/>
  <c r="F435" i="36" s="1"/>
  <c r="E273" i="36"/>
  <c r="E435" i="36" s="1"/>
  <c r="D273" i="36"/>
  <c r="D435" i="36" s="1"/>
  <c r="C273" i="36"/>
  <c r="C435" i="36" s="1"/>
  <c r="B273" i="36"/>
  <c r="B435" i="36" s="1"/>
  <c r="Z272" i="36"/>
  <c r="Z434" i="36" s="1"/>
  <c r="W272" i="36"/>
  <c r="W434" i="36" s="1"/>
  <c r="V272" i="36"/>
  <c r="V434" i="36" s="1"/>
  <c r="S272" i="36"/>
  <c r="S434" i="36" s="1"/>
  <c r="R272" i="36"/>
  <c r="R434" i="36" s="1"/>
  <c r="Q272" i="36"/>
  <c r="Q434" i="36" s="1"/>
  <c r="P272" i="36"/>
  <c r="P434" i="36" s="1"/>
  <c r="M272" i="36"/>
  <c r="M434" i="36" s="1"/>
  <c r="L272" i="36"/>
  <c r="L434" i="36" s="1"/>
  <c r="K272" i="36"/>
  <c r="K434" i="36" s="1"/>
  <c r="J272" i="36"/>
  <c r="J434" i="36" s="1"/>
  <c r="I272" i="36"/>
  <c r="I434" i="36" s="1"/>
  <c r="H272" i="36"/>
  <c r="H434" i="36" s="1"/>
  <c r="G272" i="36"/>
  <c r="G434" i="36" s="1"/>
  <c r="F272" i="36"/>
  <c r="F434" i="36" s="1"/>
  <c r="E272" i="36"/>
  <c r="E434" i="36" s="1"/>
  <c r="D272" i="36"/>
  <c r="D434" i="36" s="1"/>
  <c r="C272" i="36"/>
  <c r="C434" i="36" s="1"/>
  <c r="B272" i="36"/>
  <c r="B434" i="36" s="1"/>
  <c r="Z271" i="36"/>
  <c r="Z433" i="36" s="1"/>
  <c r="W271" i="36"/>
  <c r="W433" i="36" s="1"/>
  <c r="V271" i="36"/>
  <c r="V433" i="36" s="1"/>
  <c r="S271" i="36"/>
  <c r="S433" i="36" s="1"/>
  <c r="R271" i="36"/>
  <c r="R433" i="36" s="1"/>
  <c r="Q271" i="36"/>
  <c r="Q433" i="36" s="1"/>
  <c r="P271" i="36"/>
  <c r="P433" i="36" s="1"/>
  <c r="M271" i="36"/>
  <c r="M433" i="36" s="1"/>
  <c r="L271" i="36"/>
  <c r="L433" i="36" s="1"/>
  <c r="K271" i="36"/>
  <c r="K433" i="36" s="1"/>
  <c r="J271" i="36"/>
  <c r="J433" i="36" s="1"/>
  <c r="I271" i="36"/>
  <c r="I433" i="36" s="1"/>
  <c r="H271" i="36"/>
  <c r="H433" i="36" s="1"/>
  <c r="G271" i="36"/>
  <c r="G433" i="36" s="1"/>
  <c r="F271" i="36"/>
  <c r="F433" i="36" s="1"/>
  <c r="E271" i="36"/>
  <c r="E433" i="36" s="1"/>
  <c r="D271" i="36"/>
  <c r="D433" i="36" s="1"/>
  <c r="C271" i="36"/>
  <c r="C433" i="36" s="1"/>
  <c r="B271" i="36"/>
  <c r="B433" i="36" s="1"/>
  <c r="Z267" i="36"/>
  <c r="Z429" i="36" s="1"/>
  <c r="W267" i="36"/>
  <c r="W429" i="36" s="1"/>
  <c r="V267" i="36"/>
  <c r="V429" i="36" s="1"/>
  <c r="S267" i="36"/>
  <c r="S429" i="36" s="1"/>
  <c r="R267" i="36"/>
  <c r="R429" i="36" s="1"/>
  <c r="Q267" i="36"/>
  <c r="Q429" i="36" s="1"/>
  <c r="P267" i="36"/>
  <c r="M267" i="36"/>
  <c r="M429" i="36" s="1"/>
  <c r="L267" i="36"/>
  <c r="L429" i="36" s="1"/>
  <c r="K267" i="36"/>
  <c r="K429" i="36" s="1"/>
  <c r="J267" i="36"/>
  <c r="J429" i="36" s="1"/>
  <c r="I267" i="36"/>
  <c r="I429" i="36" s="1"/>
  <c r="H267" i="36"/>
  <c r="H429" i="36" s="1"/>
  <c r="G267" i="36"/>
  <c r="G429" i="36" s="1"/>
  <c r="F267" i="36"/>
  <c r="F429" i="36" s="1"/>
  <c r="E267" i="36"/>
  <c r="E429" i="36" s="1"/>
  <c r="D267" i="36"/>
  <c r="D429" i="36" s="1"/>
  <c r="C267" i="36"/>
  <c r="C429" i="36" s="1"/>
  <c r="B267" i="36"/>
  <c r="B429" i="36" s="1"/>
  <c r="Z266" i="36"/>
  <c r="Z428" i="36" s="1"/>
  <c r="W266" i="36"/>
  <c r="W428" i="36" s="1"/>
  <c r="V266" i="36"/>
  <c r="V428" i="36" s="1"/>
  <c r="S266" i="36"/>
  <c r="S428" i="36" s="1"/>
  <c r="R266" i="36"/>
  <c r="R428" i="36" s="1"/>
  <c r="Q266" i="36"/>
  <c r="Q428" i="36" s="1"/>
  <c r="P266" i="36"/>
  <c r="P428" i="36" s="1"/>
  <c r="M266" i="36"/>
  <c r="M428" i="36" s="1"/>
  <c r="L266" i="36"/>
  <c r="L428" i="36" s="1"/>
  <c r="K266" i="36"/>
  <c r="K428" i="36" s="1"/>
  <c r="J266" i="36"/>
  <c r="J428" i="36" s="1"/>
  <c r="I266" i="36"/>
  <c r="I428" i="36" s="1"/>
  <c r="H266" i="36"/>
  <c r="H428" i="36" s="1"/>
  <c r="G266" i="36"/>
  <c r="F266" i="36"/>
  <c r="F428" i="36" s="1"/>
  <c r="E266" i="36"/>
  <c r="E428" i="36" s="1"/>
  <c r="D266" i="36"/>
  <c r="D428" i="36" s="1"/>
  <c r="C266" i="36"/>
  <c r="C428" i="36" s="1"/>
  <c r="B266" i="36"/>
  <c r="B428" i="36" s="1"/>
  <c r="Z265" i="36"/>
  <c r="Z427" i="36" s="1"/>
  <c r="W265" i="36"/>
  <c r="W427" i="36" s="1"/>
  <c r="V265" i="36"/>
  <c r="V427" i="36" s="1"/>
  <c r="S265" i="36"/>
  <c r="S427" i="36" s="1"/>
  <c r="R265" i="36"/>
  <c r="R427" i="36" s="1"/>
  <c r="Q265" i="36"/>
  <c r="Q427" i="36" s="1"/>
  <c r="P265" i="36"/>
  <c r="P427" i="36" s="1"/>
  <c r="M265" i="36"/>
  <c r="M427" i="36" s="1"/>
  <c r="L265" i="36"/>
  <c r="L427" i="36" s="1"/>
  <c r="K265" i="36"/>
  <c r="K427" i="36" s="1"/>
  <c r="J265" i="36"/>
  <c r="J427" i="36" s="1"/>
  <c r="I265" i="36"/>
  <c r="I427" i="36" s="1"/>
  <c r="H265" i="36"/>
  <c r="H427" i="36" s="1"/>
  <c r="G265" i="36"/>
  <c r="G427" i="36" s="1"/>
  <c r="F265" i="36"/>
  <c r="F427" i="36" s="1"/>
  <c r="E265" i="36"/>
  <c r="E427" i="36" s="1"/>
  <c r="D265" i="36"/>
  <c r="D427" i="36" s="1"/>
  <c r="C265" i="36"/>
  <c r="C427" i="36" s="1"/>
  <c r="B265" i="36"/>
  <c r="B427" i="36" s="1"/>
  <c r="Z264" i="36"/>
  <c r="Z426" i="36" s="1"/>
  <c r="W264" i="36"/>
  <c r="W426" i="36" s="1"/>
  <c r="V264" i="36"/>
  <c r="V426" i="36" s="1"/>
  <c r="S264" i="36"/>
  <c r="S426" i="36" s="1"/>
  <c r="R264" i="36"/>
  <c r="R426" i="36" s="1"/>
  <c r="Q264" i="36"/>
  <c r="Q426" i="36" s="1"/>
  <c r="P264" i="36"/>
  <c r="P426" i="36" s="1"/>
  <c r="M264" i="36"/>
  <c r="M426" i="36" s="1"/>
  <c r="L264" i="36"/>
  <c r="L426" i="36" s="1"/>
  <c r="K264" i="36"/>
  <c r="K426" i="36" s="1"/>
  <c r="J264" i="36"/>
  <c r="J426" i="36" s="1"/>
  <c r="I264" i="36"/>
  <c r="I426" i="36" s="1"/>
  <c r="H264" i="36"/>
  <c r="H426" i="36" s="1"/>
  <c r="G264" i="36"/>
  <c r="G426" i="36" s="1"/>
  <c r="F264" i="36"/>
  <c r="F426" i="36" s="1"/>
  <c r="E264" i="36"/>
  <c r="E426" i="36" s="1"/>
  <c r="D264" i="36"/>
  <c r="D426" i="36" s="1"/>
  <c r="C264" i="36"/>
  <c r="C426" i="36" s="1"/>
  <c r="B264" i="36"/>
  <c r="B426" i="36" s="1"/>
  <c r="Z263" i="36"/>
  <c r="Z425" i="36" s="1"/>
  <c r="W263" i="36"/>
  <c r="W425" i="36" s="1"/>
  <c r="V263" i="36"/>
  <c r="V425" i="36" s="1"/>
  <c r="S263" i="36"/>
  <c r="S425" i="36" s="1"/>
  <c r="R263" i="36"/>
  <c r="R425" i="36" s="1"/>
  <c r="Q263" i="36"/>
  <c r="Q425" i="36" s="1"/>
  <c r="P263" i="36"/>
  <c r="P425" i="36" s="1"/>
  <c r="M263" i="36"/>
  <c r="M425" i="36" s="1"/>
  <c r="L263" i="36"/>
  <c r="K263" i="36"/>
  <c r="K425" i="36" s="1"/>
  <c r="J263" i="36"/>
  <c r="J425" i="36" s="1"/>
  <c r="I263" i="36"/>
  <c r="I425" i="36" s="1"/>
  <c r="H263" i="36"/>
  <c r="H425" i="36" s="1"/>
  <c r="G263" i="36"/>
  <c r="G425" i="36" s="1"/>
  <c r="F263" i="36"/>
  <c r="F425" i="36" s="1"/>
  <c r="E263" i="36"/>
  <c r="E425" i="36" s="1"/>
  <c r="D263" i="36"/>
  <c r="D425" i="36" s="1"/>
  <c r="C263" i="36"/>
  <c r="C425" i="36" s="1"/>
  <c r="B263" i="36"/>
  <c r="B425" i="36" s="1"/>
  <c r="Z262" i="36"/>
  <c r="Z424" i="36" s="1"/>
  <c r="W262" i="36"/>
  <c r="W424" i="36" s="1"/>
  <c r="V262" i="36"/>
  <c r="V424" i="36" s="1"/>
  <c r="S262" i="36"/>
  <c r="S424" i="36" s="1"/>
  <c r="R262" i="36"/>
  <c r="R424" i="36" s="1"/>
  <c r="Q262" i="36"/>
  <c r="Q424" i="36" s="1"/>
  <c r="P262" i="36"/>
  <c r="P424" i="36" s="1"/>
  <c r="M262" i="36"/>
  <c r="M424" i="36" s="1"/>
  <c r="L262" i="36"/>
  <c r="L424" i="36" s="1"/>
  <c r="K262" i="36"/>
  <c r="K424" i="36" s="1"/>
  <c r="J262" i="36"/>
  <c r="J424" i="36" s="1"/>
  <c r="I262" i="36"/>
  <c r="I424" i="36" s="1"/>
  <c r="H262" i="36"/>
  <c r="H424" i="36" s="1"/>
  <c r="G262" i="36"/>
  <c r="G424" i="36" s="1"/>
  <c r="F262" i="36"/>
  <c r="F424" i="36" s="1"/>
  <c r="E262" i="36"/>
  <c r="D262" i="36"/>
  <c r="D424" i="36" s="1"/>
  <c r="C262" i="36"/>
  <c r="C424" i="36" s="1"/>
  <c r="B262" i="36"/>
  <c r="B424" i="36" s="1"/>
  <c r="Z258" i="36"/>
  <c r="Z420" i="36" s="1"/>
  <c r="W258" i="36"/>
  <c r="W420" i="36" s="1"/>
  <c r="V258" i="36"/>
  <c r="V420" i="36" s="1"/>
  <c r="S258" i="36"/>
  <c r="S420" i="36" s="1"/>
  <c r="R258" i="36"/>
  <c r="R420" i="36" s="1"/>
  <c r="Q258" i="36"/>
  <c r="Q420" i="36" s="1"/>
  <c r="P258" i="36"/>
  <c r="P420" i="36" s="1"/>
  <c r="M258" i="36"/>
  <c r="M420" i="36" s="1"/>
  <c r="L258" i="36"/>
  <c r="L420" i="36" s="1"/>
  <c r="K258" i="36"/>
  <c r="K420" i="36" s="1"/>
  <c r="J258" i="36"/>
  <c r="J420" i="36" s="1"/>
  <c r="I258" i="36"/>
  <c r="I420" i="36" s="1"/>
  <c r="H258" i="36"/>
  <c r="H420" i="36" s="1"/>
  <c r="G258" i="36"/>
  <c r="G420" i="36" s="1"/>
  <c r="F258" i="36"/>
  <c r="F420" i="36" s="1"/>
  <c r="E258" i="36"/>
  <c r="E420" i="36" s="1"/>
  <c r="D258" i="36"/>
  <c r="D420" i="36" s="1"/>
  <c r="C258" i="36"/>
  <c r="C420" i="36" s="1"/>
  <c r="B258" i="36"/>
  <c r="B420" i="36" s="1"/>
  <c r="Z257" i="36"/>
  <c r="Z419" i="36" s="1"/>
  <c r="W257" i="36"/>
  <c r="W419" i="36" s="1"/>
  <c r="V257" i="36"/>
  <c r="V419" i="36" s="1"/>
  <c r="S257" i="36"/>
  <c r="S419" i="36" s="1"/>
  <c r="R257" i="36"/>
  <c r="R419" i="36" s="1"/>
  <c r="Q257" i="36"/>
  <c r="Q419" i="36" s="1"/>
  <c r="P257" i="36"/>
  <c r="P419" i="36" s="1"/>
  <c r="M257" i="36"/>
  <c r="M419" i="36" s="1"/>
  <c r="L257" i="36"/>
  <c r="L419" i="36" s="1"/>
  <c r="K257" i="36"/>
  <c r="K419" i="36" s="1"/>
  <c r="J257" i="36"/>
  <c r="J419" i="36" s="1"/>
  <c r="I257" i="36"/>
  <c r="I419" i="36" s="1"/>
  <c r="H257" i="36"/>
  <c r="H419" i="36" s="1"/>
  <c r="G257" i="36"/>
  <c r="G419" i="36" s="1"/>
  <c r="F257" i="36"/>
  <c r="F419" i="36" s="1"/>
  <c r="E257" i="36"/>
  <c r="E419" i="36" s="1"/>
  <c r="D257" i="36"/>
  <c r="D419" i="36" s="1"/>
  <c r="C257" i="36"/>
  <c r="C419" i="36" s="1"/>
  <c r="B257" i="36"/>
  <c r="B419" i="36" s="1"/>
  <c r="Z256" i="36"/>
  <c r="Z418" i="36" s="1"/>
  <c r="W256" i="36"/>
  <c r="W418" i="36" s="1"/>
  <c r="V256" i="36"/>
  <c r="V418" i="36" s="1"/>
  <c r="S256" i="36"/>
  <c r="S418" i="36" s="1"/>
  <c r="R256" i="36"/>
  <c r="R418" i="36" s="1"/>
  <c r="Q256" i="36"/>
  <c r="Q418" i="36" s="1"/>
  <c r="P256" i="36"/>
  <c r="P418" i="36" s="1"/>
  <c r="M256" i="36"/>
  <c r="M418" i="36" s="1"/>
  <c r="L256" i="36"/>
  <c r="L418" i="36" s="1"/>
  <c r="K256" i="36"/>
  <c r="K418" i="36" s="1"/>
  <c r="J256" i="36"/>
  <c r="I256" i="36"/>
  <c r="I418" i="36" s="1"/>
  <c r="H256" i="36"/>
  <c r="H418" i="36" s="1"/>
  <c r="G256" i="36"/>
  <c r="G418" i="36" s="1"/>
  <c r="F256" i="36"/>
  <c r="F418" i="36" s="1"/>
  <c r="E256" i="36"/>
  <c r="E418" i="36" s="1"/>
  <c r="D256" i="36"/>
  <c r="D418" i="36" s="1"/>
  <c r="C256" i="36"/>
  <c r="C418" i="36" s="1"/>
  <c r="B256" i="36"/>
  <c r="B418" i="36" s="1"/>
  <c r="Z255" i="36"/>
  <c r="Z417" i="36" s="1"/>
  <c r="W255" i="36"/>
  <c r="W417" i="36" s="1"/>
  <c r="V255" i="36"/>
  <c r="V417" i="36" s="1"/>
  <c r="S255" i="36"/>
  <c r="S417" i="36" s="1"/>
  <c r="R255" i="36"/>
  <c r="R417" i="36" s="1"/>
  <c r="Q255" i="36"/>
  <c r="Q417" i="36" s="1"/>
  <c r="P255" i="36"/>
  <c r="P417" i="36" s="1"/>
  <c r="M255" i="36"/>
  <c r="M417" i="36" s="1"/>
  <c r="L255" i="36"/>
  <c r="L417" i="36" s="1"/>
  <c r="K255" i="36"/>
  <c r="K417" i="36" s="1"/>
  <c r="J255" i="36"/>
  <c r="J417" i="36" s="1"/>
  <c r="I255" i="36"/>
  <c r="I417" i="36" s="1"/>
  <c r="H255" i="36"/>
  <c r="H417" i="36" s="1"/>
  <c r="G255" i="36"/>
  <c r="G417" i="36" s="1"/>
  <c r="F255" i="36"/>
  <c r="F417" i="36" s="1"/>
  <c r="E255" i="36"/>
  <c r="E417" i="36" s="1"/>
  <c r="D255" i="36"/>
  <c r="C255" i="36"/>
  <c r="C417" i="36" s="1"/>
  <c r="B255" i="36"/>
  <c r="B417" i="36" s="1"/>
  <c r="Z254" i="36"/>
  <c r="Z416" i="36" s="1"/>
  <c r="W254" i="36"/>
  <c r="W416" i="36" s="1"/>
  <c r="V254" i="36"/>
  <c r="V416" i="36" s="1"/>
  <c r="S254" i="36"/>
  <c r="S416" i="36" s="1"/>
  <c r="R254" i="36"/>
  <c r="R416" i="36" s="1"/>
  <c r="Q254" i="36"/>
  <c r="Q416" i="36" s="1"/>
  <c r="P254" i="36"/>
  <c r="P416" i="36" s="1"/>
  <c r="M254" i="36"/>
  <c r="M416" i="36" s="1"/>
  <c r="L254" i="36"/>
  <c r="L416" i="36" s="1"/>
  <c r="K254" i="36"/>
  <c r="K416" i="36" s="1"/>
  <c r="J254" i="36"/>
  <c r="J416" i="36" s="1"/>
  <c r="I254" i="36"/>
  <c r="I416" i="36" s="1"/>
  <c r="H254" i="36"/>
  <c r="H416" i="36" s="1"/>
  <c r="G254" i="36"/>
  <c r="G416" i="36" s="1"/>
  <c r="F254" i="36"/>
  <c r="F416" i="36" s="1"/>
  <c r="E254" i="36"/>
  <c r="E416" i="36" s="1"/>
  <c r="D254" i="36"/>
  <c r="D416" i="36" s="1"/>
  <c r="C254" i="36"/>
  <c r="C416" i="36" s="1"/>
  <c r="B254" i="36"/>
  <c r="B416" i="36" s="1"/>
  <c r="Z253" i="36"/>
  <c r="Z415" i="36" s="1"/>
  <c r="W253" i="36"/>
  <c r="W415" i="36" s="1"/>
  <c r="V253" i="36"/>
  <c r="V415" i="36" s="1"/>
  <c r="S253" i="36"/>
  <c r="S415" i="36" s="1"/>
  <c r="R253" i="36"/>
  <c r="R415" i="36" s="1"/>
  <c r="Q253" i="36"/>
  <c r="Q415" i="36" s="1"/>
  <c r="P253" i="36"/>
  <c r="P415" i="36" s="1"/>
  <c r="M253" i="36"/>
  <c r="M415" i="36" s="1"/>
  <c r="L253" i="36"/>
  <c r="L415" i="36" s="1"/>
  <c r="K253" i="36"/>
  <c r="K415" i="36" s="1"/>
  <c r="J253" i="36"/>
  <c r="J415" i="36" s="1"/>
  <c r="I253" i="36"/>
  <c r="I415" i="36" s="1"/>
  <c r="H253" i="36"/>
  <c r="H415" i="36" s="1"/>
  <c r="G253" i="36"/>
  <c r="G415" i="36" s="1"/>
  <c r="F253" i="36"/>
  <c r="F415" i="36" s="1"/>
  <c r="E253" i="36"/>
  <c r="E415" i="36" s="1"/>
  <c r="D253" i="36"/>
  <c r="D415" i="36" s="1"/>
  <c r="C253" i="36"/>
  <c r="C415" i="36" s="1"/>
  <c r="B253" i="36"/>
  <c r="B415" i="36" s="1"/>
  <c r="Z249" i="36"/>
  <c r="Z411" i="36" s="1"/>
  <c r="W249" i="36"/>
  <c r="W411" i="36" s="1"/>
  <c r="V249" i="36"/>
  <c r="V411" i="36" s="1"/>
  <c r="S249" i="36"/>
  <c r="S411" i="36" s="1"/>
  <c r="R249" i="36"/>
  <c r="R411" i="36" s="1"/>
  <c r="Q249" i="36"/>
  <c r="Q411" i="36" s="1"/>
  <c r="P249" i="36"/>
  <c r="M249" i="36"/>
  <c r="M411" i="36" s="1"/>
  <c r="L249" i="36"/>
  <c r="L411" i="36" s="1"/>
  <c r="K249" i="36"/>
  <c r="K411" i="36" s="1"/>
  <c r="J249" i="36"/>
  <c r="J411" i="36" s="1"/>
  <c r="I249" i="36"/>
  <c r="I411" i="36" s="1"/>
  <c r="H249" i="36"/>
  <c r="H411" i="36" s="1"/>
  <c r="G249" i="36"/>
  <c r="G411" i="36" s="1"/>
  <c r="F249" i="36"/>
  <c r="F411" i="36" s="1"/>
  <c r="E249" i="36"/>
  <c r="E411" i="36" s="1"/>
  <c r="D249" i="36"/>
  <c r="D411" i="36" s="1"/>
  <c r="C249" i="36"/>
  <c r="C411" i="36" s="1"/>
  <c r="B249" i="36"/>
  <c r="B411" i="36" s="1"/>
  <c r="Z248" i="36"/>
  <c r="Z410" i="36" s="1"/>
  <c r="W248" i="36"/>
  <c r="W410" i="36" s="1"/>
  <c r="V248" i="36"/>
  <c r="V410" i="36" s="1"/>
  <c r="S248" i="36"/>
  <c r="S410" i="36" s="1"/>
  <c r="R248" i="36"/>
  <c r="Q248" i="36"/>
  <c r="Q410" i="36" s="1"/>
  <c r="P248" i="36"/>
  <c r="P410" i="36" s="1"/>
  <c r="M248" i="36"/>
  <c r="M410" i="36" s="1"/>
  <c r="L248" i="36"/>
  <c r="L410" i="36" s="1"/>
  <c r="K248" i="36"/>
  <c r="K410" i="36" s="1"/>
  <c r="J248" i="36"/>
  <c r="J410" i="36" s="1"/>
  <c r="I248" i="36"/>
  <c r="I410" i="36" s="1"/>
  <c r="H248" i="36"/>
  <c r="H410" i="36" s="1"/>
  <c r="G248" i="36"/>
  <c r="G410" i="36" s="1"/>
  <c r="F248" i="36"/>
  <c r="F410" i="36" s="1"/>
  <c r="E248" i="36"/>
  <c r="E410" i="36" s="1"/>
  <c r="D248" i="36"/>
  <c r="D410" i="36" s="1"/>
  <c r="C248" i="36"/>
  <c r="C410" i="36" s="1"/>
  <c r="B248" i="36"/>
  <c r="B410" i="36" s="1"/>
  <c r="Z247" i="36"/>
  <c r="Z409" i="36" s="1"/>
  <c r="W247" i="36"/>
  <c r="W409" i="36" s="1"/>
  <c r="V247" i="36"/>
  <c r="S247" i="36"/>
  <c r="S409" i="36" s="1"/>
  <c r="R247" i="36"/>
  <c r="R409" i="36" s="1"/>
  <c r="Q247" i="36"/>
  <c r="Q409" i="36" s="1"/>
  <c r="P247" i="36"/>
  <c r="P409" i="36" s="1"/>
  <c r="M247" i="36"/>
  <c r="M409" i="36" s="1"/>
  <c r="L247" i="36"/>
  <c r="L409" i="36" s="1"/>
  <c r="K247" i="36"/>
  <c r="K409" i="36" s="1"/>
  <c r="J247" i="36"/>
  <c r="J409" i="36" s="1"/>
  <c r="I247" i="36"/>
  <c r="I409" i="36" s="1"/>
  <c r="H247" i="36"/>
  <c r="H409" i="36" s="1"/>
  <c r="G247" i="36"/>
  <c r="G409" i="36" s="1"/>
  <c r="F247" i="36"/>
  <c r="F409" i="36" s="1"/>
  <c r="E247" i="36"/>
  <c r="E409" i="36" s="1"/>
  <c r="D247" i="36"/>
  <c r="C247" i="36"/>
  <c r="C409" i="36" s="1"/>
  <c r="B247" i="36"/>
  <c r="B409" i="36" s="1"/>
  <c r="Z246" i="36"/>
  <c r="Z408" i="36" s="1"/>
  <c r="W246" i="36"/>
  <c r="W408" i="36" s="1"/>
  <c r="V246" i="36"/>
  <c r="V408" i="36" s="1"/>
  <c r="S246" i="36"/>
  <c r="S408" i="36" s="1"/>
  <c r="R246" i="36"/>
  <c r="R408" i="36" s="1"/>
  <c r="Q246" i="36"/>
  <c r="Q408" i="36" s="1"/>
  <c r="P246" i="36"/>
  <c r="P408" i="36" s="1"/>
  <c r="M246" i="36"/>
  <c r="M408" i="36" s="1"/>
  <c r="L246" i="36"/>
  <c r="L408" i="36" s="1"/>
  <c r="K246" i="36"/>
  <c r="K408" i="36" s="1"/>
  <c r="J246" i="36"/>
  <c r="J408" i="36" s="1"/>
  <c r="I246" i="36"/>
  <c r="H246" i="36"/>
  <c r="H408" i="36" s="1"/>
  <c r="G246" i="36"/>
  <c r="G408" i="36" s="1"/>
  <c r="F246" i="36"/>
  <c r="F408" i="36" s="1"/>
  <c r="E246" i="36"/>
  <c r="E408" i="36" s="1"/>
  <c r="D246" i="36"/>
  <c r="D408" i="36" s="1"/>
  <c r="C246" i="36"/>
  <c r="C408" i="36" s="1"/>
  <c r="B246" i="36"/>
  <c r="B408" i="36" s="1"/>
  <c r="Z245" i="36"/>
  <c r="Z407" i="36" s="1"/>
  <c r="W245" i="36"/>
  <c r="W407" i="36" s="1"/>
  <c r="V245" i="36"/>
  <c r="V407" i="36" s="1"/>
  <c r="S245" i="36"/>
  <c r="S407" i="36" s="1"/>
  <c r="R245" i="36"/>
  <c r="Q245" i="36"/>
  <c r="Q407" i="36" s="1"/>
  <c r="P245" i="36"/>
  <c r="P407" i="36" s="1"/>
  <c r="M245" i="36"/>
  <c r="M407" i="36" s="1"/>
  <c r="L245" i="36"/>
  <c r="L407" i="36" s="1"/>
  <c r="K245" i="36"/>
  <c r="K407" i="36" s="1"/>
  <c r="J245" i="36"/>
  <c r="J407" i="36" s="1"/>
  <c r="I245" i="36"/>
  <c r="I407" i="36" s="1"/>
  <c r="H245" i="36"/>
  <c r="H407" i="36" s="1"/>
  <c r="G245" i="36"/>
  <c r="G407" i="36" s="1"/>
  <c r="F245" i="36"/>
  <c r="F407" i="36" s="1"/>
  <c r="E245" i="36"/>
  <c r="D245" i="36"/>
  <c r="D407" i="36" s="1"/>
  <c r="C245" i="36"/>
  <c r="C407" i="36" s="1"/>
  <c r="B245" i="36"/>
  <c r="B407" i="36" s="1"/>
  <c r="Z244" i="36"/>
  <c r="Z406" i="36" s="1"/>
  <c r="W244" i="36"/>
  <c r="W406" i="36" s="1"/>
  <c r="V244" i="36"/>
  <c r="V406" i="36" s="1"/>
  <c r="S244" i="36"/>
  <c r="S406" i="36" s="1"/>
  <c r="R244" i="36"/>
  <c r="R406" i="36" s="1"/>
  <c r="Q244" i="36"/>
  <c r="Q406" i="36" s="1"/>
  <c r="P244" i="36"/>
  <c r="P406" i="36" s="1"/>
  <c r="M244" i="36"/>
  <c r="L244" i="36"/>
  <c r="L406" i="36" s="1"/>
  <c r="K244" i="36"/>
  <c r="K406" i="36" s="1"/>
  <c r="J244" i="36"/>
  <c r="J406" i="36" s="1"/>
  <c r="I244" i="36"/>
  <c r="I406" i="36" s="1"/>
  <c r="H244" i="36"/>
  <c r="H406" i="36" s="1"/>
  <c r="G244" i="36"/>
  <c r="G406" i="36" s="1"/>
  <c r="F244" i="36"/>
  <c r="F406" i="36" s="1"/>
  <c r="E244" i="36"/>
  <c r="E406" i="36" s="1"/>
  <c r="D244" i="36"/>
  <c r="D406" i="36" s="1"/>
  <c r="C244" i="36"/>
  <c r="C406" i="36" s="1"/>
  <c r="B244" i="36"/>
  <c r="Z240" i="36"/>
  <c r="Z402" i="36" s="1"/>
  <c r="W240" i="36"/>
  <c r="W402" i="36" s="1"/>
  <c r="V240" i="36"/>
  <c r="V402" i="36" s="1"/>
  <c r="S240" i="36"/>
  <c r="S402" i="36" s="1"/>
  <c r="R240" i="36"/>
  <c r="R402" i="36" s="1"/>
  <c r="Q240" i="36"/>
  <c r="Q402" i="36" s="1"/>
  <c r="P240" i="36"/>
  <c r="P402" i="36" s="1"/>
  <c r="M240" i="36"/>
  <c r="M402" i="36" s="1"/>
  <c r="L240" i="36"/>
  <c r="L402" i="36" s="1"/>
  <c r="K240" i="36"/>
  <c r="K402" i="36" s="1"/>
  <c r="J240" i="36"/>
  <c r="I240" i="36"/>
  <c r="I402" i="36" s="1"/>
  <c r="H240" i="36"/>
  <c r="H402" i="36" s="1"/>
  <c r="G240" i="36"/>
  <c r="G402" i="36" s="1"/>
  <c r="F240" i="36"/>
  <c r="F402" i="36" s="1"/>
  <c r="E240" i="36"/>
  <c r="E402" i="36" s="1"/>
  <c r="D240" i="36"/>
  <c r="D402" i="36" s="1"/>
  <c r="C240" i="36"/>
  <c r="C402" i="36" s="1"/>
  <c r="B240" i="36"/>
  <c r="B402" i="36" s="1"/>
  <c r="Z239" i="36"/>
  <c r="Z401" i="36" s="1"/>
  <c r="W239" i="36"/>
  <c r="V239" i="36"/>
  <c r="V401" i="36" s="1"/>
  <c r="S239" i="36"/>
  <c r="S401" i="36" s="1"/>
  <c r="R239" i="36"/>
  <c r="R401" i="36" s="1"/>
  <c r="Q239" i="36"/>
  <c r="Q401" i="36" s="1"/>
  <c r="P239" i="36"/>
  <c r="P401" i="36" s="1"/>
  <c r="M239" i="36"/>
  <c r="M401" i="36" s="1"/>
  <c r="L239" i="36"/>
  <c r="L401" i="36" s="1"/>
  <c r="K239" i="36"/>
  <c r="K401" i="36" s="1"/>
  <c r="J239" i="36"/>
  <c r="J401" i="36" s="1"/>
  <c r="I239" i="36"/>
  <c r="I401" i="36" s="1"/>
  <c r="H239" i="36"/>
  <c r="G239" i="36"/>
  <c r="G401" i="36" s="1"/>
  <c r="F239" i="36"/>
  <c r="F401" i="36" s="1"/>
  <c r="E239" i="36"/>
  <c r="E401" i="36" s="1"/>
  <c r="D239" i="36"/>
  <c r="D401" i="36" s="1"/>
  <c r="C239" i="36"/>
  <c r="C401" i="36" s="1"/>
  <c r="B239" i="36"/>
  <c r="B401" i="36" s="1"/>
  <c r="Z238" i="36"/>
  <c r="Z400" i="36" s="1"/>
  <c r="W238" i="36"/>
  <c r="W400" i="36" s="1"/>
  <c r="V238" i="36"/>
  <c r="V400" i="36" s="1"/>
  <c r="S238" i="36"/>
  <c r="S400" i="36" s="1"/>
  <c r="R238" i="36"/>
  <c r="Q238" i="36"/>
  <c r="Q400" i="36" s="1"/>
  <c r="P238" i="36"/>
  <c r="P400" i="36" s="1"/>
  <c r="M238" i="36"/>
  <c r="M400" i="36" s="1"/>
  <c r="L238" i="36"/>
  <c r="L400" i="36" s="1"/>
  <c r="K238" i="36"/>
  <c r="K400" i="36" s="1"/>
  <c r="J238" i="36"/>
  <c r="J400" i="36" s="1"/>
  <c r="I238" i="36"/>
  <c r="I400" i="36" s="1"/>
  <c r="H238" i="36"/>
  <c r="H400" i="36" s="1"/>
  <c r="G238" i="36"/>
  <c r="G400" i="36" s="1"/>
  <c r="F238" i="36"/>
  <c r="F400" i="36" s="1"/>
  <c r="E238" i="36"/>
  <c r="D238" i="36"/>
  <c r="D400" i="36" s="1"/>
  <c r="C238" i="36"/>
  <c r="C400" i="36" s="1"/>
  <c r="B238" i="36"/>
  <c r="B400" i="36" s="1"/>
  <c r="Z237" i="36"/>
  <c r="Z399" i="36" s="1"/>
  <c r="W237" i="36"/>
  <c r="W399" i="36" s="1"/>
  <c r="V237" i="36"/>
  <c r="V399" i="36" s="1"/>
  <c r="S237" i="36"/>
  <c r="S399" i="36" s="1"/>
  <c r="R237" i="36"/>
  <c r="R399" i="36" s="1"/>
  <c r="Q237" i="36"/>
  <c r="Q399" i="36" s="1"/>
  <c r="P237" i="36"/>
  <c r="P399" i="36" s="1"/>
  <c r="M237" i="36"/>
  <c r="L237" i="36"/>
  <c r="L399" i="36" s="1"/>
  <c r="K237" i="36"/>
  <c r="K399" i="36" s="1"/>
  <c r="J237" i="36"/>
  <c r="J399" i="36" s="1"/>
  <c r="I237" i="36"/>
  <c r="I399" i="36" s="1"/>
  <c r="H237" i="36"/>
  <c r="H399" i="36" s="1"/>
  <c r="G237" i="36"/>
  <c r="G399" i="36" s="1"/>
  <c r="F237" i="36"/>
  <c r="F399" i="36" s="1"/>
  <c r="E237" i="36"/>
  <c r="E399" i="36" s="1"/>
  <c r="D237" i="36"/>
  <c r="D399" i="36" s="1"/>
  <c r="C237" i="36"/>
  <c r="B237" i="36"/>
  <c r="B399" i="36" s="1"/>
  <c r="Z236" i="36"/>
  <c r="Z398" i="36" s="1"/>
  <c r="W236" i="36"/>
  <c r="W398" i="36" s="1"/>
  <c r="V236" i="36"/>
  <c r="V398" i="36" s="1"/>
  <c r="S236" i="36"/>
  <c r="S398" i="36" s="1"/>
  <c r="R236" i="36"/>
  <c r="R398" i="36" s="1"/>
  <c r="Q236" i="36"/>
  <c r="Q398" i="36" s="1"/>
  <c r="P236" i="36"/>
  <c r="P398" i="36" s="1"/>
  <c r="M236" i="36"/>
  <c r="M398" i="36" s="1"/>
  <c r="L236" i="36"/>
  <c r="L398" i="36" s="1"/>
  <c r="K236" i="36"/>
  <c r="J236" i="36"/>
  <c r="J398" i="36" s="1"/>
  <c r="I236" i="36"/>
  <c r="I398" i="36" s="1"/>
  <c r="H236" i="36"/>
  <c r="H398" i="36" s="1"/>
  <c r="G236" i="36"/>
  <c r="G398" i="36" s="1"/>
  <c r="F236" i="36"/>
  <c r="F398" i="36" s="1"/>
  <c r="E236" i="36"/>
  <c r="E398" i="36" s="1"/>
  <c r="D236" i="36"/>
  <c r="D398" i="36" s="1"/>
  <c r="C236" i="36"/>
  <c r="C398" i="36" s="1"/>
  <c r="B236" i="36"/>
  <c r="B398" i="36" s="1"/>
  <c r="Z235" i="36"/>
  <c r="Z397" i="36" s="1"/>
  <c r="W235" i="36"/>
  <c r="V235" i="36"/>
  <c r="V397" i="36" s="1"/>
  <c r="S235" i="36"/>
  <c r="S397" i="36" s="1"/>
  <c r="R235" i="36"/>
  <c r="R397" i="36" s="1"/>
  <c r="Q235" i="36"/>
  <c r="Q397" i="36" s="1"/>
  <c r="P235" i="36"/>
  <c r="P397" i="36" s="1"/>
  <c r="M235" i="36"/>
  <c r="M397" i="36" s="1"/>
  <c r="L235" i="36"/>
  <c r="L397" i="36" s="1"/>
  <c r="K235" i="36"/>
  <c r="K397" i="36" s="1"/>
  <c r="J235" i="36"/>
  <c r="J397" i="36" s="1"/>
  <c r="I235" i="36"/>
  <c r="I397" i="36" s="1"/>
  <c r="H235" i="36"/>
  <c r="G235" i="36"/>
  <c r="G397" i="36" s="1"/>
  <c r="F235" i="36"/>
  <c r="F397" i="36" s="1"/>
  <c r="E235" i="36"/>
  <c r="E397" i="36" s="1"/>
  <c r="D235" i="36"/>
  <c r="D397" i="36" s="1"/>
  <c r="C235" i="36"/>
  <c r="C397" i="36" s="1"/>
  <c r="B235" i="36"/>
  <c r="B397" i="36" s="1"/>
  <c r="Z231" i="36"/>
  <c r="Z393" i="36" s="1"/>
  <c r="W231" i="36"/>
  <c r="W393" i="36" s="1"/>
  <c r="V231" i="36"/>
  <c r="V393" i="36" s="1"/>
  <c r="S231" i="36"/>
  <c r="S393" i="36" s="1"/>
  <c r="R231" i="36"/>
  <c r="Q231" i="36"/>
  <c r="Q393" i="36" s="1"/>
  <c r="P231" i="36"/>
  <c r="P393" i="36" s="1"/>
  <c r="M231" i="36"/>
  <c r="M393" i="36" s="1"/>
  <c r="L231" i="36"/>
  <c r="L393" i="36" s="1"/>
  <c r="K231" i="36"/>
  <c r="K393" i="36" s="1"/>
  <c r="J231" i="36"/>
  <c r="J393" i="36" s="1"/>
  <c r="I231" i="36"/>
  <c r="I393" i="36" s="1"/>
  <c r="H231" i="36"/>
  <c r="H393" i="36" s="1"/>
  <c r="G231" i="36"/>
  <c r="G393" i="36" s="1"/>
  <c r="F231" i="36"/>
  <c r="E231" i="36"/>
  <c r="E393" i="36" s="1"/>
  <c r="D231" i="36"/>
  <c r="D393" i="36" s="1"/>
  <c r="C231" i="36"/>
  <c r="C393" i="36" s="1"/>
  <c r="B231" i="36"/>
  <c r="B393" i="36" s="1"/>
  <c r="Z230" i="36"/>
  <c r="Z392" i="36" s="1"/>
  <c r="W230" i="36"/>
  <c r="W392" i="36" s="1"/>
  <c r="V230" i="36"/>
  <c r="V392" i="36" s="1"/>
  <c r="S230" i="36"/>
  <c r="S392" i="36" s="1"/>
  <c r="R230" i="36"/>
  <c r="R392" i="36" s="1"/>
  <c r="Q230" i="36"/>
  <c r="Q392" i="36" s="1"/>
  <c r="P230" i="36"/>
  <c r="M230" i="36"/>
  <c r="M392" i="36" s="1"/>
  <c r="L230" i="36"/>
  <c r="L392" i="36" s="1"/>
  <c r="K230" i="36"/>
  <c r="K392" i="36" s="1"/>
  <c r="J230" i="36"/>
  <c r="J392" i="36" s="1"/>
  <c r="I230" i="36"/>
  <c r="I392" i="36" s="1"/>
  <c r="H230" i="36"/>
  <c r="H392" i="36" s="1"/>
  <c r="G230" i="36"/>
  <c r="G392" i="36" s="1"/>
  <c r="F230" i="36"/>
  <c r="F392" i="36" s="1"/>
  <c r="E230" i="36"/>
  <c r="E392" i="36" s="1"/>
  <c r="D230" i="36"/>
  <c r="D392" i="36" s="1"/>
  <c r="C230" i="36"/>
  <c r="B230" i="36"/>
  <c r="B392" i="36" s="1"/>
  <c r="Z229" i="36"/>
  <c r="Z391" i="36" s="1"/>
  <c r="W229" i="36"/>
  <c r="W391" i="36" s="1"/>
  <c r="V229" i="36"/>
  <c r="V391" i="36" s="1"/>
  <c r="S229" i="36"/>
  <c r="S391" i="36" s="1"/>
  <c r="R229" i="36"/>
  <c r="R391" i="36" s="1"/>
  <c r="Q229" i="36"/>
  <c r="Q391" i="36" s="1"/>
  <c r="P229" i="36"/>
  <c r="P391" i="36" s="1"/>
  <c r="M229" i="36"/>
  <c r="M391" i="36" s="1"/>
  <c r="L229" i="36"/>
  <c r="L391" i="36" s="1"/>
  <c r="K229" i="36"/>
  <c r="J229" i="36"/>
  <c r="J391" i="36" s="1"/>
  <c r="I229" i="36"/>
  <c r="I391" i="36" s="1"/>
  <c r="H229" i="36"/>
  <c r="H391" i="36" s="1"/>
  <c r="G229" i="36"/>
  <c r="G391" i="36" s="1"/>
  <c r="F229" i="36"/>
  <c r="F391" i="36" s="1"/>
  <c r="E229" i="36"/>
  <c r="E391" i="36" s="1"/>
  <c r="D229" i="36"/>
  <c r="D391" i="36" s="1"/>
  <c r="C229" i="36"/>
  <c r="C391" i="36" s="1"/>
  <c r="B229" i="36"/>
  <c r="B391" i="36" s="1"/>
  <c r="Z228" i="36"/>
  <c r="Z390" i="36" s="1"/>
  <c r="W228" i="36"/>
  <c r="V228" i="36"/>
  <c r="V390" i="36" s="1"/>
  <c r="S228" i="36"/>
  <c r="S390" i="36" s="1"/>
  <c r="R228" i="36"/>
  <c r="R390" i="36" s="1"/>
  <c r="Q228" i="36"/>
  <c r="Q390" i="36" s="1"/>
  <c r="P228" i="36"/>
  <c r="P390" i="36" s="1"/>
  <c r="M228" i="36"/>
  <c r="M390" i="36" s="1"/>
  <c r="L228" i="36"/>
  <c r="L390" i="36" s="1"/>
  <c r="K228" i="36"/>
  <c r="K390" i="36" s="1"/>
  <c r="J228" i="36"/>
  <c r="J390" i="36" s="1"/>
  <c r="I228" i="36"/>
  <c r="H228" i="36"/>
  <c r="H390" i="36" s="1"/>
  <c r="G228" i="36"/>
  <c r="G390" i="36" s="1"/>
  <c r="F228" i="36"/>
  <c r="F390" i="36" s="1"/>
  <c r="E228" i="36"/>
  <c r="E390" i="36" s="1"/>
  <c r="D228" i="36"/>
  <c r="D390" i="36" s="1"/>
  <c r="C228" i="36"/>
  <c r="C390" i="36" s="1"/>
  <c r="B228" i="36"/>
  <c r="B390" i="36" s="1"/>
  <c r="Z227" i="36"/>
  <c r="Z389" i="36" s="1"/>
  <c r="W227" i="36"/>
  <c r="W389" i="36" s="1"/>
  <c r="V227" i="36"/>
  <c r="V389" i="36" s="1"/>
  <c r="S227" i="36"/>
  <c r="R227" i="36"/>
  <c r="R389" i="36" s="1"/>
  <c r="Q227" i="36"/>
  <c r="Q389" i="36" s="1"/>
  <c r="P227" i="36"/>
  <c r="P389" i="36" s="1"/>
  <c r="M227" i="36"/>
  <c r="M389" i="36" s="1"/>
  <c r="L227" i="36"/>
  <c r="L389" i="36" s="1"/>
  <c r="K227" i="36"/>
  <c r="K389" i="36" s="1"/>
  <c r="J227" i="36"/>
  <c r="J389" i="36" s="1"/>
  <c r="I227" i="36"/>
  <c r="I389" i="36" s="1"/>
  <c r="H227" i="36"/>
  <c r="H389" i="36" s="1"/>
  <c r="G227" i="36"/>
  <c r="G389" i="36" s="1"/>
  <c r="F227" i="36"/>
  <c r="E227" i="36"/>
  <c r="E389" i="36" s="1"/>
  <c r="D227" i="36"/>
  <c r="D389" i="36" s="1"/>
  <c r="C227" i="36"/>
  <c r="C389" i="36" s="1"/>
  <c r="B227" i="36"/>
  <c r="B389" i="36" s="1"/>
  <c r="Z226" i="36"/>
  <c r="Z388" i="36" s="1"/>
  <c r="W226" i="36"/>
  <c r="W388" i="36" s="1"/>
  <c r="V226" i="36"/>
  <c r="V388" i="36" s="1"/>
  <c r="S226" i="36"/>
  <c r="S388" i="36" s="1"/>
  <c r="R226" i="36"/>
  <c r="R388" i="36" s="1"/>
  <c r="Q226" i="36"/>
  <c r="Q388" i="36" s="1"/>
  <c r="P226" i="36"/>
  <c r="M226" i="36"/>
  <c r="M388" i="36" s="1"/>
  <c r="L226" i="36"/>
  <c r="L388" i="36" s="1"/>
  <c r="K226" i="36"/>
  <c r="K388" i="36" s="1"/>
  <c r="J226" i="36"/>
  <c r="J388" i="36" s="1"/>
  <c r="I226" i="36"/>
  <c r="I388" i="36" s="1"/>
  <c r="H226" i="36"/>
  <c r="H388" i="36" s="1"/>
  <c r="G226" i="36"/>
  <c r="G388" i="36" s="1"/>
  <c r="F226" i="36"/>
  <c r="F388" i="36" s="1"/>
  <c r="E226" i="36"/>
  <c r="E388" i="36" s="1"/>
  <c r="D226" i="36"/>
  <c r="D388" i="36" s="1"/>
  <c r="C226" i="36"/>
  <c r="B226" i="36"/>
  <c r="B388" i="36" s="1"/>
  <c r="Z222" i="36"/>
  <c r="Z384" i="36" s="1"/>
  <c r="W222" i="36"/>
  <c r="W384" i="36" s="1"/>
  <c r="V222" i="36"/>
  <c r="V384" i="36" s="1"/>
  <c r="S222" i="36"/>
  <c r="S384" i="36" s="1"/>
  <c r="R222" i="36"/>
  <c r="R384" i="36" s="1"/>
  <c r="Q222" i="36"/>
  <c r="Q384" i="36" s="1"/>
  <c r="P222" i="36"/>
  <c r="P384" i="36" s="1"/>
  <c r="M222" i="36"/>
  <c r="M384" i="36" s="1"/>
  <c r="L222" i="36"/>
  <c r="K222" i="36"/>
  <c r="K384" i="36" s="1"/>
  <c r="J222" i="36"/>
  <c r="J384" i="36" s="1"/>
  <c r="I222" i="36"/>
  <c r="I384" i="36" s="1"/>
  <c r="H222" i="36"/>
  <c r="H384" i="36" s="1"/>
  <c r="G222" i="36"/>
  <c r="G384" i="36" s="1"/>
  <c r="F222" i="36"/>
  <c r="F384" i="36" s="1"/>
  <c r="E222" i="36"/>
  <c r="E384" i="36" s="1"/>
  <c r="D222" i="36"/>
  <c r="D384" i="36" s="1"/>
  <c r="C222" i="36"/>
  <c r="C384" i="36" s="1"/>
  <c r="B222" i="36"/>
  <c r="B384" i="36" s="1"/>
  <c r="Z221" i="36"/>
  <c r="W221" i="36"/>
  <c r="W383" i="36" s="1"/>
  <c r="V221" i="36"/>
  <c r="V383" i="36" s="1"/>
  <c r="S221" i="36"/>
  <c r="S383" i="36" s="1"/>
  <c r="R221" i="36"/>
  <c r="R383" i="36" s="1"/>
  <c r="Q221" i="36"/>
  <c r="Q383" i="36" s="1"/>
  <c r="P221" i="36"/>
  <c r="P383" i="36" s="1"/>
  <c r="M221" i="36"/>
  <c r="M383" i="36" s="1"/>
  <c r="L221" i="36"/>
  <c r="L383" i="36" s="1"/>
  <c r="K221" i="36"/>
  <c r="K383" i="36" s="1"/>
  <c r="J221" i="36"/>
  <c r="J383" i="36" s="1"/>
  <c r="I221" i="36"/>
  <c r="H221" i="36"/>
  <c r="H383" i="36" s="1"/>
  <c r="G221" i="36"/>
  <c r="G383" i="36" s="1"/>
  <c r="F221" i="36"/>
  <c r="F383" i="36" s="1"/>
  <c r="E221" i="36"/>
  <c r="E383" i="36" s="1"/>
  <c r="D221" i="36"/>
  <c r="D383" i="36" s="1"/>
  <c r="C221" i="36"/>
  <c r="C383" i="36" s="1"/>
  <c r="B221" i="36"/>
  <c r="B383" i="36" s="1"/>
  <c r="Z220" i="36"/>
  <c r="Z382" i="36" s="1"/>
  <c r="W220" i="36"/>
  <c r="W382" i="36" s="1"/>
  <c r="V220" i="36"/>
  <c r="V382" i="36" s="1"/>
  <c r="S220" i="36"/>
  <c r="R220" i="36"/>
  <c r="R382" i="36" s="1"/>
  <c r="Q220" i="36"/>
  <c r="Q382" i="36" s="1"/>
  <c r="P220" i="36"/>
  <c r="P382" i="36" s="1"/>
  <c r="M220" i="36"/>
  <c r="M382" i="36" s="1"/>
  <c r="L220" i="36"/>
  <c r="L382" i="36" s="1"/>
  <c r="K220" i="36"/>
  <c r="K382" i="36" s="1"/>
  <c r="J220" i="36"/>
  <c r="J382" i="36" s="1"/>
  <c r="I220" i="36"/>
  <c r="I382" i="36" s="1"/>
  <c r="H220" i="36"/>
  <c r="H382" i="36" s="1"/>
  <c r="G220" i="36"/>
  <c r="G382" i="36" s="1"/>
  <c r="F220" i="36"/>
  <c r="E220" i="36"/>
  <c r="E382" i="36" s="1"/>
  <c r="D220" i="36"/>
  <c r="D382" i="36" s="1"/>
  <c r="C220" i="36"/>
  <c r="C382" i="36" s="1"/>
  <c r="B220" i="36"/>
  <c r="B382" i="36" s="1"/>
  <c r="Z219" i="36"/>
  <c r="Z381" i="36" s="1"/>
  <c r="W219" i="36"/>
  <c r="W381" i="36" s="1"/>
  <c r="V219" i="36"/>
  <c r="V381" i="36" s="1"/>
  <c r="S219" i="36"/>
  <c r="S381" i="36" s="1"/>
  <c r="R219" i="36"/>
  <c r="R381" i="36" s="1"/>
  <c r="Q219" i="36"/>
  <c r="P219" i="36"/>
  <c r="P381" i="36" s="1"/>
  <c r="M219" i="36"/>
  <c r="M381" i="36" s="1"/>
  <c r="L219" i="36"/>
  <c r="L381" i="36" s="1"/>
  <c r="K219" i="36"/>
  <c r="K381" i="36" s="1"/>
  <c r="J219" i="36"/>
  <c r="J381" i="36" s="1"/>
  <c r="I219" i="36"/>
  <c r="I381" i="36" s="1"/>
  <c r="H219" i="36"/>
  <c r="H381" i="36" s="1"/>
  <c r="G219" i="36"/>
  <c r="G381" i="36" s="1"/>
  <c r="F219" i="36"/>
  <c r="F381" i="36" s="1"/>
  <c r="E219" i="36"/>
  <c r="E381" i="36" s="1"/>
  <c r="D219" i="36"/>
  <c r="C219" i="36"/>
  <c r="C381" i="36" s="1"/>
  <c r="B219" i="36"/>
  <c r="B381" i="36" s="1"/>
  <c r="Z218" i="36"/>
  <c r="Z380" i="36" s="1"/>
  <c r="W218" i="36"/>
  <c r="W380" i="36" s="1"/>
  <c r="V218" i="36"/>
  <c r="V380" i="36" s="1"/>
  <c r="S218" i="36"/>
  <c r="S380" i="36" s="1"/>
  <c r="R218" i="36"/>
  <c r="R380" i="36" s="1"/>
  <c r="Q218" i="36"/>
  <c r="Q380" i="36" s="1"/>
  <c r="P218" i="36"/>
  <c r="P380" i="36" s="1"/>
  <c r="M218" i="36"/>
  <c r="M380" i="36" s="1"/>
  <c r="L218" i="36"/>
  <c r="K218" i="36"/>
  <c r="K380" i="36" s="1"/>
  <c r="J218" i="36"/>
  <c r="J380" i="36" s="1"/>
  <c r="I218" i="36"/>
  <c r="I380" i="36" s="1"/>
  <c r="H218" i="36"/>
  <c r="H380" i="36" s="1"/>
  <c r="G218" i="36"/>
  <c r="G380" i="36" s="1"/>
  <c r="F218" i="36"/>
  <c r="F380" i="36" s="1"/>
  <c r="E218" i="36"/>
  <c r="E380" i="36" s="1"/>
  <c r="D218" i="36"/>
  <c r="D380" i="36" s="1"/>
  <c r="C218" i="36"/>
  <c r="C380" i="36" s="1"/>
  <c r="B218" i="36"/>
  <c r="B380" i="36" s="1"/>
  <c r="Z217" i="36"/>
  <c r="W217" i="36"/>
  <c r="W379" i="36" s="1"/>
  <c r="V217" i="36"/>
  <c r="V379" i="36" s="1"/>
  <c r="S217" i="36"/>
  <c r="S379" i="36" s="1"/>
  <c r="R217" i="36"/>
  <c r="R379" i="36" s="1"/>
  <c r="Q217" i="36"/>
  <c r="Q379" i="36" s="1"/>
  <c r="P217" i="36"/>
  <c r="P379" i="36" s="1"/>
  <c r="M217" i="36"/>
  <c r="M379" i="36" s="1"/>
  <c r="L217" i="36"/>
  <c r="L379" i="36" s="1"/>
  <c r="K217" i="36"/>
  <c r="K379" i="36" s="1"/>
  <c r="J217" i="36"/>
  <c r="J379" i="36" s="1"/>
  <c r="I217" i="36"/>
  <c r="H217" i="36"/>
  <c r="H379" i="36" s="1"/>
  <c r="G217" i="36"/>
  <c r="G379" i="36" s="1"/>
  <c r="F217" i="36"/>
  <c r="F379" i="36" s="1"/>
  <c r="E217" i="36"/>
  <c r="E379" i="36" s="1"/>
  <c r="D217" i="36"/>
  <c r="D379" i="36" s="1"/>
  <c r="C217" i="36"/>
  <c r="C379" i="36" s="1"/>
  <c r="B217" i="36"/>
  <c r="B379" i="36" s="1"/>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<sst xmlns="http://schemas.openxmlformats.org/spreadsheetml/2006/main" count="6139" uniqueCount="526">
  <si>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</si>
  <si>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</si>
  <si>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</si>
  <si>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</si>
  <si>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</si>
  <si>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</si>
  <si>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</si>
  <si>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</si>
  <si>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</si>
  <si>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</si>
  <si>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</si>
  <si>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</si>
  <si>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</si>
  <si>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</si>
  <si>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</si>
  <si>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</si>
  <si>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</si>
  <si>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</si>
  <si>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</si>
  <si>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</si>
  <si>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</si>
  <si>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</si>
  <si>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</si>
  <si>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</si>
  <si>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</si>
  <si>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</si>
  <si>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</si>
  <si>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</si>
  <si>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</si>
  <si>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</si>
  <si>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</si>
  <si>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</si>
  <si>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</si>
  <si>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</si>
  <si>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</si>
  <si>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</si>
  <si>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</si>
  <si>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</si>
  <si>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</si>
  <si>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</si>
  <si>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</si>
  <si>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</si>
  <si>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</si>
  <si>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</si>
  <si>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</si>
  <si>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</si>
  <si>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</si>
  <si>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</si>
  <si>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</si>
  <si>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</si>
  <si>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</si>
  <si>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</si>
  <si>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</si>
  <si>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</si>
  <si>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</si>
  <si>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</si>
  <si>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</si>
  <si>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</si>
  <si>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</si>
  <si>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</si>
  <si>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</si>
  <si>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</si>
  <si>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</si>
  <si>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</si>
  <si>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</si>
  <si>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</si>
  <si>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</si>
  <si>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</si>
  <si>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</si>
  <si>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</si>
  <si>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</si>
  <si>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</si>
  <si>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</si>
  <si>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</si>
  <si>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</si>
  <si>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</si>
  <si>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</si>
  <si>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</si>
  <si>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</si>
  <si>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</si>
  <si>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</si>
  <si>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</si>
  <si>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</si>
  <si>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</si>
  <si>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</si>
  <si>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</si>
  <si>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</si>
  <si>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</si>
  <si>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</si>
  <si>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</si>
  <si>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</si>
  <si>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</si>
  <si>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</si>
  <si>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</si>
  <si>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</si>
  <si>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</si>
  <si>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</si>
  <si>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</si>
  <si>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</si>
  <si>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</si>
  <si>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</si>
  <si>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</si>
  <si>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</si>
  <si>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</si>
  <si>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</si>
  <si>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</si>
  <si>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</si>
  <si>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</si>
  <si>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</si>
  <si>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</si>
  <si>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</si>
  <si>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</si>
  <si>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</si>
  <si>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</si>
  <si>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</si>
  <si>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</si>
  <si>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</si>
  <si>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</si>
  <si>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</si>
  <si>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</si>
  <si>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</si>
  <si>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</si>
  <si>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</si>
  <si>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</si>
  <si>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</si>
  <si>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</si>
  <si>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</si>
  <si>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</si>
  <si>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</si>
  <si>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</si>
  <si>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</si>
  <si>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</si>
  <si>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</si>
  <si>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</si>
  <si>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</si>
  <si>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</si>
  <si>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</si>
  <si>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</si>
  <si>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</si>
  <si>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</si>
  <si>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</si>
  <si>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</si>
  <si>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</si>
  <si>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</si>
  <si>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</si>
  <si>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</si>
  <si>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</si>
  <si>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</si>
  <si>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</si>
  <si>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</si>
  <si>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</si>
  <si>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</si>
  <si>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</si>
  <si>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</si>
  <si>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</si>
  <si>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</si>
  <si>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</si>
  <si>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</si>
  <si>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</si>
  <si>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</si>
  <si>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</si>
  <si>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</si>
  <si>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</si>
  <si>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</si>
  <si>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</si>
  <si>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</si>
  <si>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</si>
  <si>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</si>
  <si>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</si>
  <si>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</si>
  <si>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</si>
  <si>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</si>
  <si>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</si>
  <si>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</si>
  <si>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</si>
  <si>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</si>
  <si>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</si>
  <si>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</si>
  <si>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</si>
  <si>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</si>
  <si>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</si>
  <si>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</si>
  <si>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</si>
  <si>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</si>
  <si>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</si>
  <si>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</si>
  <si>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</si>
  <si>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</si>
  <si>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</si>
  <si>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</si>
  <si>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</si>
  <si>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</si>
  <si>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</si>
  <si>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</si>
  <si>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</si>
  <si>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</si>
  <si>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</si>
  <si>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</si>
  <si>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</si>
  <si>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</si>
  <si>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</si>
  <si>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</si>
  <si>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</si>
  <si>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</si>
  <si>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</si>
  <si>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</si>
  <si>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</si>
  <si>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</si>
  <si>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</si>
  <si>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</si>
  <si>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</si>
  <si>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</si>
  <si>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</si>
  <si>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</si>
  <si>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</si>
  <si>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</si>
  <si>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</si>
  <si>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</si>
  <si>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</si>
  <si>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</si>
  <si>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</si>
  <si>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</si>
  <si>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</si>
  <si>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</si>
  <si>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</si>
  <si>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</si>
  <si>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</si>
  <si>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</si>
  <si>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</si>
  <si>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</si>
  <si>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</si>
  <si>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</si>
  <si>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</si>
  <si>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</si>
  <si>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</si>
  <si>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</si>
  <si>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</si>
  <si>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</si>
  <si>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</si>
  <si>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</si>
  <si>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</si>
  <si>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</si>
  <si>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</si>
  <si>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</si>
  <si>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</si>
  <si>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</si>
  <si>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</si>
  <si>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</si>
  <si>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</si>
  <si>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</si>
  <si>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</si>
  <si>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</si>
  <si>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</si>
  <si>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</si>
  <si>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</si>
  <si>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</si>
  <si>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</si>
  <si>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</si>
  <si>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</si>
  <si>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</si>
  <si>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</si>
  <si>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</si>
  <si>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</si>
  <si>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</si>
  <si>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</si>
  <si>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</si>
  <si>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</si>
  <si>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</si>
  <si>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</si>
  <si>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</si>
  <si>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</si>
  <si>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</si>
  <si>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</si>
  <si>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</si>
  <si>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</si>
  <si>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</si>
  <si>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</si>
  <si>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</si>
  <si>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</si>
  <si>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</si>
  <si>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</si>
  <si>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</si>
  <si>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</si>
  <si>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</si>
  <si>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</si>
  <si>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</si>
  <si>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</si>
  <si>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</si>
  <si>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</si>
  <si>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</si>
  <si>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</si>
  <si>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</si>
  <si>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</si>
  <si>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</si>
  <si>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</si>
  <si>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</si>
  <si>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</si>
  <si>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</si>
  <si>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</si>
  <si>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</si>
  <si>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</si>
  <si>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</si>
  <si>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</si>
  <si>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</si>
  <si>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</si>
  <si>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</si>
  <si>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</si>
  <si>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</si>
  <si>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</si>
  <si>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</si>
  <si>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</si>
  <si>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</si>
  <si>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</si>
  <si>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</si>
  <si>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</si>
  <si>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</si>
  <si>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</si>
  <si>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</si>
  <si>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</si>
  <si>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</si>
  <si>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</si>
  <si>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</si>
  <si>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</si>
  <si>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</si>
  <si>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</si>
  <si>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</si>
  <si>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</si>
  <si>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</si>
  <si>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</si>
  <si>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</si>
  <si>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</si>
  <si>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</si>
  <si>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</si>
  <si>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</si>
  <si>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</si>
  <si>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</si>
  <si>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</si>
  <si>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</si>
  <si>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</si>
  <si>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</si>
  <si>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</si>
  <si>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</si>
  <si>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</si>
  <si>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</si>
  <si>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</si>
  <si>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</si>
  <si>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</si>
  <si>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</si>
  <si>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</si>
  <si>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</si>
  <si>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</si>
  <si>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</si>
  <si>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</si>
  <si>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</si>
  <si>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</si>
  <si>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</si>
  <si>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</si>
  <si>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</si>
  <si>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</si>
  <si>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</si>
  <si>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</si>
  <si>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</si>
  <si>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</si>
  <si>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</si>
  <si>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</si>
  <si>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</si>
  <si>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</si>
  <si>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</si>
  <si>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</si>
  <si>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</si>
  <si>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</si>
  <si>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</si>
  <si>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</si>
  <si>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</si>
  <si>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</si>
  <si>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</si>
  <si>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</si>
  <si>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</si>
  <si>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</si>
  <si>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</si>
  <si>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</si>
  <si>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</si>
  <si>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</si>
  <si>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</si>
  <si>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</si>
  <si>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</si>
  <si>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</si>
  <si>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</si>
  <si>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</si>
  <si>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</si>
  <si>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</si>
  <si>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</si>
  <si>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</si>
  <si>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</si>
  <si>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</si>
  <si>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</si>
  <si>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</si>
  <si>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</si>
  <si>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</si>
  <si>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</si>
  <si>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</si>
  <si>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</si>
  <si>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</si>
  <si>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</si>
  <si>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</si>
  <si>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</si>
  <si>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</si>
  <si>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</si>
  <si>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</si>
  <si>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</si>
  <si>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</si>
  <si>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</si>
  <si>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</si>
  <si>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</si>
  <si>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</si>
  <si>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</si>
  <si>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</si>
  <si>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</si>
  <si>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</si>
  <si>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</si>
  <si>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</si>
  <si>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</si>
  <si>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</si>
  <si>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</si>
  <si>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</si>
  <si>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</si>
  <si>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</si>
  <si>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</si>
  <si>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</si>
  <si>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</si>
  <si>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</si>
  <si>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</si>
  <si>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</si>
  <si>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</si>
  <si>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</si>
  <si>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</si>
  <si>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</si>
  <si>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</si>
  <si>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</si>
  <si>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</si>
  <si>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</si>
  <si>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</si>
  <si>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</si>
  <si>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</si>
  <si>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</si>
  <si>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</si>
  <si>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</si>
  <si>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</si>
  <si>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</si>
  <si>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</si>
  <si>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</si>
  <si>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</si>
  <si>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</si>
  <si>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</si>
  <si>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</si>
  <si>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</si>
  <si>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</si>
  <si>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</si>
  <si>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</si>
  <si>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</si>
  <si>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</si>
  <si>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</si>
  <si>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</si>
  <si>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</si>
  <si>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</si>
  <si>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</si>
  <si>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</si>
  <si>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</si>
  <si>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</si>
  <si>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Ukraina</t>
  </si>
  <si>
    <t>Male Calves aged between 8 days and 4 weeks</t>
  </si>
  <si>
    <t>EU</t>
  </si>
  <si>
    <t>UK</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</si>
  <si>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</si>
  <si>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</si>
  <si>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</si>
  <si>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</si>
  <si>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</si>
  <si>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</si>
  <si>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</si>
  <si>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</si>
  <si>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</si>
  <si>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</si>
  <si>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</si>
  <si>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</si>
  <si>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</si>
  <si>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</si>
  <si>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</si>
  <si>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</si>
  <si>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</si>
  <si>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</si>
  <si>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</si>
  <si>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</si>
  <si>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</si>
  <si>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</si>
  <si>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</si>
  <si>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</si>
  <si>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 xml:space="preserve">Ceny bydła żywego </t>
  </si>
  <si>
    <t>06.12.2020</t>
  </si>
  <si>
    <t>Kazachstan</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</si>
  <si>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 2020 r.</t>
    </r>
    <r>
      <rPr>
        <b/>
        <sz val="14"/>
        <color indexed="8"/>
        <rFont val="Arial"/>
        <family val="2"/>
        <charset val="238"/>
      </rPr>
      <t xml:space="preserve"> (dane wstępne)</t>
    </r>
  </si>
  <si>
    <t>OKRES: I-X - 2020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</si>
  <si>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 2020 r. (dane wstępne) </t>
    </r>
    <r>
      <rPr>
        <b/>
        <sz val="11"/>
        <rFont val="Times New Roman"/>
        <family val="1"/>
        <charset val="238"/>
      </rPr>
      <t xml:space="preserve">w porównaniu do I-X 2019 r. </t>
    </r>
    <r>
      <rPr>
        <i/>
        <sz val="11"/>
        <rFont val="Times New Roman"/>
        <family val="1"/>
        <charset val="238"/>
      </rPr>
      <t>(wg wstępnych danych Min. Finansów).</t>
    </r>
  </si>
  <si>
    <t>Macedonia</t>
  </si>
  <si>
    <t>Arabia Saudyjska</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</si>
  <si>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 2020 r.</t>
    </r>
    <r>
      <rPr>
        <b/>
        <sz val="14"/>
        <color indexed="8"/>
        <rFont val="Arial"/>
        <family val="2"/>
        <charset val="238"/>
      </rPr>
      <t xml:space="preserve"> (dane wstępne)</t>
    </r>
  </si>
  <si>
    <t>OKRES: I-X 2020 r. (wstępne) - ważniejsze państwa</t>
  </si>
  <si>
    <t>I-X 2020 r. (wstępne)</t>
  </si>
  <si>
    <t>I-X 2019 r.</t>
  </si>
  <si>
    <t>zmiana w stos. do I-X 2019r. (%)</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</si>
  <si>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 2020 r. (dane wstępne)  </t>
    </r>
    <r>
      <rPr>
        <b/>
        <sz val="11"/>
        <rFont val="Times New Roman"/>
        <family val="1"/>
        <charset val="238"/>
      </rPr>
      <t>w porównaniu do I-X 2019 r.  (</t>
    </r>
    <r>
      <rPr>
        <i/>
        <sz val="11"/>
        <rFont val="Times New Roman"/>
        <family val="1"/>
        <charset val="238"/>
      </rPr>
      <t>wg wstępnych danych Min. Finansów</t>
    </r>
    <r>
      <rPr>
        <b/>
        <sz val="11"/>
        <rFont val="Times New Roman"/>
        <family val="1"/>
        <charset val="238"/>
      </rPr>
      <t>).</t>
    </r>
  </si>
  <si>
    <t>2020-12-13</t>
  </si>
  <si>
    <t>2020-12-07 - 2020-12-13</t>
  </si>
  <si>
    <t>17.12.2020 r.</t>
  </si>
  <si>
    <t>NR 50/2020</t>
  </si>
  <si>
    <t>Notowania z okresu: 07.12 - 13.12.2020r.</t>
  </si>
  <si>
    <t>Szanowni Państwo,</t>
  </si>
  <si>
    <t xml:space="preserve">Uprzejmie informujemy, że Biuletyn Informacyjny nr 51 (tj. za okres 14-20 grudnia) zostanie opublikowany w dniu 28 grudnia 2020 roku. </t>
  </si>
  <si>
    <t xml:space="preserve">Natomiast, Biuletyn Informacyjny nr 52/53 za 2020 r., zostanie opublikowany w dniu 8 stycznia 2021 roku i będzie dotyczył łącznie dwóch tygodni , tj. okresu od 21 grudnia 2020 roku do 3 stycznia 2021 roku.
</t>
  </si>
  <si>
    <t>Biuletyn „Rynek mięsa wołowego” ukazuje się w każdy czwartek.</t>
  </si>
  <si>
    <t>Tydzień 50</t>
  </si>
  <si>
    <t>07.12 -13.12.2020r.</t>
  </si>
  <si>
    <t>Tydz.50</t>
  </si>
  <si>
    <t>Dane nie zostały przesłane - niektóre ceny takie same jak tydzień wcześniej:  MT</t>
  </si>
  <si>
    <r>
      <t xml:space="preserve">Tablica 5. Średnie ceny sprzedaży netto (bez VAT) elementów mięsa wołowego wg makroregionów </t>
    </r>
    <r>
      <rPr>
        <b/>
        <sz val="14"/>
        <color rgb="FF0000FF"/>
        <rFont val="Times New Roman CE"/>
        <family val="1"/>
        <charset val="238"/>
      </rPr>
      <t>w okresie: 07.12 - 13.12.2020</t>
    </r>
  </si>
  <si>
    <t>13.12.2020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</si>
</sst>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 numFmtId="177" formatCode="#,##0.00_ ;\-#,##0.00\ "/>
  </numFmts>
  <fonts count="24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i/>
      <sz val="11"/>
      <color theme="1"/>
      <name val="Calibri"/>
      <family val="2"/>
      <charset val="238"/>
      <scheme val="minor"/>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
      <sz val="10"/>
      <color theme="0"/>
      <name val="Arial"/>
      <family val="2"/>
    </font>
    <font>
      <sz val="10"/>
      <color rgb="FFFF0000"/>
      <name val="Arial"/>
      <family val="2"/>
    </font>
    <font>
      <b/>
      <sz val="14"/>
      <color theme="1"/>
      <name val="Calibri"/>
      <family val="2"/>
      <scheme val="minor"/>
    </font>
    <font>
      <b/>
      <sz val="10"/>
      <color theme="1"/>
      <name val="Calibri"/>
      <family val="2"/>
      <scheme val="minor"/>
    </font>
    <font>
      <b/>
      <i/>
      <sz val="11"/>
      <color theme="1"/>
      <name val="Calibri"/>
      <family val="2"/>
      <scheme val="minor"/>
    </font>
    <font>
      <sz val="10"/>
      <color theme="1"/>
      <name val="Calibri"/>
      <family val="2"/>
      <scheme val="minor"/>
    </font>
    <font>
      <sz val="9"/>
      <color theme="0"/>
      <name val="Arial"/>
      <family val="2"/>
    </font>
    <font>
      <sz val="9"/>
      <color theme="1"/>
      <name val="Calibri"/>
      <family val="2"/>
      <scheme val="minor"/>
    </font>
    <font>
      <sz val="9"/>
      <color theme="0"/>
      <name val="Calibri"/>
      <family val="2"/>
      <scheme val="minor"/>
    </font>
    <font>
      <i/>
      <sz val="9"/>
      <color theme="0"/>
      <name val="Arial"/>
      <family val="2"/>
    </font>
    <font>
      <i/>
      <sz val="9"/>
      <color theme="1"/>
      <name val="Calibri"/>
      <family val="2"/>
      <scheme val="minor"/>
    </font>
    <font>
      <b/>
      <sz val="10"/>
      <color theme="6" tint="0.39997558519241921"/>
      <name val="Calibri"/>
      <family val="2"/>
      <scheme val="minor"/>
    </font>
    <font>
      <b/>
      <sz val="10"/>
      <color theme="6" tint="0.59999389629810485"/>
      <name val="Calibri"/>
      <family val="2"/>
      <scheme val="minor"/>
    </font>
    <font>
      <sz val="9"/>
      <name val="Calibri"/>
      <family val="2"/>
      <scheme val="minor"/>
    </font>
    <font>
      <b/>
      <sz val="10"/>
      <name val="Arial"/>
      <family val="2"/>
    </font>
    <font>
      <b/>
      <sz val="18"/>
      <color theme="1"/>
      <name val="Verdana"/>
      <family val="2"/>
    </font>
    <font>
      <b/>
      <sz val="20"/>
      <name val="Calibri"/>
      <family val="2"/>
      <charset val="238"/>
      <scheme val="minor"/>
    </font>
    <font>
      <sz val="20"/>
      <name val="Calibri"/>
      <family val="2"/>
      <charset val="238"/>
      <scheme val="minor"/>
    </font>
    <font>
      <i/>
      <sz val="20"/>
      <name val="Calibri"/>
      <family val="2"/>
      <charset val="238"/>
      <scheme val="minor"/>
    </font>
    <font>
      <b/>
      <sz val="12"/>
      <name val="Arial"/>
      <family val="2"/>
    </font>
    <font>
      <b/>
      <sz val="11"/>
      <name val="Calibri"/>
      <family val="2"/>
      <scheme val="minor"/>
    </font>
    <font>
      <sz val="8"/>
      <color rgb="FFFF0000"/>
      <name val="Arial CE"/>
      <family val="2"/>
      <charset val="238"/>
    </font>
    <font>
      <sz val="8"/>
      <color rgb="FFFF0000"/>
      <name val="Arial"/>
      <family val="2"/>
      <charset val="238"/>
    </font>
    <font>
      <i/>
      <sz val="8"/>
      <color rgb="FFFF0000"/>
      <name val="Arial CE"/>
      <family val="2"/>
      <charset val="238"/>
    </font>
    <font>
      <i/>
      <sz val="14"/>
      <color rgb="FFFF0000"/>
      <name val="Times New Roman"/>
      <family val="1"/>
      <charset val="238"/>
    </font>
    <font>
      <i/>
      <sz val="14"/>
      <color rgb="FFFF0000"/>
      <name val="Tahoma"/>
      <family val="2"/>
      <charset val="238"/>
    </font>
    <font>
      <sz val="10"/>
      <color rgb="FFFF0000"/>
      <name val="Arial CE"/>
      <charset val="238"/>
    </font>
    <font>
      <sz val="10"/>
      <color rgb="FFFF0000"/>
      <name val="Arial CE"/>
      <family val="2"/>
      <charset val="238"/>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0" tint="-0.249977111117893"/>
        <bgColor indexed="64"/>
      </patternFill>
    </fill>
  </fills>
  <borders count="120">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29">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03" fillId="0" borderId="0"/>
    <xf numFmtId="0" fontId="206"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3" fillId="0" borderId="0"/>
    <xf numFmtId="43" fontId="58" fillId="0" borderId="0" applyFont="0" applyFill="0" applyBorder="0" applyAlignment="0" applyProtection="0"/>
    <xf numFmtId="43" fontId="58" fillId="0" borderId="0" applyFont="0" applyFill="0" applyBorder="0" applyAlignment="0" applyProtection="0"/>
    <xf numFmtId="0" fontId="214"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16"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643">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4"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89"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5"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7" fillId="0" borderId="23" xfId="0" applyFont="1" applyBorder="1" applyAlignment="1">
      <alignment horizontal="center" vertical="center" wrapText="1"/>
    </xf>
    <xf numFmtId="0" fontId="187"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4"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0"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1"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0"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3" fillId="60" borderId="18" xfId="0" applyNumberFormat="1" applyFont="1" applyFill="1" applyBorder="1" applyAlignment="1"/>
    <xf numFmtId="3" fontId="34" fillId="60" borderId="1" xfId="0" applyNumberFormat="1" applyFont="1" applyFill="1" applyBorder="1"/>
    <xf numFmtId="2" fontId="183" fillId="60" borderId="20" xfId="0" applyNumberFormat="1" applyFont="1" applyFill="1" applyBorder="1" applyAlignment="1"/>
    <xf numFmtId="2" fontId="183"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6" fillId="0" borderId="93" xfId="0" applyFont="1" applyBorder="1" applyAlignment="1">
      <alignment horizontal="center" vertical="center" wrapText="1"/>
    </xf>
    <xf numFmtId="0" fontId="186"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2"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3"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3" fillId="0" borderId="79" xfId="0" applyFont="1" applyBorder="1" applyAlignment="1">
      <alignment horizontal="left" indent="1"/>
    </xf>
    <xf numFmtId="0" fontId="193" fillId="0" borderId="80" xfId="0" applyFont="1" applyBorder="1" applyAlignment="1">
      <alignment horizontal="left" indent="1"/>
    </xf>
    <xf numFmtId="0" fontId="193" fillId="0" borderId="81" xfId="0" applyFont="1" applyBorder="1" applyAlignment="1">
      <alignment horizontal="left" indent="1"/>
    </xf>
    <xf numFmtId="0" fontId="193"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194" fillId="60" borderId="0" xfId="96" applyFont="1" applyFill="1" applyAlignment="1">
      <alignment vertical="center"/>
    </xf>
    <xf numFmtId="173" fontId="196" fillId="60" borderId="0" xfId="99" applyNumberFormat="1" applyFont="1" applyFill="1" applyAlignment="1">
      <alignment vertical="center"/>
    </xf>
    <xf numFmtId="0" fontId="198" fillId="60" borderId="0" xfId="96" applyFont="1" applyFill="1" applyBorder="1" applyAlignment="1">
      <alignment horizontal="center" vertical="center"/>
    </xf>
    <xf numFmtId="10" fontId="198" fillId="60" borderId="0" xfId="99" applyNumberFormat="1" applyFont="1" applyFill="1" applyBorder="1" applyAlignment="1">
      <alignment horizontal="center" vertical="center"/>
    </xf>
    <xf numFmtId="173" fontId="199" fillId="60" borderId="0" xfId="99" applyNumberFormat="1" applyFont="1" applyFill="1" applyBorder="1" applyAlignment="1">
      <alignment horizontal="center" vertical="center"/>
    </xf>
    <xf numFmtId="0" fontId="4" fillId="60" borderId="0" xfId="188" applyFill="1"/>
    <xf numFmtId="0" fontId="0" fillId="60" borderId="0" xfId="0" applyFill="1"/>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05" fillId="0" borderId="0" xfId="0" applyFont="1"/>
    <xf numFmtId="0" fontId="204" fillId="0" borderId="0" xfId="51" applyFont="1" applyAlignment="1">
      <alignment horizontal="center"/>
    </xf>
    <xf numFmtId="0" fontId="189"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3"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194" fillId="60" borderId="0" xfId="96" applyFont="1" applyFill="1" applyAlignment="1">
      <alignment vertical="center"/>
    </xf>
    <xf numFmtId="0" fontId="198" fillId="60" borderId="0" xfId="96" applyFont="1" applyFill="1" applyBorder="1" applyAlignment="1">
      <alignment horizontal="center" vertical="center"/>
    </xf>
    <xf numFmtId="173" fontId="199" fillId="60" borderId="0" xfId="99" applyNumberFormat="1" applyFont="1" applyFill="1" applyBorder="1" applyAlignment="1">
      <alignment horizontal="center" vertical="center"/>
    </xf>
    <xf numFmtId="173" fontId="209" fillId="60" borderId="0" xfId="99" applyNumberFormat="1" applyFont="1" applyFill="1" applyAlignment="1">
      <alignment vertical="center"/>
    </xf>
    <xf numFmtId="173" fontId="207" fillId="60" borderId="0" xfId="99" applyNumberFormat="1" applyFont="1" applyFill="1" applyBorder="1" applyAlignment="1">
      <alignment vertical="center"/>
    </xf>
    <xf numFmtId="0" fontId="208"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4"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194" fillId="60" borderId="0" xfId="96" applyFont="1" applyFill="1" applyAlignment="1">
      <alignment vertical="center"/>
    </xf>
    <xf numFmtId="10" fontId="198"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2"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194" fillId="60" borderId="0" xfId="96" applyFont="1" applyFill="1" applyBorder="1" applyAlignment="1">
      <alignment horizontal="center" vertical="center"/>
    </xf>
    <xf numFmtId="0" fontId="194" fillId="60" borderId="0" xfId="96" applyFont="1" applyFill="1" applyBorder="1" applyAlignment="1">
      <alignment vertical="center"/>
    </xf>
    <xf numFmtId="0" fontId="195" fillId="64" borderId="0" xfId="96" quotePrefix="1" applyFont="1" applyFill="1" applyBorder="1" applyAlignment="1">
      <alignment horizontal="center" vertical="center"/>
    </xf>
    <xf numFmtId="0" fontId="198" fillId="64" borderId="0" xfId="96" applyFont="1" applyFill="1" applyBorder="1" applyAlignment="1" applyProtection="1">
      <alignment horizontal="center"/>
      <protection locked="0"/>
    </xf>
    <xf numFmtId="0" fontId="199" fillId="64" borderId="0" xfId="96" applyFont="1" applyFill="1" applyBorder="1" applyAlignment="1" applyProtection="1">
      <alignment horizontal="center"/>
      <protection locked="0"/>
    </xf>
    <xf numFmtId="0" fontId="198" fillId="64" borderId="0" xfId="96" applyFont="1" applyFill="1" applyBorder="1" applyAlignment="1">
      <alignment horizontal="center"/>
    </xf>
    <xf numFmtId="0" fontId="195" fillId="64" borderId="0" xfId="96" applyFont="1" applyFill="1" applyBorder="1" applyAlignment="1" applyProtection="1">
      <alignment horizontal="center"/>
      <protection locked="0"/>
    </xf>
    <xf numFmtId="0" fontId="198" fillId="64" borderId="0" xfId="96" applyFont="1" applyFill="1" applyBorder="1" applyAlignment="1" applyProtection="1">
      <alignment horizontal="center" vertical="top"/>
      <protection locked="0"/>
    </xf>
    <xf numFmtId="0" fontId="199" fillId="64" borderId="0" xfId="96" applyFont="1" applyFill="1" applyBorder="1" applyAlignment="1" applyProtection="1">
      <alignment horizontal="center" vertical="top"/>
      <protection locked="0"/>
    </xf>
    <xf numFmtId="0" fontId="198" fillId="60" borderId="0" xfId="96" applyFont="1" applyFill="1" applyBorder="1" applyAlignment="1" applyProtection="1">
      <alignment horizontal="center" vertical="center"/>
      <protection locked="0"/>
    </xf>
    <xf numFmtId="0" fontId="198" fillId="64" borderId="0" xfId="96" applyFont="1" applyFill="1" applyBorder="1" applyAlignment="1">
      <alignment horizontal="center" vertical="top"/>
    </xf>
    <xf numFmtId="0" fontId="195" fillId="64" borderId="0" xfId="96" applyFont="1" applyFill="1" applyBorder="1" applyAlignment="1" applyProtection="1">
      <alignment horizontal="center" vertical="top"/>
      <protection locked="0"/>
    </xf>
    <xf numFmtId="2" fontId="198" fillId="60" borderId="0" xfId="96" applyNumberFormat="1" applyFont="1" applyFill="1" applyBorder="1" applyAlignment="1" applyProtection="1">
      <alignment horizontal="center" vertical="center"/>
      <protection locked="0"/>
    </xf>
    <xf numFmtId="0" fontId="194" fillId="60" borderId="0" xfId="96" applyFont="1" applyFill="1" applyAlignment="1">
      <alignment vertical="center"/>
    </xf>
    <xf numFmtId="2" fontId="197" fillId="60" borderId="0" xfId="96" applyNumberFormat="1" applyFont="1" applyFill="1" applyBorder="1" applyAlignment="1">
      <alignment horizontal="center" vertical="center"/>
    </xf>
    <xf numFmtId="10" fontId="202" fillId="60" borderId="33" xfId="96" applyNumberFormat="1" applyFont="1" applyFill="1" applyBorder="1" applyAlignment="1">
      <alignment horizontal="center" vertical="center"/>
    </xf>
    <xf numFmtId="0" fontId="191"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8" fillId="0" borderId="0" xfId="0" applyFont="1" applyFill="1"/>
    <xf numFmtId="0" fontId="7" fillId="0" borderId="0" xfId="0" applyFont="1" applyFill="1"/>
    <xf numFmtId="0" fontId="182"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0" fillId="0" borderId="0" xfId="97" applyFont="1" applyFill="1"/>
    <xf numFmtId="0" fontId="194" fillId="60" borderId="0" xfId="188" applyFont="1" applyFill="1" applyBorder="1" applyAlignment="1">
      <alignment horizontal="center" vertical="center"/>
    </xf>
    <xf numFmtId="0" fontId="194" fillId="60" borderId="0" xfId="188" applyFont="1" applyFill="1" applyBorder="1" applyAlignment="1">
      <alignment vertical="center"/>
    </xf>
    <xf numFmtId="0" fontId="198" fillId="60" borderId="0" xfId="188" applyFont="1" applyFill="1" applyBorder="1" applyAlignment="1">
      <alignment horizontal="center" vertical="center"/>
    </xf>
    <xf numFmtId="169" fontId="194" fillId="60" borderId="0" xfId="188" applyNumberFormat="1" applyFont="1" applyFill="1" applyBorder="1" applyAlignment="1">
      <alignment horizontal="center" vertical="center"/>
    </xf>
    <xf numFmtId="0" fontId="198" fillId="64" borderId="0" xfId="188" applyFont="1" applyFill="1" applyBorder="1" applyAlignment="1" applyProtection="1">
      <alignment horizontal="center" vertical="center"/>
      <protection locked="0"/>
    </xf>
    <xf numFmtId="0" fontId="194" fillId="64" borderId="0" xfId="188" applyFont="1" applyFill="1" applyBorder="1" applyAlignment="1">
      <alignment horizontal="center" vertical="center"/>
    </xf>
    <xf numFmtId="0" fontId="198" fillId="64" borderId="0" xfId="188" applyFont="1" applyFill="1" applyBorder="1" applyAlignment="1">
      <alignment horizontal="center" vertical="center"/>
    </xf>
    <xf numFmtId="173" fontId="199" fillId="0" borderId="0" xfId="99" applyNumberFormat="1" applyFont="1" applyFill="1" applyBorder="1" applyAlignment="1">
      <alignment horizontal="center" vertical="center"/>
    </xf>
    <xf numFmtId="0" fontId="198" fillId="0" borderId="0" xfId="96" applyFont="1" applyFill="1" applyBorder="1" applyAlignment="1">
      <alignment horizontal="center" vertical="center"/>
    </xf>
    <xf numFmtId="173" fontId="196" fillId="0" borderId="0" xfId="99" applyNumberFormat="1" applyFont="1" applyFill="1" applyAlignment="1">
      <alignment vertical="center"/>
    </xf>
    <xf numFmtId="0" fontId="194"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196" fillId="60" borderId="0" xfId="99" applyNumberFormat="1" applyFont="1" applyFill="1" applyAlignment="1">
      <alignment vertical="center"/>
    </xf>
    <xf numFmtId="173" fontId="194" fillId="60" borderId="0" xfId="99" applyNumberFormat="1" applyFont="1" applyFill="1" applyAlignment="1">
      <alignment vertical="center"/>
    </xf>
    <xf numFmtId="173" fontId="199" fillId="64" borderId="0" xfId="99" applyNumberFormat="1" applyFont="1" applyFill="1" applyBorder="1" applyAlignment="1" applyProtection="1">
      <alignment horizontal="center" vertical="center"/>
      <protection locked="0"/>
    </xf>
    <xf numFmtId="173" fontId="194" fillId="64" borderId="0" xfId="99" applyNumberFormat="1" applyFont="1" applyFill="1" applyBorder="1" applyAlignment="1">
      <alignment horizontal="center" vertical="center"/>
    </xf>
    <xf numFmtId="0" fontId="197" fillId="64" borderId="36" xfId="96" applyFont="1" applyFill="1" applyBorder="1" applyAlignment="1" applyProtection="1">
      <alignment horizontal="center" vertical="center"/>
      <protection locked="0"/>
    </xf>
    <xf numFmtId="0" fontId="197" fillId="64" borderId="38" xfId="96" applyFont="1" applyFill="1" applyBorder="1" applyAlignment="1" applyProtection="1">
      <alignment horizontal="center" vertical="center"/>
      <protection locked="0"/>
    </xf>
    <xf numFmtId="0" fontId="197" fillId="61" borderId="38" xfId="96" applyFont="1" applyFill="1" applyBorder="1" applyAlignment="1" applyProtection="1">
      <alignment horizontal="center" vertical="center"/>
      <protection locked="0"/>
    </xf>
    <xf numFmtId="0" fontId="197"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17" fillId="0" borderId="0" xfId="0" applyFont="1" applyAlignment="1">
      <alignment horizontal="left" vertical="center"/>
    </xf>
    <xf numFmtId="0" fontId="26" fillId="0" borderId="0" xfId="0" applyFont="1" applyBorder="1" applyAlignment="1">
      <alignment horizontal="center"/>
    </xf>
    <xf numFmtId="170" fontId="4" fillId="0" borderId="0" xfId="0" applyNumberFormat="1" applyFont="1" applyFill="1" applyAlignment="1"/>
    <xf numFmtId="170" fontId="4" fillId="0" borderId="0" xfId="191" applyNumberFormat="1" applyFont="1" applyFill="1" applyAlignment="1" applyProtection="1">
      <alignment horizontal="right"/>
    </xf>
    <xf numFmtId="0" fontId="4" fillId="0" borderId="11" xfId="0" applyFont="1" applyBorder="1"/>
    <xf numFmtId="0" fontId="4" fillId="0" borderId="11" xfId="0" applyFont="1" applyBorder="1" applyAlignment="1">
      <alignment horizontal="left"/>
    </xf>
    <xf numFmtId="0" fontId="0" fillId="0" borderId="0" xfId="0" applyBorder="1"/>
    <xf numFmtId="170" fontId="42" fillId="4" borderId="46" xfId="0" applyNumberFormat="1" applyFont="1" applyFill="1" applyBorder="1" applyAlignment="1"/>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194" fillId="60" borderId="0" xfId="96" applyFont="1" applyFill="1" applyAlignment="1">
      <alignment vertical="center"/>
    </xf>
    <xf numFmtId="169" fontId="4" fillId="0" borderId="0" xfId="188" applyNumberFormat="1"/>
    <xf numFmtId="2" fontId="4" fillId="0" borderId="0" xfId="188" applyNumberFormat="1"/>
    <xf numFmtId="165" fontId="171" fillId="4" borderId="29" xfId="0" quotePrefix="1" applyNumberFormat="1" applyFont="1" applyFill="1" applyBorder="1"/>
    <xf numFmtId="165" fontId="171" fillId="0" borderId="21" xfId="0" quotePrefix="1" applyNumberFormat="1" applyFont="1" applyFill="1" applyBorder="1"/>
    <xf numFmtId="165" fontId="171" fillId="0" borderId="29" xfId="0" quotePrefix="1" applyNumberFormat="1" applyFont="1" applyFill="1" applyBorder="1"/>
    <xf numFmtId="167" fontId="86" fillId="0" borderId="46" xfId="0" applyNumberFormat="1" applyFont="1" applyBorder="1"/>
    <xf numFmtId="0" fontId="0" fillId="0" borderId="110" xfId="0" applyNumberFormat="1" applyBorder="1"/>
    <xf numFmtId="0" fontId="218" fillId="0" borderId="0" xfId="0" applyFont="1"/>
    <xf numFmtId="0" fontId="219" fillId="0" borderId="0" xfId="0" applyFont="1"/>
    <xf numFmtId="0" fontId="218" fillId="0" borderId="0" xfId="0" applyFont="1" applyAlignment="1">
      <alignment vertical="center"/>
    </xf>
    <xf numFmtId="0" fontId="220" fillId="64" borderId="32" xfId="0" applyFont="1" applyFill="1" applyBorder="1" applyAlignment="1">
      <alignment horizontal="left" vertical="center"/>
    </xf>
    <xf numFmtId="0" fontId="220" fillId="64" borderId="33" xfId="0" applyFont="1" applyFill="1" applyBorder="1" applyAlignment="1">
      <alignment horizontal="center" vertical="center"/>
    </xf>
    <xf numFmtId="0" fontId="220" fillId="64" borderId="9" xfId="0" applyFont="1" applyFill="1" applyBorder="1" applyAlignment="1">
      <alignment horizontal="center" vertical="center"/>
    </xf>
    <xf numFmtId="0" fontId="194" fillId="60" borderId="2" xfId="0" applyFont="1" applyFill="1" applyBorder="1" applyAlignment="1">
      <alignment vertical="center"/>
    </xf>
    <xf numFmtId="0" fontId="221" fillId="60" borderId="16" xfId="0" applyFont="1" applyFill="1" applyBorder="1" applyAlignment="1">
      <alignment horizontal="center" vertical="center"/>
    </xf>
    <xf numFmtId="0" fontId="221" fillId="60" borderId="55" xfId="0" applyFont="1" applyFill="1" applyBorder="1" applyAlignment="1">
      <alignment horizontal="center" vertical="center"/>
    </xf>
    <xf numFmtId="0" fontId="221" fillId="60" borderId="56" xfId="0" applyFont="1" applyFill="1" applyBorder="1" applyAlignment="1">
      <alignment horizontal="center" vertical="center"/>
    </xf>
    <xf numFmtId="0" fontId="221" fillId="64" borderId="65" xfId="0" applyFont="1" applyFill="1" applyBorder="1" applyAlignment="1">
      <alignment horizontal="center" vertical="center"/>
    </xf>
    <xf numFmtId="0" fontId="221" fillId="65" borderId="4" xfId="0" applyFont="1" applyFill="1" applyBorder="1" applyAlignment="1">
      <alignment horizontal="center" vertical="center"/>
    </xf>
    <xf numFmtId="0" fontId="222" fillId="60" borderId="34" xfId="0" applyFont="1" applyFill="1" applyBorder="1"/>
    <xf numFmtId="0" fontId="194" fillId="60" borderId="96" xfId="0" applyFont="1" applyFill="1" applyBorder="1"/>
    <xf numFmtId="0" fontId="194" fillId="60" borderId="97" xfId="0" applyFont="1" applyFill="1" applyBorder="1"/>
    <xf numFmtId="0" fontId="194" fillId="60" borderId="98" xfId="0" applyFont="1" applyFill="1" applyBorder="1"/>
    <xf numFmtId="0" fontId="221" fillId="64" borderId="100" xfId="0" applyFont="1" applyFill="1" applyBorder="1" applyAlignment="1">
      <alignment horizontal="right"/>
    </xf>
    <xf numFmtId="2" fontId="221" fillId="64" borderId="111" xfId="101" applyNumberFormat="1" applyFont="1" applyFill="1" applyBorder="1"/>
    <xf numFmtId="2" fontId="221" fillId="64" borderId="112" xfId="101" applyNumberFormat="1" applyFont="1" applyFill="1" applyBorder="1"/>
    <xf numFmtId="2" fontId="221" fillId="64" borderId="113" xfId="101" applyNumberFormat="1" applyFont="1" applyFill="1" applyBorder="1"/>
    <xf numFmtId="2" fontId="221" fillId="64" borderId="104" xfId="101" applyNumberFormat="1" applyFont="1" applyFill="1" applyBorder="1"/>
    <xf numFmtId="2" fontId="221" fillId="65" borderId="102" xfId="101" applyNumberFormat="1" applyFont="1" applyFill="1" applyBorder="1"/>
    <xf numFmtId="0" fontId="194" fillId="60" borderId="34" xfId="0" applyFont="1" applyFill="1" applyBorder="1" applyAlignment="1">
      <alignment horizontal="right"/>
    </xf>
    <xf numFmtId="2" fontId="223" fillId="60" borderId="10" xfId="101" applyNumberFormat="1" applyFont="1" applyFill="1" applyBorder="1"/>
    <xf numFmtId="4" fontId="223" fillId="60" borderId="52" xfId="101" applyNumberFormat="1" applyFont="1" applyFill="1" applyBorder="1"/>
    <xf numFmtId="4" fontId="223" fillId="60" borderId="49" xfId="101" applyNumberFormat="1" applyFont="1" applyFill="1" applyBorder="1"/>
    <xf numFmtId="4" fontId="223" fillId="64" borderId="38" xfId="101" applyNumberFormat="1" applyFont="1" applyFill="1" applyBorder="1"/>
    <xf numFmtId="4" fontId="223" fillId="65" borderId="64" xfId="101" applyNumberFormat="1" applyFont="1" applyFill="1" applyBorder="1"/>
    <xf numFmtId="0" fontId="224" fillId="0" borderId="0" xfId="0" applyFont="1"/>
    <xf numFmtId="0" fontId="225" fillId="60" borderId="34" xfId="0" applyFont="1" applyFill="1" applyBorder="1" applyAlignment="1">
      <alignment horizontal="right"/>
    </xf>
    <xf numFmtId="177" fontId="225" fillId="60" borderId="10" xfId="101" applyNumberFormat="1" applyFont="1" applyFill="1" applyBorder="1"/>
    <xf numFmtId="177" fontId="225" fillId="60" borderId="52" xfId="101" applyNumberFormat="1" applyFont="1" applyFill="1" applyBorder="1"/>
    <xf numFmtId="177" fontId="226" fillId="60" borderId="52" xfId="101" applyNumberFormat="1" applyFont="1" applyFill="1" applyBorder="1"/>
    <xf numFmtId="177" fontId="226" fillId="60" borderId="49" xfId="101" applyNumberFormat="1" applyFont="1" applyFill="1" applyBorder="1"/>
    <xf numFmtId="177" fontId="225" fillId="64" borderId="38" xfId="101" applyNumberFormat="1" applyFont="1" applyFill="1" applyBorder="1"/>
    <xf numFmtId="177" fontId="225" fillId="65" borderId="64" xfId="101" applyNumberFormat="1" applyFont="1" applyFill="1" applyBorder="1"/>
    <xf numFmtId="1" fontId="225" fillId="60" borderId="10" xfId="0" applyNumberFormat="1" applyFont="1" applyFill="1" applyBorder="1"/>
    <xf numFmtId="1" fontId="225" fillId="60" borderId="52" xfId="0" applyNumberFormat="1" applyFont="1" applyFill="1" applyBorder="1"/>
    <xf numFmtId="1" fontId="225" fillId="60" borderId="49" xfId="0" applyNumberFormat="1" applyFont="1" applyFill="1" applyBorder="1"/>
    <xf numFmtId="1" fontId="225" fillId="64" borderId="38" xfId="0" applyNumberFormat="1" applyFont="1" applyFill="1" applyBorder="1"/>
    <xf numFmtId="1" fontId="225" fillId="65" borderId="52" xfId="0" applyNumberFormat="1" applyFont="1" applyFill="1" applyBorder="1"/>
    <xf numFmtId="0" fontId="227" fillId="0" borderId="0" xfId="0" applyFont="1"/>
    <xf numFmtId="0" fontId="228" fillId="60" borderId="34" xfId="0" applyFont="1" applyFill="1" applyBorder="1" applyAlignment="1">
      <alignment horizontal="right"/>
    </xf>
    <xf numFmtId="2" fontId="228" fillId="60" borderId="10" xfId="0" applyNumberFormat="1" applyFont="1" applyFill="1" applyBorder="1"/>
    <xf numFmtId="2" fontId="228" fillId="60" borderId="52" xfId="0" applyNumberFormat="1" applyFont="1" applyFill="1" applyBorder="1"/>
    <xf numFmtId="2" fontId="228" fillId="60" borderId="49" xfId="0" applyNumberFormat="1" applyFont="1" applyFill="1" applyBorder="1"/>
    <xf numFmtId="2" fontId="228" fillId="64" borderId="38" xfId="0" applyNumberFormat="1" applyFont="1" applyFill="1" applyBorder="1"/>
    <xf numFmtId="2" fontId="228" fillId="65" borderId="64" xfId="0" applyNumberFormat="1" applyFont="1" applyFill="1" applyBorder="1"/>
    <xf numFmtId="0" fontId="194" fillId="60" borderId="114" xfId="0" applyFont="1" applyFill="1" applyBorder="1"/>
    <xf numFmtId="0" fontId="194" fillId="60" borderId="115" xfId="0" applyFont="1" applyFill="1" applyBorder="1"/>
    <xf numFmtId="0" fontId="194" fillId="64" borderId="115" xfId="0" applyFont="1" applyFill="1" applyBorder="1"/>
    <xf numFmtId="0" fontId="194" fillId="65" borderId="116" xfId="0" applyFont="1" applyFill="1" applyBorder="1"/>
    <xf numFmtId="0" fontId="228" fillId="60" borderId="50" xfId="0" applyFont="1" applyFill="1" applyBorder="1" applyAlignment="1">
      <alignment horizontal="right"/>
    </xf>
    <xf numFmtId="2" fontId="228" fillId="60" borderId="26" xfId="0" applyNumberFormat="1" applyFont="1" applyFill="1" applyBorder="1"/>
    <xf numFmtId="2" fontId="228" fillId="60" borderId="43" xfId="0" applyNumberFormat="1" applyFont="1" applyFill="1" applyBorder="1"/>
    <xf numFmtId="2" fontId="228" fillId="60" borderId="117" xfId="0" applyNumberFormat="1" applyFont="1" applyFill="1" applyBorder="1"/>
    <xf numFmtId="2" fontId="228" fillId="64" borderId="40" xfId="0" applyNumberFormat="1" applyFont="1" applyFill="1" applyBorder="1"/>
    <xf numFmtId="2" fontId="228" fillId="65" borderId="42" xfId="0" applyNumberFormat="1" applyFont="1" applyFill="1" applyBorder="1"/>
    <xf numFmtId="0" fontId="194" fillId="60" borderId="0" xfId="0" applyFont="1" applyFill="1"/>
    <xf numFmtId="0" fontId="220" fillId="64" borderId="32" xfId="0" applyFont="1" applyFill="1" applyBorder="1" applyAlignment="1">
      <alignment horizontal="center" vertical="center"/>
    </xf>
    <xf numFmtId="0" fontId="194" fillId="60" borderId="52" xfId="0" applyFont="1" applyFill="1" applyBorder="1"/>
    <xf numFmtId="4" fontId="194" fillId="60" borderId="52" xfId="0" applyNumberFormat="1" applyFont="1" applyFill="1" applyBorder="1"/>
    <xf numFmtId="4" fontId="194" fillId="60" borderId="49" xfId="0" applyNumberFormat="1" applyFont="1" applyFill="1" applyBorder="1"/>
    <xf numFmtId="4" fontId="194" fillId="64" borderId="38" xfId="0" applyNumberFormat="1" applyFont="1" applyFill="1" applyBorder="1"/>
    <xf numFmtId="177" fontId="225" fillId="60" borderId="49" xfId="101" applyNumberFormat="1" applyFont="1" applyFill="1" applyBorder="1"/>
    <xf numFmtId="2" fontId="225" fillId="60" borderId="52" xfId="0" applyNumberFormat="1" applyFont="1" applyFill="1" applyBorder="1"/>
    <xf numFmtId="1" fontId="225" fillId="65" borderId="64" xfId="0" applyNumberFormat="1" applyFont="1" applyFill="1" applyBorder="1"/>
    <xf numFmtId="2" fontId="229" fillId="64" borderId="112" xfId="101" applyNumberFormat="1" applyFont="1" applyFill="1" applyBorder="1"/>
    <xf numFmtId="2" fontId="223" fillId="65" borderId="64" xfId="101" applyNumberFormat="1" applyFont="1" applyFill="1" applyBorder="1"/>
    <xf numFmtId="2" fontId="230" fillId="64" borderId="112" xfId="101" applyNumberFormat="1" applyFont="1" applyFill="1" applyBorder="1"/>
    <xf numFmtId="2" fontId="223" fillId="60" borderId="52" xfId="101" applyNumberFormat="1" applyFont="1" applyFill="1" applyBorder="1"/>
    <xf numFmtId="0" fontId="221" fillId="64" borderId="27" xfId="0" applyFont="1" applyFill="1" applyBorder="1" applyAlignment="1">
      <alignment horizontal="center" vertical="center"/>
    </xf>
    <xf numFmtId="0" fontId="221" fillId="64" borderId="96" xfId="0" applyFont="1" applyFill="1" applyBorder="1" applyAlignment="1">
      <alignment horizontal="right"/>
    </xf>
    <xf numFmtId="0" fontId="221" fillId="64" borderId="118" xfId="0" applyFont="1" applyFill="1" applyBorder="1"/>
    <xf numFmtId="0" fontId="221" fillId="64" borderId="119" xfId="0" applyFont="1" applyFill="1" applyBorder="1"/>
    <xf numFmtId="2" fontId="221" fillId="64" borderId="119" xfId="0" applyNumberFormat="1" applyFont="1" applyFill="1" applyBorder="1"/>
    <xf numFmtId="2" fontId="221" fillId="65" borderId="99" xfId="0" applyNumberFormat="1" applyFont="1" applyFill="1" applyBorder="1"/>
    <xf numFmtId="4" fontId="194" fillId="60" borderId="10" xfId="0" applyNumberFormat="1" applyFont="1" applyFill="1" applyBorder="1"/>
    <xf numFmtId="4" fontId="194" fillId="64" borderId="37" xfId="0" applyNumberFormat="1" applyFont="1" applyFill="1" applyBorder="1"/>
    <xf numFmtId="4" fontId="194" fillId="65" borderId="38" xfId="0" applyNumberFormat="1" applyFont="1" applyFill="1" applyBorder="1"/>
    <xf numFmtId="177" fontId="231" fillId="64" borderId="37" xfId="101" applyNumberFormat="1" applyFont="1" applyFill="1" applyBorder="1"/>
    <xf numFmtId="1" fontId="225" fillId="64" borderId="37" xfId="0" applyNumberFormat="1" applyFont="1" applyFill="1" applyBorder="1"/>
    <xf numFmtId="1" fontId="225" fillId="65" borderId="38" xfId="0" applyNumberFormat="1" applyFont="1" applyFill="1" applyBorder="1"/>
    <xf numFmtId="2" fontId="228" fillId="64" borderId="39" xfId="0" applyNumberFormat="1" applyFont="1" applyFill="1" applyBorder="1"/>
    <xf numFmtId="2" fontId="228" fillId="65" borderId="40" xfId="0" applyNumberFormat="1" applyFont="1" applyFill="1" applyBorder="1"/>
    <xf numFmtId="0" fontId="232" fillId="0" borderId="0" xfId="0" applyFont="1"/>
    <xf numFmtId="0" fontId="58" fillId="0" borderId="0" xfId="0" applyFont="1"/>
    <xf numFmtId="173" fontId="236" fillId="60" borderId="0" xfId="99" applyNumberFormat="1" applyFont="1" applyFill="1" applyBorder="1" applyAlignment="1">
      <alignment horizontal="center" vertical="center"/>
    </xf>
    <xf numFmtId="0" fontId="234" fillId="60" borderId="0" xfId="96" applyFont="1" applyFill="1" applyAlignment="1">
      <alignment horizontal="center" vertical="center"/>
    </xf>
    <xf numFmtId="0" fontId="235" fillId="60" borderId="0" xfId="96" applyFont="1" applyFill="1" applyAlignment="1">
      <alignment horizontal="center" vertical="center"/>
    </xf>
    <xf numFmtId="173" fontId="236" fillId="60" borderId="0" xfId="99" applyNumberFormat="1" applyFont="1" applyFill="1" applyAlignment="1">
      <alignment horizontal="center" vertical="center"/>
    </xf>
    <xf numFmtId="173" fontId="196" fillId="60" borderId="0" xfId="99" applyNumberFormat="1" applyFont="1" applyFill="1" applyAlignment="1">
      <alignment horizontal="center" vertical="center"/>
    </xf>
    <xf numFmtId="0" fontId="194" fillId="60" borderId="0" xfId="96" applyFont="1" applyFill="1" applyAlignment="1">
      <alignment horizontal="center" vertical="center"/>
    </xf>
    <xf numFmtId="0" fontId="194" fillId="60" borderId="0" xfId="96" applyFont="1" applyFill="1" applyBorder="1" applyAlignment="1">
      <alignment horizontal="center" vertical="center"/>
    </xf>
    <xf numFmtId="0" fontId="198" fillId="60" borderId="0" xfId="96" applyFont="1" applyFill="1" applyBorder="1" applyAlignment="1" applyProtection="1">
      <alignment horizontal="center" vertical="center"/>
      <protection locked="0"/>
    </xf>
    <xf numFmtId="2" fontId="198" fillId="60" borderId="2" xfId="96" applyNumberFormat="1" applyFont="1" applyFill="1" applyBorder="1" applyAlignment="1" applyProtection="1">
      <alignment horizontal="center" vertical="center"/>
      <protection locked="0"/>
    </xf>
    <xf numFmtId="2" fontId="198" fillId="60" borderId="3" xfId="96" applyNumberFormat="1" applyFont="1" applyFill="1" applyBorder="1" applyAlignment="1" applyProtection="1">
      <alignment horizontal="center" vertical="center"/>
      <protection locked="0"/>
    </xf>
    <xf numFmtId="2" fontId="198" fillId="60" borderId="3" xfId="96" applyNumberFormat="1" applyFont="1" applyFill="1" applyBorder="1" applyAlignment="1">
      <alignment horizontal="center" vertical="center"/>
    </xf>
    <xf numFmtId="2" fontId="198" fillId="64" borderId="3" xfId="96" applyNumberFormat="1" applyFont="1" applyFill="1" applyBorder="1" applyAlignment="1" applyProtection="1">
      <alignment horizontal="center" vertical="center"/>
      <protection locked="0"/>
    </xf>
    <xf numFmtId="171" fontId="200" fillId="0" borderId="3" xfId="99" applyNumberFormat="1" applyFont="1" applyFill="1" applyBorder="1" applyAlignment="1" applyProtection="1">
      <alignment horizontal="center" vertical="center"/>
      <protection locked="0"/>
    </xf>
    <xf numFmtId="172" fontId="201" fillId="0" borderId="4" xfId="99" applyNumberFormat="1" applyFont="1" applyFill="1" applyBorder="1" applyAlignment="1" applyProtection="1">
      <alignment horizontal="center" vertical="center"/>
      <protection locked="0"/>
    </xf>
    <xf numFmtId="2" fontId="197" fillId="64" borderId="2" xfId="96" applyNumberFormat="1" applyFont="1" applyFill="1" applyBorder="1" applyAlignment="1">
      <alignment horizontal="center" vertical="center"/>
    </xf>
    <xf numFmtId="43" fontId="198" fillId="60" borderId="3" xfId="228" applyFont="1" applyFill="1" applyBorder="1" applyAlignment="1">
      <alignment horizontal="center" vertical="center"/>
    </xf>
    <xf numFmtId="0" fontId="194" fillId="60" borderId="0" xfId="96" applyFont="1" applyFill="1" applyBorder="1" applyAlignment="1">
      <alignment horizontal="center" vertical="center"/>
    </xf>
    <xf numFmtId="0" fontId="194" fillId="60" borderId="0" xfId="96" applyFont="1" applyFill="1" applyAlignment="1">
      <alignment vertical="center"/>
    </xf>
    <xf numFmtId="2" fontId="198" fillId="60" borderId="96" xfId="96" applyNumberFormat="1" applyFont="1" applyFill="1" applyBorder="1" applyAlignment="1">
      <alignment horizontal="center" vertical="center"/>
    </xf>
    <xf numFmtId="2" fontId="198" fillId="60" borderId="97" xfId="96" applyNumberFormat="1" applyFont="1" applyFill="1" applyBorder="1" applyAlignment="1">
      <alignment horizontal="center" vertical="center"/>
    </xf>
    <xf numFmtId="2" fontId="198" fillId="64" borderId="97" xfId="96" applyNumberFormat="1" applyFont="1" applyFill="1" applyBorder="1" applyAlignment="1">
      <alignment horizontal="center" vertical="center"/>
    </xf>
    <xf numFmtId="171" fontId="198" fillId="60" borderId="97" xfId="99" applyNumberFormat="1" applyFont="1" applyFill="1" applyBorder="1" applyAlignment="1">
      <alignment horizontal="center" vertical="center"/>
    </xf>
    <xf numFmtId="174" fontId="198" fillId="60" borderId="98" xfId="99" applyNumberFormat="1" applyFont="1" applyFill="1" applyBorder="1" applyAlignment="1">
      <alignment horizontal="center" vertical="center"/>
    </xf>
    <xf numFmtId="169" fontId="198" fillId="60" borderId="0" xfId="96" applyNumberFormat="1" applyFont="1" applyFill="1" applyBorder="1" applyAlignment="1" applyProtection="1">
      <alignment horizontal="center" vertical="center"/>
      <protection locked="0"/>
    </xf>
    <xf numFmtId="173" fontId="198" fillId="60" borderId="98" xfId="99" applyNumberFormat="1" applyFont="1" applyFill="1" applyBorder="1" applyAlignment="1">
      <alignment horizontal="center" vertical="center"/>
    </xf>
    <xf numFmtId="2" fontId="198" fillId="64" borderId="99" xfId="96" applyNumberFormat="1" applyFont="1" applyFill="1" applyBorder="1" applyAlignment="1">
      <alignment horizontal="center" vertical="center"/>
    </xf>
    <xf numFmtId="0" fontId="194" fillId="60" borderId="0" xfId="96" applyFont="1" applyFill="1"/>
    <xf numFmtId="171" fontId="198" fillId="60" borderId="96" xfId="99" applyNumberFormat="1" applyFont="1" applyFill="1" applyBorder="1" applyAlignment="1">
      <alignment horizontal="center" vertical="center"/>
    </xf>
    <xf numFmtId="2" fontId="198" fillId="60" borderId="100" xfId="96" applyNumberFormat="1" applyFont="1" applyFill="1" applyBorder="1" applyAlignment="1">
      <alignment horizontal="center" vertical="center"/>
    </xf>
    <xf numFmtId="2" fontId="198" fillId="60" borderId="101" xfId="96" applyNumberFormat="1" applyFont="1" applyFill="1" applyBorder="1" applyAlignment="1">
      <alignment horizontal="center" vertical="center"/>
    </xf>
    <xf numFmtId="2" fontId="198" fillId="64" borderId="101" xfId="96" applyNumberFormat="1" applyFont="1" applyFill="1" applyBorder="1" applyAlignment="1">
      <alignment horizontal="center" vertical="center"/>
    </xf>
    <xf numFmtId="171" fontId="198" fillId="60" borderId="101" xfId="99" applyNumberFormat="1" applyFont="1" applyFill="1" applyBorder="1" applyAlignment="1">
      <alignment horizontal="center" vertical="center"/>
    </xf>
    <xf numFmtId="174" fontId="199" fillId="60" borderId="102" xfId="99" applyNumberFormat="1" applyFont="1" applyFill="1" applyBorder="1" applyAlignment="1">
      <alignment horizontal="center" vertical="center"/>
    </xf>
    <xf numFmtId="173" fontId="199" fillId="60" borderId="102" xfId="99" applyNumberFormat="1" applyFont="1" applyFill="1" applyBorder="1" applyAlignment="1">
      <alignment horizontal="center" vertical="center"/>
    </xf>
    <xf numFmtId="2" fontId="198" fillId="64" borderId="103" xfId="96" applyNumberFormat="1" applyFont="1" applyFill="1" applyBorder="1" applyAlignment="1">
      <alignment horizontal="center" vertical="center"/>
    </xf>
    <xf numFmtId="171" fontId="198" fillId="60" borderId="100" xfId="99" applyNumberFormat="1" applyFont="1" applyFill="1" applyBorder="1" applyAlignment="1">
      <alignment horizontal="center" vertical="center"/>
    </xf>
    <xf numFmtId="2" fontId="198" fillId="64" borderId="104" xfId="96" applyNumberFormat="1" applyFont="1" applyFill="1" applyBorder="1" applyAlignment="1">
      <alignment horizontal="center" vertical="center"/>
    </xf>
    <xf numFmtId="2" fontId="198" fillId="60" borderId="100" xfId="96" applyNumberFormat="1" applyFont="1" applyFill="1" applyBorder="1" applyAlignment="1" applyProtection="1">
      <alignment horizontal="center" vertical="center"/>
      <protection locked="0"/>
    </xf>
    <xf numFmtId="2" fontId="198" fillId="60" borderId="101" xfId="96" applyNumberFormat="1" applyFont="1" applyFill="1" applyBorder="1" applyAlignment="1" applyProtection="1">
      <alignment horizontal="center" vertical="center"/>
      <protection locked="0"/>
    </xf>
    <xf numFmtId="2" fontId="198" fillId="64" borderId="101" xfId="96" applyNumberFormat="1" applyFont="1" applyFill="1" applyBorder="1" applyAlignment="1" applyProtection="1">
      <alignment horizontal="center" vertical="center"/>
      <protection locked="0"/>
    </xf>
    <xf numFmtId="169" fontId="198" fillId="60" borderId="0" xfId="96" applyNumberFormat="1" applyFont="1" applyFill="1" applyBorder="1" applyAlignment="1">
      <alignment horizontal="center" vertical="center"/>
    </xf>
    <xf numFmtId="175" fontId="198" fillId="60" borderId="101" xfId="99" applyNumberFormat="1" applyFont="1" applyFill="1" applyBorder="1" applyAlignment="1">
      <alignment horizontal="center" vertical="center"/>
    </xf>
    <xf numFmtId="2" fontId="198" fillId="61" borderId="100" xfId="96" applyNumberFormat="1" applyFont="1" applyFill="1" applyBorder="1" applyAlignment="1">
      <alignment horizontal="center" vertical="center"/>
    </xf>
    <xf numFmtId="2" fontId="198" fillId="61" borderId="101" xfId="96" applyNumberFormat="1" applyFont="1" applyFill="1" applyBorder="1" applyAlignment="1" applyProtection="1">
      <alignment horizontal="center" vertical="center"/>
      <protection locked="0"/>
    </xf>
    <xf numFmtId="2" fontId="198" fillId="61" borderId="101" xfId="96" applyNumberFormat="1" applyFont="1" applyFill="1" applyBorder="1" applyAlignment="1">
      <alignment horizontal="center" vertical="center"/>
    </xf>
    <xf numFmtId="171" fontId="198" fillId="61" borderId="101" xfId="99" applyNumberFormat="1" applyFont="1" applyFill="1" applyBorder="1" applyAlignment="1">
      <alignment horizontal="center" vertical="center"/>
    </xf>
    <xf numFmtId="174" fontId="199" fillId="61" borderId="102" xfId="99" applyNumberFormat="1" applyFont="1" applyFill="1" applyBorder="1" applyAlignment="1">
      <alignment horizontal="center" vertical="center"/>
    </xf>
    <xf numFmtId="173" fontId="199" fillId="61" borderId="102" xfId="99" applyNumberFormat="1" applyFont="1" applyFill="1" applyBorder="1" applyAlignment="1">
      <alignment horizontal="center" vertical="center"/>
    </xf>
    <xf numFmtId="2" fontId="198" fillId="61" borderId="104" xfId="96" applyNumberFormat="1" applyFont="1" applyFill="1" applyBorder="1" applyAlignment="1">
      <alignment horizontal="center" vertical="center"/>
    </xf>
    <xf numFmtId="171" fontId="198" fillId="61" borderId="100" xfId="99" applyNumberFormat="1" applyFont="1" applyFill="1" applyBorder="1" applyAlignment="1">
      <alignment horizontal="center" vertical="center"/>
    </xf>
    <xf numFmtId="2" fontId="198" fillId="61" borderId="105" xfId="96" applyNumberFormat="1" applyFont="1" applyFill="1" applyBorder="1" applyAlignment="1" applyProtection="1">
      <alignment horizontal="center" vertical="center"/>
      <protection locked="0"/>
    </xf>
    <xf numFmtId="2" fontId="198" fillId="61" borderId="106" xfId="96" applyNumberFormat="1" applyFont="1" applyFill="1" applyBorder="1" applyAlignment="1" applyProtection="1">
      <alignment horizontal="center" vertical="center"/>
      <protection locked="0"/>
    </xf>
    <xf numFmtId="171" fontId="198" fillId="61" borderId="106" xfId="99" applyNumberFormat="1" applyFont="1" applyFill="1" applyBorder="1" applyAlignment="1">
      <alignment horizontal="center" vertical="center"/>
    </xf>
    <xf numFmtId="174" fontId="199" fillId="61" borderId="107" xfId="99" applyNumberFormat="1" applyFont="1" applyFill="1" applyBorder="1" applyAlignment="1">
      <alignment horizontal="center" vertical="center"/>
    </xf>
    <xf numFmtId="173" fontId="199" fillId="61" borderId="107" xfId="99" applyNumberFormat="1" applyFont="1" applyFill="1" applyBorder="1" applyAlignment="1">
      <alignment horizontal="center" vertical="center"/>
    </xf>
    <xf numFmtId="2" fontId="198" fillId="61" borderId="108" xfId="96" applyNumberFormat="1" applyFont="1" applyFill="1" applyBorder="1" applyAlignment="1">
      <alignment horizontal="center" vertical="center"/>
    </xf>
    <xf numFmtId="171" fontId="198" fillId="61" borderId="105" xfId="99" applyNumberFormat="1" applyFont="1" applyFill="1" applyBorder="1" applyAlignment="1">
      <alignment horizontal="center" vertical="center"/>
    </xf>
    <xf numFmtId="14" fontId="5" fillId="0" borderId="47" xfId="0" applyNumberFormat="1" applyFont="1" applyBorder="1" applyAlignment="1">
      <alignment horizontal="center" vertical="center" wrapText="1"/>
    </xf>
    <xf numFmtId="2" fontId="14" fillId="0" borderId="58" xfId="0" quotePrefix="1" applyNumberFormat="1" applyFont="1" applyFill="1" applyBorder="1"/>
    <xf numFmtId="165" fontId="14" fillId="0" borderId="62" xfId="0" quotePrefix="1" applyNumberFormat="1" applyFont="1" applyFill="1" applyBorder="1"/>
    <xf numFmtId="10" fontId="210" fillId="60" borderId="0" xfId="99" applyNumberFormat="1" applyFont="1" applyFill="1" applyBorder="1" applyAlignment="1">
      <alignment horizontal="center" vertical="center"/>
    </xf>
    <xf numFmtId="0" fontId="237" fillId="0" borderId="0" xfId="0" applyFont="1"/>
    <xf numFmtId="14" fontId="238" fillId="60" borderId="0" xfId="99" applyNumberFormat="1" applyFont="1" applyFill="1" applyBorder="1" applyAlignment="1">
      <alignment horizontal="center" vertic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7" fillId="0" borderId="31" xfId="0" applyFont="1" applyBorder="1" applyAlignment="1">
      <alignment horizontal="center" vertical="center" wrapText="1"/>
    </xf>
    <xf numFmtId="0" fontId="187"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197" fillId="60" borderId="2" xfId="96" applyFont="1" applyFill="1" applyBorder="1" applyAlignment="1" applyProtection="1">
      <alignment horizontal="center" vertical="center"/>
      <protection locked="0"/>
    </xf>
    <xf numFmtId="0" fontId="197" fillId="60" borderId="3" xfId="96" applyFont="1" applyFill="1" applyBorder="1" applyAlignment="1" applyProtection="1">
      <alignment horizontal="center" vertical="center"/>
      <protection locked="0"/>
    </xf>
    <xf numFmtId="0" fontId="197" fillId="60" borderId="4" xfId="96" applyFont="1" applyFill="1" applyBorder="1" applyAlignment="1" applyProtection="1">
      <alignment horizontal="center" vertical="center"/>
      <protection locked="0"/>
    </xf>
    <xf numFmtId="0" fontId="197" fillId="60" borderId="2" xfId="96" applyFont="1" applyFill="1" applyBorder="1" applyAlignment="1">
      <alignment horizontal="center" vertical="center"/>
    </xf>
    <xf numFmtId="0" fontId="197" fillId="60" borderId="3" xfId="96" applyFont="1" applyFill="1" applyBorder="1" applyAlignment="1">
      <alignment horizontal="center" vertical="center"/>
    </xf>
    <xf numFmtId="0" fontId="197" fillId="60" borderId="4" xfId="96" applyFont="1" applyFill="1" applyBorder="1" applyAlignment="1">
      <alignment horizontal="center" vertical="center"/>
    </xf>
    <xf numFmtId="0" fontId="198" fillId="64" borderId="0" xfId="96" applyFont="1" applyFill="1" applyBorder="1" applyAlignment="1" applyProtection="1">
      <alignment horizontal="center" vertical="center"/>
      <protection locked="0"/>
    </xf>
    <xf numFmtId="0" fontId="198" fillId="64" borderId="41" xfId="96" applyFont="1" applyFill="1" applyBorder="1" applyAlignment="1" applyProtection="1">
      <alignment horizontal="center" vertical="center"/>
      <protection locked="0"/>
    </xf>
    <xf numFmtId="0" fontId="198" fillId="64" borderId="33" xfId="96" applyFont="1" applyFill="1" applyBorder="1" applyAlignment="1" applyProtection="1">
      <alignment horizontal="center" vertical="center"/>
      <protection locked="0"/>
    </xf>
    <xf numFmtId="0" fontId="198" fillId="64" borderId="0" xfId="96" applyFont="1" applyFill="1" applyBorder="1" applyAlignment="1">
      <alignment horizontal="center" vertical="center"/>
    </xf>
    <xf numFmtId="0" fontId="198" fillId="64" borderId="41" xfId="96" applyFont="1" applyFill="1" applyBorder="1" applyAlignment="1">
      <alignment horizontal="center" vertical="center"/>
    </xf>
    <xf numFmtId="0" fontId="233" fillId="60" borderId="0" xfId="0" applyFont="1" applyFill="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14" fillId="0" borderId="0" xfId="188" applyFont="1" applyFill="1" applyBorder="1" applyAlignment="1">
      <alignment horizontal="left"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27" fillId="0" borderId="0" xfId="0" applyFont="1" applyBorder="1" applyAlignment="1">
      <alignment horizontal="center"/>
    </xf>
    <xf numFmtId="0" fontId="27" fillId="0" borderId="64" xfId="0" applyFont="1" applyBorder="1" applyAlignment="1">
      <alignment horizont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42" fillId="0" borderId="0" xfId="0" applyFont="1" applyBorder="1" applyAlignment="1">
      <alignment horizont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xf>
    <xf numFmtId="0" fontId="4" fillId="0" borderId="11" xfId="0" applyFont="1" applyBorder="1" applyAlignment="1">
      <alignment horizontal="center" vertical="center"/>
    </xf>
    <xf numFmtId="0" fontId="42" fillId="0" borderId="11" xfId="0" applyFont="1" applyBorder="1" applyAlignment="1">
      <alignment horizontal="center"/>
    </xf>
    <xf numFmtId="0" fontId="27"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51" applyFont="1" applyBorder="1" applyAlignment="1">
      <alignment horizontal="center"/>
    </xf>
    <xf numFmtId="0" fontId="42" fillId="0" borderId="11" xfId="51" applyFont="1" applyBorder="1" applyAlignment="1">
      <alignment horizont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24"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4" fillId="0" borderId="48" xfId="51" applyFont="1" applyBorder="1" applyAlignment="1">
      <alignment horizontal="center" vertical="center"/>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0" xfId="51" applyFont="1" applyBorder="1" applyAlignment="1">
      <alignment horizontal="center"/>
    </xf>
    <xf numFmtId="0" fontId="27" fillId="0" borderId="11" xfId="51" applyFont="1" applyBorder="1" applyAlignment="1">
      <alignment horizontal="center"/>
    </xf>
    <xf numFmtId="0" fontId="4" fillId="0" borderId="53" xfId="51" applyFont="1" applyBorder="1" applyAlignment="1">
      <alignment horizontal="center" vertical="center"/>
    </xf>
    <xf numFmtId="0" fontId="4" fillId="0" borderId="52"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2" fillId="0" borderId="64" xfId="51" applyFont="1" applyBorder="1" applyAlignment="1">
      <alignment horizontal="center"/>
    </xf>
    <xf numFmtId="0" fontId="4" fillId="0" borderId="11" xfId="51" applyFont="1" applyBorder="1" applyAlignment="1">
      <alignment horizontal="center" vertical="center"/>
    </xf>
    <xf numFmtId="0" fontId="26" fillId="0" borderId="48" xfId="51" applyFont="1" applyBorder="1" applyAlignment="1">
      <alignment horizontal="center" vertical="center" wrapText="1"/>
    </xf>
    <xf numFmtId="0" fontId="4" fillId="0" borderId="52" xfId="51" applyBorder="1" applyAlignment="1">
      <alignment horizontal="center" vertical="center" wrapText="1"/>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63" xfId="51"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xf numFmtId="0" fontId="239" fillId="0" borderId="0" xfId="0" applyFont="1" applyFill="1"/>
    <xf numFmtId="0" fontId="115" fillId="0" borderId="0" xfId="0" applyFont="1" applyFill="1"/>
    <xf numFmtId="0" fontId="240" fillId="0" borderId="0" xfId="0" applyFont="1" applyFill="1"/>
    <xf numFmtId="0" fontId="241" fillId="0" borderId="0" xfId="0" applyFont="1" applyFill="1"/>
    <xf numFmtId="0" fontId="242" fillId="0" borderId="0" xfId="0" applyFont="1" applyFill="1"/>
    <xf numFmtId="0" fontId="243" fillId="0" borderId="0" xfId="0" applyFont="1" applyFill="1"/>
    <xf numFmtId="0" fontId="244" fillId="0" borderId="0" xfId="0" applyFont="1" applyFill="1"/>
    <xf numFmtId="0" fontId="245" fillId="0" borderId="0" xfId="0" applyFont="1" applyFill="1"/>
  </cellXfs>
  <cellStyles count="22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17">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emf"/><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526415</xdr:colOff>
      <xdr:row>20</xdr:row>
      <xdr:rowOff>36195</xdr:rowOff>
    </xdr:to>
    <xdr:pic>
      <xdr:nvPicPr>
        <xdr:cNvPr id="6" name="Obraz 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012815" cy="3274695"/>
        </a:xfrm>
        <a:prstGeom prst="rect">
          <a:avLst/>
        </a:prstGeom>
        <a:noFill/>
        <a:ln>
          <a:noFill/>
        </a:ln>
      </xdr:spPr>
    </xdr:pic>
    <xdr:clientData/>
  </xdr:twoCellAnchor>
  <xdr:twoCellAnchor editAs="oneCell">
    <xdr:from>
      <xdr:col>10</xdr:col>
      <xdr:colOff>0</xdr:colOff>
      <xdr:row>0</xdr:row>
      <xdr:rowOff>0</xdr:rowOff>
    </xdr:from>
    <xdr:to>
      <xdr:col>19</xdr:col>
      <xdr:colOff>524777</xdr:colOff>
      <xdr:row>20</xdr:row>
      <xdr:rowOff>53625</xdr:rowOff>
    </xdr:to>
    <xdr:pic>
      <xdr:nvPicPr>
        <xdr:cNvPr id="3" name="Obraz 2"/>
        <xdr:cNvPicPr>
          <a:picLocks noChangeAspect="1"/>
        </xdr:cNvPicPr>
      </xdr:nvPicPr>
      <xdr:blipFill>
        <a:blip xmlns:r="http://schemas.openxmlformats.org/officeDocument/2006/relationships" r:embed="rId2"/>
        <a:stretch>
          <a:fillRect/>
        </a:stretch>
      </xdr:blipFill>
      <xdr:spPr>
        <a:xfrm>
          <a:off x="6096000" y="0"/>
          <a:ext cx="6011177" cy="3292125"/>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7" name="Obraz 6"/>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82200</xdr:rowOff>
    </xdr:to>
    <xdr:pic>
      <xdr:nvPicPr>
        <xdr:cNvPr id="8" name="Obraz 7"/>
        <xdr:cNvPicPr>
          <a:picLocks noChangeAspect="1"/>
        </xdr:cNvPicPr>
      </xdr:nvPicPr>
      <xdr:blipFill>
        <a:blip xmlns:r="http://schemas.openxmlformats.org/officeDocument/2006/relationships" r:embed="rId4"/>
        <a:stretch>
          <a:fillRect/>
        </a:stretch>
      </xdr:blipFill>
      <xdr:spPr>
        <a:xfrm>
          <a:off x="6096000" y="34004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3"/>
  <sheetViews>
    <sheetView showGridLines="0" tabSelected="1" zoomScale="130" zoomScaleNormal="130" workbookViewId="0">
      <selection activeCell="E10" sqref="E10"/>
    </sheetView>
  </sheetViews>
  <sheetFormatPr defaultRowHeight="11.25"/>
  <cols>
    <col min="1" max="1" width="4.42578125" style="1169" customWidth="1"/>
    <col min="2" max="2" width="13.7109375" style="1169" customWidth="1"/>
    <col min="3" max="3" width="10.28515625" style="1169" customWidth="1"/>
    <col min="4" max="4" width="10.7109375" style="1169" customWidth="1"/>
    <col min="5" max="6" width="9.140625" style="1169"/>
    <col min="7" max="7" width="12.42578125" style="1169" customWidth="1"/>
    <col min="8" max="16384" width="9.140625" style="1169"/>
  </cols>
  <sheetData>
    <row r="2" spans="1:18" ht="12.75">
      <c r="B2" s="1170" t="s">
        <v>0</v>
      </c>
      <c r="G2" s="1171" t="s">
        <v>513</v>
      </c>
      <c r="I2" s="1172"/>
    </row>
    <row r="3" spans="1:18" ht="12.75">
      <c r="B3" s="1170" t="s">
        <v>447</v>
      </c>
    </row>
    <row r="5" spans="1:18">
      <c r="B5" s="1173" t="s">
        <v>448</v>
      </c>
      <c r="C5" s="1173"/>
      <c r="D5" s="1173"/>
      <c r="E5" s="1173"/>
      <c r="F5" s="1173"/>
    </row>
    <row r="6" spans="1:18">
      <c r="B6" s="1174"/>
      <c r="C6" s="1175"/>
      <c r="D6" s="1176"/>
      <c r="E6" s="1176"/>
      <c r="F6" s="1176"/>
      <c r="G6" s="1176"/>
      <c r="H6" s="1176"/>
      <c r="I6" s="1176"/>
      <c r="J6" s="1176"/>
    </row>
    <row r="7" spans="1:18">
      <c r="B7" s="1174" t="s">
        <v>1</v>
      </c>
      <c r="C7" s="1175"/>
      <c r="D7" s="1176"/>
      <c r="E7" s="1176"/>
      <c r="F7" s="1176"/>
      <c r="G7" s="1176"/>
      <c r="H7" s="1176"/>
      <c r="I7" s="1176"/>
      <c r="J7" s="1176"/>
    </row>
    <row r="8" spans="1:18">
      <c r="B8" s="1174" t="s">
        <v>2</v>
      </c>
      <c r="C8" s="1175"/>
      <c r="D8" s="1176"/>
      <c r="E8" s="1176"/>
      <c r="F8" s="1176"/>
      <c r="G8" s="1176"/>
      <c r="H8" s="1176"/>
      <c r="I8" s="1176"/>
      <c r="J8" s="1176"/>
    </row>
    <row r="9" spans="1:18" ht="23.25">
      <c r="B9" s="1176"/>
      <c r="C9" s="1176"/>
      <c r="D9" s="1176"/>
      <c r="E9" s="1176"/>
      <c r="H9" s="1176"/>
      <c r="I9" s="1176"/>
      <c r="J9" s="1177"/>
    </row>
    <row r="10" spans="1:18" ht="24.75" customHeight="1">
      <c r="B10" s="1178" t="s">
        <v>514</v>
      </c>
      <c r="C10" s="1179"/>
      <c r="D10" s="1180" t="s">
        <v>68</v>
      </c>
      <c r="E10" s="1177"/>
      <c r="F10" s="1177"/>
      <c r="G10" s="1177"/>
      <c r="H10" s="1177"/>
      <c r="I10" s="1177"/>
      <c r="J10" s="1176"/>
    </row>
    <row r="11" spans="1:18">
      <c r="B11" s="1175"/>
      <c r="C11" s="1175"/>
      <c r="E11" s="1176"/>
      <c r="F11" s="1181" t="s">
        <v>254</v>
      </c>
      <c r="G11" s="1176"/>
      <c r="H11" s="1176"/>
      <c r="I11" s="1176"/>
      <c r="J11" s="1176"/>
    </row>
    <row r="12" spans="1:18" ht="15.75">
      <c r="B12" s="1182"/>
      <c r="C12" s="1175"/>
      <c r="D12" s="1176"/>
      <c r="E12" s="1176"/>
      <c r="F12" s="1176"/>
      <c r="G12" s="1183"/>
      <c r="H12" s="1184"/>
      <c r="I12" s="1176"/>
      <c r="J12" s="1176"/>
    </row>
    <row r="13" spans="1:18" ht="15.75">
      <c r="A13" s="1176"/>
      <c r="B13" s="1178" t="s">
        <v>515</v>
      </c>
      <c r="C13" s="1185"/>
      <c r="D13" s="1185"/>
      <c r="E13" s="1185"/>
      <c r="F13" s="1176"/>
      <c r="G13" s="1176"/>
      <c r="H13" s="65"/>
      <c r="I13" s="1176"/>
      <c r="J13" s="1176"/>
    </row>
    <row r="14" spans="1:18" ht="15.75">
      <c r="A14" s="1176"/>
      <c r="B14" s="1178"/>
      <c r="C14" s="1185"/>
      <c r="D14" s="1185"/>
      <c r="E14" s="1185"/>
      <c r="F14" s="1176"/>
      <c r="G14" s="1176"/>
      <c r="H14" s="65"/>
      <c r="I14" s="1176"/>
      <c r="J14" s="1176"/>
    </row>
    <row r="15" spans="1:18" ht="12.75">
      <c r="A15" s="1635" t="s">
        <v>516</v>
      </c>
      <c r="B15" s="1635"/>
      <c r="C15" s="1635"/>
      <c r="D15" s="1635"/>
      <c r="E15" s="1635"/>
      <c r="F15" s="1635"/>
      <c r="G15" s="1635"/>
      <c r="H15" s="1636"/>
      <c r="I15" s="1635"/>
      <c r="J15" s="1635"/>
      <c r="K15" s="1637"/>
      <c r="L15" s="1637"/>
      <c r="M15" s="1637"/>
      <c r="N15" s="1637"/>
      <c r="O15" s="1637"/>
    </row>
    <row r="16" spans="1:18" ht="18.75">
      <c r="A16" s="1638" t="s">
        <v>517</v>
      </c>
      <c r="B16" s="1639"/>
      <c r="C16" s="1640"/>
      <c r="D16" s="1640"/>
      <c r="E16" s="1640"/>
      <c r="F16" s="1640"/>
      <c r="G16" s="1640"/>
      <c r="H16" s="1640"/>
      <c r="I16" s="1640"/>
      <c r="J16" s="1640"/>
      <c r="K16" s="1640"/>
      <c r="L16" s="1640"/>
      <c r="M16" s="1640"/>
      <c r="N16" s="1640"/>
      <c r="O16" s="1637"/>
      <c r="P16" s="1176"/>
      <c r="Q16" s="1176"/>
      <c r="R16" s="1176"/>
    </row>
    <row r="17" spans="1:15" ht="12.75">
      <c r="A17" s="1637" t="s">
        <v>518</v>
      </c>
      <c r="B17" s="1641"/>
      <c r="C17" s="1641"/>
      <c r="D17" s="1642"/>
      <c r="E17" s="1642"/>
      <c r="F17" s="1642"/>
      <c r="G17" s="1642"/>
      <c r="H17" s="1642"/>
      <c r="I17" s="1642"/>
      <c r="J17" s="1642"/>
      <c r="K17" s="1636"/>
      <c r="L17" s="1636"/>
      <c r="M17" s="1636"/>
      <c r="N17" s="1636"/>
      <c r="O17" s="1636"/>
    </row>
    <row r="18" spans="1:15">
      <c r="B18" s="1174"/>
      <c r="C18" s="1175"/>
      <c r="D18" s="1176"/>
      <c r="E18" s="1176"/>
      <c r="F18" s="1176"/>
      <c r="G18" s="1176"/>
      <c r="H18" s="1176"/>
      <c r="I18" s="1176"/>
      <c r="J18" s="1176"/>
    </row>
    <row r="19" spans="1:15">
      <c r="B19" s="1176"/>
      <c r="C19" s="1176"/>
      <c r="D19" s="1176"/>
      <c r="E19" s="1176"/>
      <c r="F19" s="1176"/>
      <c r="G19" s="1176"/>
      <c r="H19" s="1176"/>
      <c r="I19" s="1176"/>
      <c r="J19" s="1176"/>
    </row>
    <row r="20" spans="1:15">
      <c r="B20" s="1176"/>
      <c r="C20" s="1176"/>
      <c r="D20" s="1176"/>
      <c r="E20" s="1176"/>
      <c r="F20" s="1176"/>
      <c r="G20" s="1176"/>
      <c r="H20" s="1176"/>
      <c r="I20" s="1176"/>
      <c r="J20" s="1176"/>
    </row>
    <row r="21" spans="1:15">
      <c r="B21" s="1176" t="s">
        <v>519</v>
      </c>
      <c r="C21" s="1176"/>
      <c r="D21" s="1176"/>
      <c r="E21" s="1176"/>
      <c r="F21" s="1176"/>
      <c r="G21" s="1176"/>
      <c r="H21" s="1176"/>
      <c r="I21" s="1176"/>
      <c r="J21" s="1176"/>
    </row>
    <row r="22" spans="1:15">
      <c r="B22" s="1176" t="s">
        <v>3</v>
      </c>
      <c r="C22" s="1176"/>
      <c r="D22" s="1176"/>
      <c r="E22" s="1176"/>
      <c r="F22" s="1176"/>
      <c r="G22" s="1176"/>
      <c r="H22" s="1176"/>
      <c r="I22" s="1176"/>
      <c r="J22" s="1176"/>
    </row>
    <row r="23" spans="1:15">
      <c r="B23" s="1176" t="s">
        <v>451</v>
      </c>
      <c r="C23" s="1176"/>
      <c r="D23" s="1176"/>
      <c r="E23" s="1176"/>
      <c r="F23" s="1176"/>
      <c r="G23" s="1176"/>
      <c r="H23" s="1176"/>
      <c r="I23" s="1176"/>
      <c r="J23" s="1176"/>
    </row>
    <row r="24" spans="1:15">
      <c r="B24" s="1176" t="s">
        <v>4</v>
      </c>
      <c r="C24" s="1176"/>
      <c r="D24" s="1176"/>
      <c r="E24" s="1176"/>
      <c r="F24" s="1176"/>
      <c r="G24" s="1176"/>
      <c r="H24" s="1176"/>
      <c r="I24" s="1176"/>
      <c r="J24" s="1176"/>
    </row>
    <row r="25" spans="1:15">
      <c r="B25" s="1176" t="s">
        <v>5</v>
      </c>
      <c r="C25" s="1176"/>
      <c r="D25" s="1176"/>
      <c r="E25" s="1176"/>
      <c r="F25" s="1176"/>
      <c r="G25" s="1176"/>
      <c r="H25" s="1176"/>
      <c r="I25" s="1176"/>
      <c r="J25" s="1176"/>
    </row>
    <row r="26" spans="1:15">
      <c r="B26" s="1176" t="s">
        <v>85</v>
      </c>
      <c r="C26" s="1176"/>
      <c r="D26" s="1176"/>
      <c r="E26" s="1176"/>
      <c r="F26" s="1176"/>
      <c r="G26" s="1176"/>
      <c r="H26" s="1176"/>
      <c r="I26" s="1176"/>
      <c r="J26" s="1176"/>
    </row>
    <row r="27" spans="1:15">
      <c r="B27" s="1169" t="s">
        <v>6</v>
      </c>
      <c r="C27" s="1176"/>
      <c r="D27" s="1176"/>
      <c r="E27" s="1176"/>
      <c r="F27" s="1176"/>
      <c r="G27" s="1176"/>
      <c r="H27" s="1176"/>
      <c r="I27" s="1176"/>
      <c r="J27" s="1176"/>
    </row>
    <row r="28" spans="1:15" ht="11.25" customHeight="1">
      <c r="B28" s="1186" t="s">
        <v>96</v>
      </c>
      <c r="C28" s="1176"/>
      <c r="D28" s="1176"/>
      <c r="E28" s="1176"/>
      <c r="F28" s="1176"/>
      <c r="G28" s="1176"/>
      <c r="H28" s="1176"/>
      <c r="I28" s="1176"/>
    </row>
    <row r="29" spans="1:15" ht="12.75">
      <c r="B29" s="1186" t="s">
        <v>7</v>
      </c>
    </row>
    <row r="30" spans="1:15" ht="12.75">
      <c r="B30" s="1186"/>
    </row>
    <row r="31" spans="1:15">
      <c r="B31" s="1187" t="s">
        <v>452</v>
      </c>
      <c r="C31" s="1188"/>
      <c r="D31" s="1188"/>
      <c r="E31" s="1188"/>
      <c r="F31" s="1188"/>
      <c r="G31" s="1188"/>
      <c r="H31" s="1188"/>
      <c r="I31" s="1188"/>
      <c r="J31" s="1188"/>
      <c r="K31" s="1188"/>
    </row>
    <row r="32" spans="1:15">
      <c r="B32" s="1189"/>
      <c r="C32" s="1188"/>
      <c r="D32" s="1188"/>
      <c r="E32" s="1188"/>
      <c r="F32" s="1188"/>
      <c r="G32" s="1188"/>
      <c r="H32" s="1188"/>
      <c r="I32" s="1188"/>
      <c r="J32" s="1188"/>
      <c r="K32" s="1188"/>
    </row>
    <row r="33" spans="2:2">
      <c r="B33" s="1169" t="s">
        <v>329</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4"/>
  <sheetViews>
    <sheetView workbookViewId="0">
      <selection activeCell="L4" sqref="L4"/>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65" t="s">
        <v>461</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65" t="s">
        <v>460</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6.25">
      <c r="A3" s="1072"/>
      <c r="B3" s="1073"/>
      <c r="C3" s="1072"/>
      <c r="D3" s="1072"/>
      <c r="E3" s="1072"/>
      <c r="F3" s="1103"/>
      <c r="G3" s="1102"/>
      <c r="H3" s="1103"/>
      <c r="I3" s="1073"/>
      <c r="J3" s="1072"/>
      <c r="K3" s="1072"/>
      <c r="L3" s="1383" t="s">
        <v>425</v>
      </c>
      <c r="M3" s="1384"/>
      <c r="N3" s="1384"/>
      <c r="O3" s="1384"/>
      <c r="P3" s="1385"/>
      <c r="Q3" s="1384"/>
      <c r="R3" s="1384"/>
      <c r="S3" s="1384"/>
      <c r="T3" s="1384"/>
      <c r="U3" s="1384"/>
      <c r="V3" s="1382"/>
      <c r="W3" s="1102"/>
      <c r="X3" s="1105"/>
      <c r="Y3" s="1106" t="s">
        <v>520</v>
      </c>
      <c r="Z3" s="1105"/>
      <c r="AA3" s="1102"/>
      <c r="AB3" s="1075"/>
      <c r="AC3" s="106"/>
      <c r="AD3" s="106"/>
      <c r="AE3" s="106"/>
      <c r="AF3" s="106"/>
      <c r="AG3" s="106"/>
      <c r="AH3" s="106"/>
    </row>
    <row r="4" spans="1:34" s="1078" customFormat="1" ht="15.75">
      <c r="A4" s="1197" t="s">
        <v>523</v>
      </c>
      <c r="B4" s="1205"/>
      <c r="C4" s="1206"/>
      <c r="D4" s="1206"/>
      <c r="E4" s="1206"/>
      <c r="F4" s="1207"/>
      <c r="G4" s="1208"/>
      <c r="H4" s="1207"/>
      <c r="I4" s="1103"/>
      <c r="J4" s="1103"/>
      <c r="K4" s="1074"/>
      <c r="L4" s="1102"/>
      <c r="M4" s="1102"/>
      <c r="N4" s="1102"/>
      <c r="O4" s="1122"/>
      <c r="P4" s="1103"/>
      <c r="Q4" s="1102"/>
      <c r="R4" s="1102"/>
      <c r="S4" s="1102"/>
      <c r="T4" s="1102"/>
      <c r="U4" s="1102"/>
      <c r="V4" s="1386"/>
      <c r="W4" s="1387"/>
      <c r="X4" s="1104"/>
      <c r="Y4" s="1131" t="s">
        <v>521</v>
      </c>
      <c r="Z4" s="1104"/>
      <c r="AA4" s="1101"/>
      <c r="AB4" s="1075"/>
      <c r="AC4" s="106"/>
      <c r="AD4" s="106"/>
      <c r="AE4" s="106"/>
      <c r="AF4" s="106"/>
      <c r="AG4" s="106"/>
      <c r="AH4" s="106"/>
    </row>
    <row r="5" spans="1:34" s="1078" customFormat="1" ht="15.75">
      <c r="A5" s="1102"/>
      <c r="B5" s="1122"/>
      <c r="C5" s="1103"/>
      <c r="D5" s="1102"/>
      <c r="E5" s="1102"/>
      <c r="F5" s="1102"/>
      <c r="G5" s="1102"/>
      <c r="H5" s="1102"/>
      <c r="I5" s="1122"/>
      <c r="J5" s="1103"/>
      <c r="K5" s="1102"/>
      <c r="L5" s="1102"/>
      <c r="M5" s="1102"/>
      <c r="N5" s="1102"/>
      <c r="O5" s="1122"/>
      <c r="P5" s="1103"/>
      <c r="Q5" s="1102"/>
      <c r="R5" s="1102"/>
      <c r="S5" s="1102"/>
      <c r="T5" s="1102"/>
      <c r="U5" s="1102"/>
      <c r="V5" s="1386"/>
      <c r="W5" s="1387"/>
      <c r="X5" s="1104"/>
      <c r="Y5" s="1131"/>
      <c r="Z5" s="1104"/>
      <c r="AA5" s="1287"/>
      <c r="AB5" s="1122"/>
      <c r="AC5" s="106"/>
      <c r="AD5" s="106"/>
      <c r="AE5" s="106"/>
      <c r="AF5" s="106"/>
      <c r="AG5" s="106"/>
      <c r="AH5" s="106"/>
    </row>
    <row r="6" spans="1:34" s="1078" customFormat="1" ht="15.75">
      <c r="A6" s="1102"/>
      <c r="B6" s="1122"/>
      <c r="C6" s="1103"/>
      <c r="D6" s="1102"/>
      <c r="E6" s="1102"/>
      <c r="F6" s="1102"/>
      <c r="G6" s="1102"/>
      <c r="H6" s="1102"/>
      <c r="I6" s="1122"/>
      <c r="J6" s="1103"/>
      <c r="K6" s="1102"/>
      <c r="L6" s="1102"/>
      <c r="M6" s="1102"/>
      <c r="N6" s="1102"/>
      <c r="O6" s="1122"/>
      <c r="P6" s="1103"/>
      <c r="Q6" s="1102"/>
      <c r="R6" s="1102"/>
      <c r="S6" s="1102"/>
      <c r="T6" s="1102"/>
      <c r="U6" s="1102"/>
      <c r="V6" s="1386"/>
      <c r="W6" s="1387"/>
      <c r="X6" s="1104"/>
      <c r="Y6" s="1131"/>
      <c r="Z6" s="1104"/>
      <c r="AA6" s="1287"/>
      <c r="AB6" s="1122"/>
      <c r="AC6" s="106"/>
      <c r="AD6" s="106"/>
      <c r="AE6" s="106"/>
      <c r="AF6" s="106"/>
      <c r="AG6" s="106"/>
      <c r="AH6" s="106"/>
    </row>
    <row r="7" spans="1:34" ht="13.5" thickBot="1">
      <c r="A7" s="1072"/>
      <c r="B7" s="1073"/>
      <c r="C7" s="1072"/>
      <c r="D7" s="1072"/>
      <c r="E7" s="1072"/>
      <c r="F7" s="1072"/>
      <c r="G7" s="1072"/>
      <c r="H7" s="1072"/>
      <c r="I7" s="1073"/>
      <c r="J7" s="1072"/>
      <c r="K7" s="1072"/>
      <c r="L7" s="1072"/>
      <c r="M7" s="1072"/>
      <c r="N7" s="1072"/>
      <c r="O7" s="1072"/>
      <c r="P7" s="1073"/>
      <c r="Q7" s="1072"/>
      <c r="R7" s="1072"/>
      <c r="S7" s="1072"/>
      <c r="T7" s="1072"/>
      <c r="U7" s="1072"/>
      <c r="V7" s="1103"/>
      <c r="W7" s="1102"/>
      <c r="X7" s="1103"/>
      <c r="Y7" s="1102"/>
      <c r="Z7" s="1103"/>
      <c r="AA7" s="1102"/>
      <c r="AB7" s="1072"/>
      <c r="AC7" s="106"/>
      <c r="AD7" s="106"/>
      <c r="AE7" s="106"/>
      <c r="AF7" s="106"/>
      <c r="AG7" s="106"/>
      <c r="AH7" s="106"/>
    </row>
    <row r="8" spans="1:34" ht="13.5" thickBot="1">
      <c r="A8" s="1152" t="s">
        <v>376</v>
      </c>
      <c r="B8" s="1150"/>
      <c r="C8" s="1504" t="s">
        <v>441</v>
      </c>
      <c r="D8" s="1505"/>
      <c r="E8" s="1505"/>
      <c r="F8" s="1505"/>
      <c r="G8" s="1505"/>
      <c r="H8" s="1506"/>
      <c r="I8" s="1151"/>
      <c r="J8" s="1504" t="s">
        <v>442</v>
      </c>
      <c r="K8" s="1505"/>
      <c r="L8" s="1505"/>
      <c r="M8" s="1505"/>
      <c r="N8" s="1505"/>
      <c r="O8" s="1506"/>
      <c r="P8" s="1151"/>
      <c r="Q8" s="1504" t="s">
        <v>443</v>
      </c>
      <c r="R8" s="1505"/>
      <c r="S8" s="1505"/>
      <c r="T8" s="1505"/>
      <c r="U8" s="1505"/>
      <c r="V8" s="1506"/>
      <c r="W8" s="1151"/>
      <c r="X8" s="1507" t="s">
        <v>444</v>
      </c>
      <c r="Y8" s="1508"/>
      <c r="Z8" s="1508"/>
      <c r="AA8" s="1509"/>
      <c r="AB8" s="1122"/>
      <c r="AC8" s="106"/>
      <c r="AD8" s="106"/>
      <c r="AE8" s="106"/>
      <c r="AF8" s="106"/>
      <c r="AG8" s="106"/>
      <c r="AH8" s="106"/>
    </row>
    <row r="9" spans="1:34">
      <c r="A9" s="1150"/>
      <c r="B9" s="1150"/>
      <c r="C9" s="1510" t="s">
        <v>377</v>
      </c>
      <c r="D9" s="1510" t="s">
        <v>378</v>
      </c>
      <c r="E9" s="1510" t="s">
        <v>379</v>
      </c>
      <c r="F9" s="1510" t="s">
        <v>380</v>
      </c>
      <c r="G9" s="1153" t="s">
        <v>429</v>
      </c>
      <c r="H9" s="1154"/>
      <c r="I9" s="1151"/>
      <c r="J9" s="1512" t="s">
        <v>381</v>
      </c>
      <c r="K9" s="1512" t="s">
        <v>382</v>
      </c>
      <c r="L9" s="1512" t="s">
        <v>383</v>
      </c>
      <c r="M9" s="1512" t="s">
        <v>380</v>
      </c>
      <c r="N9" s="1153" t="s">
        <v>429</v>
      </c>
      <c r="O9" s="1153"/>
      <c r="P9" s="1151"/>
      <c r="Q9" s="1510" t="s">
        <v>377</v>
      </c>
      <c r="R9" s="1510" t="s">
        <v>378</v>
      </c>
      <c r="S9" s="1510" t="s">
        <v>379</v>
      </c>
      <c r="T9" s="1510" t="s">
        <v>380</v>
      </c>
      <c r="U9" s="1153" t="s">
        <v>429</v>
      </c>
      <c r="V9" s="1154"/>
      <c r="W9" s="1151"/>
      <c r="X9" s="1513" t="s">
        <v>384</v>
      </c>
      <c r="Y9" s="1155" t="s">
        <v>385</v>
      </c>
      <c r="Z9" s="1153" t="s">
        <v>429</v>
      </c>
      <c r="AA9" s="1153"/>
      <c r="AB9" s="1122"/>
      <c r="AC9" s="106"/>
      <c r="AD9" s="106"/>
      <c r="AE9" s="106"/>
      <c r="AF9" s="106"/>
      <c r="AG9" s="106"/>
      <c r="AH9" s="106"/>
    </row>
    <row r="10" spans="1:34" ht="13.5" thickBot="1">
      <c r="A10" s="1156" t="s">
        <v>430</v>
      </c>
      <c r="B10" s="1150"/>
      <c r="C10" s="1511"/>
      <c r="D10" s="1511"/>
      <c r="E10" s="1511"/>
      <c r="F10" s="1511"/>
      <c r="G10" s="1157" t="s">
        <v>431</v>
      </c>
      <c r="H10" s="1158" t="s">
        <v>386</v>
      </c>
      <c r="I10" s="1159"/>
      <c r="J10" s="1511"/>
      <c r="K10" s="1511"/>
      <c r="L10" s="1511"/>
      <c r="M10" s="1511"/>
      <c r="N10" s="1157" t="s">
        <v>431</v>
      </c>
      <c r="O10" s="1158" t="s">
        <v>386</v>
      </c>
      <c r="P10" s="1150"/>
      <c r="Q10" s="1511"/>
      <c r="R10" s="1511"/>
      <c r="S10" s="1511"/>
      <c r="T10" s="1511"/>
      <c r="U10" s="1157" t="s">
        <v>431</v>
      </c>
      <c r="V10" s="1158" t="s">
        <v>386</v>
      </c>
      <c r="W10" s="1150"/>
      <c r="X10" s="1514"/>
      <c r="Y10" s="1160" t="s">
        <v>387</v>
      </c>
      <c r="Z10" s="1157" t="s">
        <v>431</v>
      </c>
      <c r="AA10" s="1157" t="s">
        <v>386</v>
      </c>
      <c r="AB10" s="1121"/>
      <c r="AC10" s="106"/>
    </row>
    <row r="11" spans="1:34" ht="13.5" thickBot="1">
      <c r="A11" s="1161" t="s">
        <v>432</v>
      </c>
      <c r="B11" s="1150"/>
      <c r="C11" s="1390">
        <v>364.24299999999999</v>
      </c>
      <c r="D11" s="1391">
        <v>357.75099999999998</v>
      </c>
      <c r="E11" s="1392"/>
      <c r="F11" s="1393">
        <v>358.71499999999997</v>
      </c>
      <c r="G11" s="1394">
        <v>1.9269999999999641</v>
      </c>
      <c r="H11" s="1395">
        <v>5.4009664002152569E-3</v>
      </c>
      <c r="I11" s="1389"/>
      <c r="J11" s="1390">
        <v>323.02600000000001</v>
      </c>
      <c r="K11" s="1391">
        <v>379.697</v>
      </c>
      <c r="L11" s="1392">
        <v>375.13900000000001</v>
      </c>
      <c r="M11" s="1393">
        <v>375.608</v>
      </c>
      <c r="N11" s="1394">
        <v>3.1299999999999955</v>
      </c>
      <c r="O11" s="1395">
        <v>8.4031808590037116E-3</v>
      </c>
      <c r="P11" s="1388"/>
      <c r="Q11" s="1390">
        <v>366.43299999999999</v>
      </c>
      <c r="R11" s="1391">
        <v>359.84699999999998</v>
      </c>
      <c r="S11" s="1392"/>
      <c r="T11" s="1393">
        <v>349.07299999999998</v>
      </c>
      <c r="U11" s="1394">
        <v>2.2419999999999618</v>
      </c>
      <c r="V11" s="1395">
        <v>6.4642433923147724E-3</v>
      </c>
      <c r="W11" s="1388"/>
      <c r="X11" s="1396">
        <v>359.28030000000001</v>
      </c>
      <c r="Y11" s="1397">
        <v>161.54689748201437</v>
      </c>
      <c r="Z11" s="1394">
        <v>2.2633999999999901</v>
      </c>
      <c r="AA11" s="1395">
        <v>6.3397559051125985E-3</v>
      </c>
      <c r="AB11" s="1122"/>
      <c r="AC11" s="106"/>
    </row>
    <row r="12" spans="1:34" ht="3.75" customHeight="1">
      <c r="A12" s="1162"/>
      <c r="B12" s="1150"/>
      <c r="C12" s="1162"/>
      <c r="D12" s="1163"/>
      <c r="E12" s="1163"/>
      <c r="F12" s="1163"/>
      <c r="G12" s="1163"/>
      <c r="H12" s="1224"/>
      <c r="I12" s="1163"/>
      <c r="J12" s="1163"/>
      <c r="K12" s="1163"/>
      <c r="L12" s="1163"/>
      <c r="M12" s="1163"/>
      <c r="N12" s="1163"/>
      <c r="O12" s="1225"/>
      <c r="P12" s="1150"/>
      <c r="Q12" s="1162"/>
      <c r="R12" s="1163"/>
      <c r="S12" s="1163"/>
      <c r="T12" s="1163"/>
      <c r="U12" s="1163"/>
      <c r="V12" s="1224"/>
      <c r="W12" s="1150"/>
      <c r="X12" s="1164"/>
      <c r="Y12" s="1165"/>
      <c r="Z12" s="1162"/>
      <c r="AA12" s="1162"/>
      <c r="AB12" s="1122"/>
      <c r="AC12" s="106"/>
    </row>
    <row r="13" spans="1:34" ht="13.5" thickBot="1">
      <c r="A13" s="1200"/>
      <c r="B13" s="1198"/>
      <c r="C13" s="1202" t="s">
        <v>388</v>
      </c>
      <c r="D13" s="1202" t="s">
        <v>389</v>
      </c>
      <c r="E13" s="1202" t="s">
        <v>390</v>
      </c>
      <c r="F13" s="1202" t="s">
        <v>391</v>
      </c>
      <c r="G13" s="1202"/>
      <c r="H13" s="1226"/>
      <c r="I13" s="1199"/>
      <c r="J13" s="1202" t="s">
        <v>388</v>
      </c>
      <c r="K13" s="1202" t="s">
        <v>389</v>
      </c>
      <c r="L13" s="1202" t="s">
        <v>390</v>
      </c>
      <c r="M13" s="1202" t="s">
        <v>391</v>
      </c>
      <c r="N13" s="1203"/>
      <c r="O13" s="1227"/>
      <c r="P13" s="1199"/>
      <c r="Q13" s="1202" t="s">
        <v>388</v>
      </c>
      <c r="R13" s="1202" t="s">
        <v>389</v>
      </c>
      <c r="S13" s="1202" t="s">
        <v>390</v>
      </c>
      <c r="T13" s="1202" t="s">
        <v>391</v>
      </c>
      <c r="U13" s="1202"/>
      <c r="V13" s="1226"/>
      <c r="W13" s="1198"/>
      <c r="X13" s="1204" t="s">
        <v>384</v>
      </c>
      <c r="Y13" s="1199"/>
      <c r="Z13" s="1201"/>
      <c r="AA13" s="1201"/>
      <c r="AB13" s="1122"/>
      <c r="AC13" s="106"/>
    </row>
    <row r="14" spans="1:34">
      <c r="A14" s="1228" t="s">
        <v>392</v>
      </c>
      <c r="B14" s="1150"/>
      <c r="C14" s="1400">
        <v>338.34399999999999</v>
      </c>
      <c r="D14" s="1401">
        <v>314.46710000000002</v>
      </c>
      <c r="E14" s="1401" t="s">
        <v>457</v>
      </c>
      <c r="F14" s="1402">
        <v>335.26900000000001</v>
      </c>
      <c r="G14" s="1403">
        <v>0</v>
      </c>
      <c r="H14" s="1404">
        <v>0</v>
      </c>
      <c r="I14" s="1405"/>
      <c r="J14" s="1400" t="s">
        <v>457</v>
      </c>
      <c r="K14" s="1401" t="s">
        <v>457</v>
      </c>
      <c r="L14" s="1401" t="s">
        <v>457</v>
      </c>
      <c r="M14" s="1402" t="s">
        <v>457</v>
      </c>
      <c r="N14" s="1403"/>
      <c r="O14" s="1404"/>
      <c r="P14" s="1398"/>
      <c r="Q14" s="1400" t="s">
        <v>457</v>
      </c>
      <c r="R14" s="1401" t="s">
        <v>457</v>
      </c>
      <c r="S14" s="1401" t="s">
        <v>457</v>
      </c>
      <c r="T14" s="1402" t="s">
        <v>457</v>
      </c>
      <c r="U14" s="1403" t="s">
        <v>457</v>
      </c>
      <c r="V14" s="1406" t="s">
        <v>457</v>
      </c>
      <c r="W14" s="1398"/>
      <c r="X14" s="1407">
        <v>335.26900000000001</v>
      </c>
      <c r="Y14" s="1408"/>
      <c r="Z14" s="1409" t="s">
        <v>457</v>
      </c>
      <c r="AA14" s="1406" t="s">
        <v>457</v>
      </c>
      <c r="AB14" s="1121"/>
    </row>
    <row r="15" spans="1:34">
      <c r="A15" s="1229" t="s">
        <v>393</v>
      </c>
      <c r="B15" s="1150"/>
      <c r="C15" s="1410" t="s">
        <v>457</v>
      </c>
      <c r="D15" s="1411" t="s">
        <v>457</v>
      </c>
      <c r="E15" s="1411" t="s">
        <v>457</v>
      </c>
      <c r="F15" s="1412" t="s">
        <v>457</v>
      </c>
      <c r="G15" s="1413"/>
      <c r="H15" s="1414" t="s">
        <v>457</v>
      </c>
      <c r="I15" s="1405"/>
      <c r="J15" s="1410" t="s">
        <v>457</v>
      </c>
      <c r="K15" s="1411" t="s">
        <v>457</v>
      </c>
      <c r="L15" s="1411" t="s">
        <v>457</v>
      </c>
      <c r="M15" s="1412" t="s">
        <v>457</v>
      </c>
      <c r="N15" s="1413" t="s">
        <v>457</v>
      </c>
      <c r="O15" s="1415" t="s">
        <v>457</v>
      </c>
      <c r="P15" s="1398"/>
      <c r="Q15" s="1410" t="s">
        <v>457</v>
      </c>
      <c r="R15" s="1411" t="s">
        <v>457</v>
      </c>
      <c r="S15" s="1411" t="s">
        <v>457</v>
      </c>
      <c r="T15" s="1412" t="s">
        <v>457</v>
      </c>
      <c r="U15" s="1413" t="s">
        <v>457</v>
      </c>
      <c r="V15" s="1415" t="s">
        <v>457</v>
      </c>
      <c r="W15" s="1398"/>
      <c r="X15" s="1416" t="s">
        <v>457</v>
      </c>
      <c r="Y15" s="1399"/>
      <c r="Z15" s="1417" t="s">
        <v>457</v>
      </c>
      <c r="AA15" s="1415" t="s">
        <v>457</v>
      </c>
      <c r="AB15" s="1122"/>
    </row>
    <row r="16" spans="1:34">
      <c r="A16" s="1229" t="s">
        <v>394</v>
      </c>
      <c r="B16" s="1150"/>
      <c r="C16" s="1410">
        <v>308.87819999999999</v>
      </c>
      <c r="D16" s="1411">
        <v>311.94760000000002</v>
      </c>
      <c r="E16" s="1411">
        <v>315.2978</v>
      </c>
      <c r="F16" s="1412">
        <v>312.04419999999999</v>
      </c>
      <c r="G16" s="1413">
        <v>0.71190000000001419</v>
      </c>
      <c r="H16" s="1414">
        <v>2.2866242917938262E-3</v>
      </c>
      <c r="I16" s="1405"/>
      <c r="J16" s="1410" t="s">
        <v>457</v>
      </c>
      <c r="K16" s="1411" t="s">
        <v>457</v>
      </c>
      <c r="L16" s="1411" t="s">
        <v>457</v>
      </c>
      <c r="M16" s="1412" t="s">
        <v>457</v>
      </c>
      <c r="N16" s="1413" t="s">
        <v>457</v>
      </c>
      <c r="O16" s="1415" t="s">
        <v>457</v>
      </c>
      <c r="P16" s="1398"/>
      <c r="Q16" s="1410" t="s">
        <v>457</v>
      </c>
      <c r="R16" s="1411" t="s">
        <v>457</v>
      </c>
      <c r="S16" s="1411" t="s">
        <v>398</v>
      </c>
      <c r="T16" s="1412" t="s">
        <v>398</v>
      </c>
      <c r="U16" s="1413" t="s">
        <v>457</v>
      </c>
      <c r="V16" s="1415" t="s">
        <v>457</v>
      </c>
      <c r="W16" s="1398"/>
      <c r="X16" s="1416" t="s">
        <v>398</v>
      </c>
      <c r="Y16" s="1399"/>
      <c r="Z16" s="1417" t="s">
        <v>457</v>
      </c>
      <c r="AA16" s="1415" t="s">
        <v>457</v>
      </c>
      <c r="AB16" s="1122"/>
    </row>
    <row r="17" spans="1:28">
      <c r="A17" s="1229" t="s">
        <v>395</v>
      </c>
      <c r="B17" s="1150"/>
      <c r="C17" s="1410" t="s">
        <v>457</v>
      </c>
      <c r="D17" s="1411">
        <v>319.45319999999998</v>
      </c>
      <c r="E17" s="1411">
        <v>307.35050000000001</v>
      </c>
      <c r="F17" s="1412">
        <v>311.36860000000001</v>
      </c>
      <c r="G17" s="1413">
        <v>-2.5242000000000075</v>
      </c>
      <c r="H17" s="1414">
        <v>-8.0415989152985423E-3</v>
      </c>
      <c r="I17" s="1405"/>
      <c r="J17" s="1410" t="s">
        <v>457</v>
      </c>
      <c r="K17" s="1411" t="s">
        <v>457</v>
      </c>
      <c r="L17" s="1411" t="s">
        <v>457</v>
      </c>
      <c r="M17" s="1412" t="s">
        <v>457</v>
      </c>
      <c r="N17" s="1413" t="s">
        <v>457</v>
      </c>
      <c r="O17" s="1415" t="s">
        <v>457</v>
      </c>
      <c r="P17" s="1398"/>
      <c r="Q17" s="1410" t="s">
        <v>457</v>
      </c>
      <c r="R17" s="1411">
        <v>332.9409</v>
      </c>
      <c r="S17" s="1411">
        <v>343.28250000000003</v>
      </c>
      <c r="T17" s="1412">
        <v>341.21350000000001</v>
      </c>
      <c r="U17" s="1413">
        <v>1.0475999999999885</v>
      </c>
      <c r="V17" s="1415">
        <v>3.0796737709453126E-3</v>
      </c>
      <c r="W17" s="1398"/>
      <c r="X17" s="1418">
        <v>330.38330000000002</v>
      </c>
      <c r="Y17" s="1398"/>
      <c r="Z17" s="1417">
        <v>-0.24849999999997863</v>
      </c>
      <c r="AA17" s="1415">
        <v>-7.5159134723268295E-4</v>
      </c>
      <c r="AB17" s="1121"/>
    </row>
    <row r="18" spans="1:28">
      <c r="A18" s="1229" t="s">
        <v>396</v>
      </c>
      <c r="B18" s="1150"/>
      <c r="C18" s="1410">
        <v>362.803</v>
      </c>
      <c r="D18" s="1411">
        <v>372.15640000000002</v>
      </c>
      <c r="E18" s="1411" t="s">
        <v>457</v>
      </c>
      <c r="F18" s="1412">
        <v>367.13959999999997</v>
      </c>
      <c r="G18" s="1413">
        <v>0.72369999999995116</v>
      </c>
      <c r="H18" s="1414">
        <v>1.9750780465583873E-3</v>
      </c>
      <c r="I18" s="1405"/>
      <c r="J18" s="1410" t="s">
        <v>457</v>
      </c>
      <c r="K18" s="1411" t="s">
        <v>457</v>
      </c>
      <c r="L18" s="1411" t="s">
        <v>457</v>
      </c>
      <c r="M18" s="1412" t="s">
        <v>457</v>
      </c>
      <c r="N18" s="1413" t="s">
        <v>457</v>
      </c>
      <c r="O18" s="1415" t="s">
        <v>457</v>
      </c>
      <c r="P18" s="1398"/>
      <c r="Q18" s="1410" t="s">
        <v>457</v>
      </c>
      <c r="R18" s="1411" t="s">
        <v>457</v>
      </c>
      <c r="S18" s="1411" t="s">
        <v>457</v>
      </c>
      <c r="T18" s="1412" t="s">
        <v>457</v>
      </c>
      <c r="U18" s="1413" t="s">
        <v>457</v>
      </c>
      <c r="V18" s="1415" t="s">
        <v>457</v>
      </c>
      <c r="W18" s="1398"/>
      <c r="X18" s="1418">
        <v>367.13959999999997</v>
      </c>
      <c r="Y18" s="1399"/>
      <c r="Z18" s="1417">
        <v>0.72369999999995116</v>
      </c>
      <c r="AA18" s="1415">
        <v>1.9750780465583873E-3</v>
      </c>
      <c r="AB18" s="1122"/>
    </row>
    <row r="19" spans="1:28">
      <c r="A19" s="1229" t="s">
        <v>397</v>
      </c>
      <c r="B19" s="1150"/>
      <c r="C19" s="1410" t="s">
        <v>457</v>
      </c>
      <c r="D19" s="1411">
        <v>301.16640000000001</v>
      </c>
      <c r="E19" s="1411" t="s">
        <v>457</v>
      </c>
      <c r="F19" s="1412">
        <v>301.16640000000001</v>
      </c>
      <c r="G19" s="1413">
        <v>14.234100000000012</v>
      </c>
      <c r="H19" s="1414">
        <v>4.9607869173320829E-2</v>
      </c>
      <c r="I19" s="1405"/>
      <c r="J19" s="1410" t="s">
        <v>457</v>
      </c>
      <c r="K19" s="1411" t="s">
        <v>457</v>
      </c>
      <c r="L19" s="1411" t="s">
        <v>457</v>
      </c>
      <c r="M19" s="1412" t="s">
        <v>457</v>
      </c>
      <c r="N19" s="1413" t="s">
        <v>457</v>
      </c>
      <c r="O19" s="1415" t="s">
        <v>457</v>
      </c>
      <c r="P19" s="1398"/>
      <c r="Q19" s="1410" t="s">
        <v>457</v>
      </c>
      <c r="R19" s="1411" t="s">
        <v>457</v>
      </c>
      <c r="S19" s="1411" t="s">
        <v>457</v>
      </c>
      <c r="T19" s="1412" t="s">
        <v>457</v>
      </c>
      <c r="U19" s="1413" t="s">
        <v>457</v>
      </c>
      <c r="V19" s="1415" t="s">
        <v>457</v>
      </c>
      <c r="W19" s="1398"/>
      <c r="X19" s="1418">
        <v>301.16640000000001</v>
      </c>
      <c r="Y19" s="1399"/>
      <c r="Z19" s="1417">
        <v>14.234100000000012</v>
      </c>
      <c r="AA19" s="1415">
        <v>4.9607869173320829E-2</v>
      </c>
      <c r="AB19" s="1122"/>
    </row>
    <row r="20" spans="1:28">
      <c r="A20" s="1229" t="s">
        <v>399</v>
      </c>
      <c r="B20" s="1150"/>
      <c r="C20" s="1419" t="s">
        <v>457</v>
      </c>
      <c r="D20" s="1420" t="s">
        <v>457</v>
      </c>
      <c r="E20" s="1420" t="s">
        <v>457</v>
      </c>
      <c r="F20" s="1421" t="s">
        <v>457</v>
      </c>
      <c r="G20" s="1413"/>
      <c r="H20" s="1414"/>
      <c r="I20" s="1422"/>
      <c r="J20" s="1419">
        <v>370.1671</v>
      </c>
      <c r="K20" s="1420">
        <v>379.09890000000001</v>
      </c>
      <c r="L20" s="1420">
        <v>384.7251</v>
      </c>
      <c r="M20" s="1421">
        <v>380.5308</v>
      </c>
      <c r="N20" s="1413">
        <v>2.0797000000000025</v>
      </c>
      <c r="O20" s="1415">
        <v>5.4952938437753396E-3</v>
      </c>
      <c r="P20" s="1398"/>
      <c r="Q20" s="1419" t="s">
        <v>457</v>
      </c>
      <c r="R20" s="1420" t="s">
        <v>457</v>
      </c>
      <c r="S20" s="1420" t="s">
        <v>457</v>
      </c>
      <c r="T20" s="1421" t="s">
        <v>457</v>
      </c>
      <c r="U20" s="1413" t="s">
        <v>457</v>
      </c>
      <c r="V20" s="1415" t="s">
        <v>457</v>
      </c>
      <c r="W20" s="1398"/>
      <c r="X20" s="1418">
        <v>380.5308</v>
      </c>
      <c r="Y20" s="1408"/>
      <c r="Z20" s="1417">
        <v>2.0797000000000025</v>
      </c>
      <c r="AA20" s="1415">
        <v>5.4952938437753396E-3</v>
      </c>
      <c r="AB20" s="1121"/>
    </row>
    <row r="21" spans="1:28">
      <c r="A21" s="1229" t="s">
        <v>400</v>
      </c>
      <c r="B21" s="1150"/>
      <c r="C21" s="1410" t="s">
        <v>457</v>
      </c>
      <c r="D21" s="1411">
        <v>434.06540000000001</v>
      </c>
      <c r="E21" s="1411">
        <v>416.97800000000001</v>
      </c>
      <c r="F21" s="1412">
        <v>426.09160000000003</v>
      </c>
      <c r="G21" s="1413">
        <v>22.527100000000019</v>
      </c>
      <c r="H21" s="1414">
        <v>5.5820321163035924E-2</v>
      </c>
      <c r="I21" s="1405"/>
      <c r="J21" s="1410" t="s">
        <v>457</v>
      </c>
      <c r="K21" s="1411" t="s">
        <v>457</v>
      </c>
      <c r="L21" s="1411" t="s">
        <v>457</v>
      </c>
      <c r="M21" s="1412" t="s">
        <v>457</v>
      </c>
      <c r="N21" s="1413" t="s">
        <v>457</v>
      </c>
      <c r="O21" s="1415" t="s">
        <v>457</v>
      </c>
      <c r="P21" s="1398"/>
      <c r="Q21" s="1410" t="s">
        <v>457</v>
      </c>
      <c r="R21" s="1411" t="s">
        <v>457</v>
      </c>
      <c r="S21" s="1411" t="s">
        <v>457</v>
      </c>
      <c r="T21" s="1412" t="s">
        <v>457</v>
      </c>
      <c r="U21" s="1413" t="s">
        <v>457</v>
      </c>
      <c r="V21" s="1415" t="s">
        <v>457</v>
      </c>
      <c r="W21" s="1398"/>
      <c r="X21" s="1418">
        <v>426.09160000000003</v>
      </c>
      <c r="Y21" s="1408"/>
      <c r="Z21" s="1417">
        <v>22.527100000000019</v>
      </c>
      <c r="AA21" s="1415">
        <v>5.5820321163035924E-2</v>
      </c>
      <c r="AB21" s="1122"/>
    </row>
    <row r="22" spans="1:28">
      <c r="A22" s="1229" t="s">
        <v>401</v>
      </c>
      <c r="B22" s="1150"/>
      <c r="C22" s="1410">
        <v>332.214</v>
      </c>
      <c r="D22" s="1411">
        <v>336.57670000000002</v>
      </c>
      <c r="E22" s="1411" t="s">
        <v>457</v>
      </c>
      <c r="F22" s="1412">
        <v>333.84</v>
      </c>
      <c r="G22" s="1413">
        <v>-0.72380000000003974</v>
      </c>
      <c r="H22" s="1414">
        <v>-2.1634139736577129E-3</v>
      </c>
      <c r="I22" s="1405"/>
      <c r="J22" s="1410" t="s">
        <v>457</v>
      </c>
      <c r="K22" s="1411" t="s">
        <v>457</v>
      </c>
      <c r="L22" s="1411" t="s">
        <v>457</v>
      </c>
      <c r="M22" s="1412" t="s">
        <v>457</v>
      </c>
      <c r="N22" s="1413" t="s">
        <v>457</v>
      </c>
      <c r="O22" s="1415" t="s">
        <v>457</v>
      </c>
      <c r="P22" s="1398"/>
      <c r="Q22" s="1410">
        <v>358.41809999999998</v>
      </c>
      <c r="R22" s="1411">
        <v>365.7679</v>
      </c>
      <c r="S22" s="1411" t="s">
        <v>457</v>
      </c>
      <c r="T22" s="1412">
        <v>361.6934</v>
      </c>
      <c r="U22" s="1413">
        <v>1.9640999999999735</v>
      </c>
      <c r="V22" s="1415">
        <v>5.4599389040592694E-3</v>
      </c>
      <c r="W22" s="1398"/>
      <c r="X22" s="1418">
        <v>351.42689999999999</v>
      </c>
      <c r="Y22" s="1408"/>
      <c r="Z22" s="1417">
        <v>0.97329999999999472</v>
      </c>
      <c r="AA22" s="1415">
        <v>2.7772578167266637E-3</v>
      </c>
      <c r="AB22" s="1122"/>
    </row>
    <row r="23" spans="1:28">
      <c r="A23" s="1229" t="s">
        <v>402</v>
      </c>
      <c r="B23" s="1150"/>
      <c r="C23" s="1419">
        <v>366.70139999999998</v>
      </c>
      <c r="D23" s="1420">
        <v>362.1936</v>
      </c>
      <c r="E23" s="1420">
        <v>338.50490000000002</v>
      </c>
      <c r="F23" s="1421">
        <v>360.90249999999997</v>
      </c>
      <c r="G23" s="1413">
        <v>1.2466000000000008</v>
      </c>
      <c r="H23" s="1414">
        <v>3.4660907828845122E-3</v>
      </c>
      <c r="I23" s="1405"/>
      <c r="J23" s="1419">
        <v>445.40230000000003</v>
      </c>
      <c r="K23" s="1420">
        <v>373</v>
      </c>
      <c r="L23" s="1420">
        <v>328.02550000000002</v>
      </c>
      <c r="M23" s="1421">
        <v>354.83769999999998</v>
      </c>
      <c r="N23" s="1413">
        <v>7.5603999999999587</v>
      </c>
      <c r="O23" s="1415">
        <v>2.1770498676417782E-2</v>
      </c>
      <c r="P23" s="1398"/>
      <c r="Q23" s="1419" t="s">
        <v>457</v>
      </c>
      <c r="R23" s="1420" t="s">
        <v>457</v>
      </c>
      <c r="S23" s="1420" t="s">
        <v>457</v>
      </c>
      <c r="T23" s="1421" t="s">
        <v>457</v>
      </c>
      <c r="U23" s="1413" t="s">
        <v>457</v>
      </c>
      <c r="V23" s="1415" t="s">
        <v>457</v>
      </c>
      <c r="W23" s="1398"/>
      <c r="X23" s="1418">
        <v>360.05059999999997</v>
      </c>
      <c r="Y23" s="1399"/>
      <c r="Z23" s="1417">
        <v>2.1333999999999946</v>
      </c>
      <c r="AA23" s="1415">
        <v>5.9605964731508365E-3</v>
      </c>
      <c r="AB23" s="1121"/>
    </row>
    <row r="24" spans="1:28">
      <c r="A24" s="1229" t="s">
        <v>403</v>
      </c>
      <c r="B24" s="1150"/>
      <c r="C24" s="1419">
        <v>309.2987</v>
      </c>
      <c r="D24" s="1420">
        <v>323.41910000000001</v>
      </c>
      <c r="E24" s="1420" t="s">
        <v>457</v>
      </c>
      <c r="F24" s="1421">
        <v>319.6413</v>
      </c>
      <c r="G24" s="1413">
        <v>-1.6517000000000053</v>
      </c>
      <c r="H24" s="1414">
        <v>-5.1407904934125392E-3</v>
      </c>
      <c r="I24" s="1405"/>
      <c r="J24" s="1419" t="s">
        <v>457</v>
      </c>
      <c r="K24" s="1420" t="s">
        <v>457</v>
      </c>
      <c r="L24" s="1420" t="s">
        <v>457</v>
      </c>
      <c r="M24" s="1421" t="s">
        <v>457</v>
      </c>
      <c r="N24" s="1413" t="s">
        <v>457</v>
      </c>
      <c r="O24" s="1415" t="s">
        <v>457</v>
      </c>
      <c r="P24" s="1398"/>
      <c r="Q24" s="1419" t="s">
        <v>457</v>
      </c>
      <c r="R24" s="1420" t="s">
        <v>457</v>
      </c>
      <c r="S24" s="1420" t="s">
        <v>457</v>
      </c>
      <c r="T24" s="1421" t="s">
        <v>457</v>
      </c>
      <c r="U24" s="1413" t="s">
        <v>457</v>
      </c>
      <c r="V24" s="1415" t="s">
        <v>457</v>
      </c>
      <c r="W24" s="1398"/>
      <c r="X24" s="1418">
        <v>319.6413</v>
      </c>
      <c r="Y24" s="1399"/>
      <c r="Z24" s="1417">
        <v>-1.6517000000000053</v>
      </c>
      <c r="AA24" s="1415">
        <v>-5.1407904934125392E-3</v>
      </c>
      <c r="AB24" s="1122"/>
    </row>
    <row r="25" spans="1:28">
      <c r="A25" s="1229" t="s">
        <v>404</v>
      </c>
      <c r="B25" s="1150"/>
      <c r="C25" s="1410">
        <v>392.00830000000002</v>
      </c>
      <c r="D25" s="1411">
        <v>368.18369999999999</v>
      </c>
      <c r="E25" s="1411">
        <v>314.94690000000003</v>
      </c>
      <c r="F25" s="1412">
        <v>386.68729999999999</v>
      </c>
      <c r="G25" s="1423">
        <v>0.65760000000000218</v>
      </c>
      <c r="H25" s="1414">
        <v>1.7034958709136738E-3</v>
      </c>
      <c r="I25" s="1405"/>
      <c r="J25" s="1410" t="s">
        <v>457</v>
      </c>
      <c r="K25" s="1411" t="s">
        <v>457</v>
      </c>
      <c r="L25" s="1411" t="s">
        <v>457</v>
      </c>
      <c r="M25" s="1412" t="s">
        <v>457</v>
      </c>
      <c r="N25" s="1413" t="s">
        <v>457</v>
      </c>
      <c r="O25" s="1415" t="s">
        <v>457</v>
      </c>
      <c r="P25" s="1398"/>
      <c r="Q25" s="1410">
        <v>453.67430000000002</v>
      </c>
      <c r="R25" s="1411">
        <v>412.30540000000002</v>
      </c>
      <c r="S25" s="1411">
        <v>389.88490000000002</v>
      </c>
      <c r="T25" s="1412">
        <v>435.31369999999998</v>
      </c>
      <c r="U25" s="1413">
        <v>5.4356999999999971</v>
      </c>
      <c r="V25" s="1415">
        <v>1.2644750371035407E-2</v>
      </c>
      <c r="W25" s="1398"/>
      <c r="X25" s="1418">
        <v>389.57600000000002</v>
      </c>
      <c r="Y25" s="1399"/>
      <c r="Z25" s="1417">
        <v>0.9414000000000442</v>
      </c>
      <c r="AA25" s="1415">
        <v>2.4223267820211447E-3</v>
      </c>
      <c r="AB25" s="1122"/>
    </row>
    <row r="26" spans="1:28">
      <c r="A26" s="1229" t="s">
        <v>405</v>
      </c>
      <c r="B26" s="1150"/>
      <c r="C26" s="1410" t="s">
        <v>457</v>
      </c>
      <c r="D26" s="1411" t="s">
        <v>457</v>
      </c>
      <c r="E26" s="1411" t="s">
        <v>457</v>
      </c>
      <c r="F26" s="1412" t="s">
        <v>457</v>
      </c>
      <c r="G26" s="1413">
        <v>0</v>
      </c>
      <c r="H26" s="1414">
        <v>0</v>
      </c>
      <c r="I26" s="1405"/>
      <c r="J26" s="1410" t="s">
        <v>457</v>
      </c>
      <c r="K26" s="1411" t="s">
        <v>457</v>
      </c>
      <c r="L26" s="1411" t="s">
        <v>457</v>
      </c>
      <c r="M26" s="1412" t="s">
        <v>457</v>
      </c>
      <c r="N26" s="1413" t="s">
        <v>457</v>
      </c>
      <c r="O26" s="1415" t="s">
        <v>457</v>
      </c>
      <c r="P26" s="1398"/>
      <c r="Q26" s="1410" t="s">
        <v>457</v>
      </c>
      <c r="R26" s="1411" t="s">
        <v>457</v>
      </c>
      <c r="S26" s="1411" t="s">
        <v>457</v>
      </c>
      <c r="T26" s="1412" t="s">
        <v>457</v>
      </c>
      <c r="U26" s="1413" t="s">
        <v>457</v>
      </c>
      <c r="V26" s="1415" t="s">
        <v>457</v>
      </c>
      <c r="W26" s="1398"/>
      <c r="X26" s="1418" t="s">
        <v>457</v>
      </c>
      <c r="Y26" s="1408"/>
      <c r="Z26" s="1417" t="s">
        <v>457</v>
      </c>
      <c r="AA26" s="1415" t="s">
        <v>457</v>
      </c>
      <c r="AB26" s="1121"/>
    </row>
    <row r="27" spans="1:28">
      <c r="A27" s="1229" t="s">
        <v>406</v>
      </c>
      <c r="B27" s="1150"/>
      <c r="C27" s="1410" t="s">
        <v>457</v>
      </c>
      <c r="D27" s="1411">
        <v>237.80029999999999</v>
      </c>
      <c r="E27" s="1411" t="s">
        <v>457</v>
      </c>
      <c r="F27" s="1412">
        <v>237.80029999999999</v>
      </c>
      <c r="G27" s="1413">
        <v>22.795400000000001</v>
      </c>
      <c r="H27" s="1414">
        <v>0.10602269994776869</v>
      </c>
      <c r="I27" s="1405"/>
      <c r="J27" s="1410" t="s">
        <v>457</v>
      </c>
      <c r="K27" s="1411" t="s">
        <v>457</v>
      </c>
      <c r="L27" s="1411" t="s">
        <v>457</v>
      </c>
      <c r="M27" s="1412" t="s">
        <v>457</v>
      </c>
      <c r="N27" s="1413" t="s">
        <v>457</v>
      </c>
      <c r="O27" s="1415" t="s">
        <v>457</v>
      </c>
      <c r="P27" s="1398"/>
      <c r="Q27" s="1410" t="s">
        <v>457</v>
      </c>
      <c r="R27" s="1411" t="s">
        <v>457</v>
      </c>
      <c r="S27" s="1411" t="s">
        <v>457</v>
      </c>
      <c r="T27" s="1412" t="s">
        <v>457</v>
      </c>
      <c r="U27" s="1413" t="s">
        <v>457</v>
      </c>
      <c r="V27" s="1415" t="s">
        <v>457</v>
      </c>
      <c r="W27" s="1398"/>
      <c r="X27" s="1418">
        <v>237.80029999999999</v>
      </c>
      <c r="Y27" s="1408"/>
      <c r="Z27" s="1417">
        <v>22.795400000000001</v>
      </c>
      <c r="AA27" s="1415">
        <v>0.10602269994776869</v>
      </c>
      <c r="AB27" s="1122"/>
    </row>
    <row r="28" spans="1:28">
      <c r="A28" s="1229" t="s">
        <v>407</v>
      </c>
      <c r="B28" s="1150"/>
      <c r="C28" s="1410" t="s">
        <v>457</v>
      </c>
      <c r="D28" s="1411">
        <v>270.4452</v>
      </c>
      <c r="E28" s="1411">
        <v>282.21449999999999</v>
      </c>
      <c r="F28" s="1412">
        <v>279.1798</v>
      </c>
      <c r="G28" s="1413">
        <v>12.312400000000025</v>
      </c>
      <c r="H28" s="1414">
        <v>4.613677054597165E-2</v>
      </c>
      <c r="I28" s="1405"/>
      <c r="J28" s="1410" t="s">
        <v>457</v>
      </c>
      <c r="K28" s="1411" t="s">
        <v>457</v>
      </c>
      <c r="L28" s="1411" t="s">
        <v>457</v>
      </c>
      <c r="M28" s="1412" t="s">
        <v>457</v>
      </c>
      <c r="N28" s="1413" t="s">
        <v>457</v>
      </c>
      <c r="O28" s="1415" t="s">
        <v>457</v>
      </c>
      <c r="P28" s="1398"/>
      <c r="Q28" s="1410" t="s">
        <v>457</v>
      </c>
      <c r="R28" s="1411" t="s">
        <v>398</v>
      </c>
      <c r="S28" s="1411" t="s">
        <v>457</v>
      </c>
      <c r="T28" s="1412" t="s">
        <v>398</v>
      </c>
      <c r="U28" s="1413" t="s">
        <v>457</v>
      </c>
      <c r="V28" s="1415" t="s">
        <v>457</v>
      </c>
      <c r="W28" s="1398"/>
      <c r="X28" s="1418" t="s">
        <v>398</v>
      </c>
      <c r="Y28" s="1408"/>
      <c r="Z28" s="1417" t="s">
        <v>457</v>
      </c>
      <c r="AA28" s="1415" t="s">
        <v>457</v>
      </c>
      <c r="AB28" s="1122"/>
    </row>
    <row r="29" spans="1:28">
      <c r="A29" s="1229" t="s">
        <v>408</v>
      </c>
      <c r="B29" s="1150"/>
      <c r="C29" s="1410">
        <v>388.41789999999997</v>
      </c>
      <c r="D29" s="1420">
        <v>369.30799999999999</v>
      </c>
      <c r="E29" s="1420" t="s">
        <v>457</v>
      </c>
      <c r="F29" s="1421">
        <v>383.04840000000002</v>
      </c>
      <c r="G29" s="1413">
        <v>-3.4227999999999952</v>
      </c>
      <c r="H29" s="1414">
        <v>-8.8565461022710457E-3</v>
      </c>
      <c r="I29" s="1405"/>
      <c r="J29" s="1410" t="s">
        <v>457</v>
      </c>
      <c r="K29" s="1420" t="s">
        <v>457</v>
      </c>
      <c r="L29" s="1420" t="s">
        <v>457</v>
      </c>
      <c r="M29" s="1421" t="s">
        <v>457</v>
      </c>
      <c r="N29" s="1413" t="s">
        <v>457</v>
      </c>
      <c r="O29" s="1415" t="s">
        <v>457</v>
      </c>
      <c r="P29" s="1398"/>
      <c r="Q29" s="1410" t="s">
        <v>457</v>
      </c>
      <c r="R29" s="1420" t="s">
        <v>457</v>
      </c>
      <c r="S29" s="1420" t="s">
        <v>457</v>
      </c>
      <c r="T29" s="1421" t="s">
        <v>457</v>
      </c>
      <c r="U29" s="1413" t="s">
        <v>457</v>
      </c>
      <c r="V29" s="1415" t="s">
        <v>457</v>
      </c>
      <c r="W29" s="1398"/>
      <c r="X29" s="1418">
        <v>383.04840000000002</v>
      </c>
      <c r="Y29" s="1408"/>
      <c r="Z29" s="1417">
        <v>-3.4227999999999952</v>
      </c>
      <c r="AA29" s="1415">
        <v>-8.8565461022710457E-3</v>
      </c>
      <c r="AB29" s="1121"/>
    </row>
    <row r="30" spans="1:28">
      <c r="A30" s="1229" t="s">
        <v>409</v>
      </c>
      <c r="B30" s="1150"/>
      <c r="C30" s="1410" t="s">
        <v>457</v>
      </c>
      <c r="D30" s="1420" t="s">
        <v>457</v>
      </c>
      <c r="E30" s="1420" t="s">
        <v>457</v>
      </c>
      <c r="F30" s="1421" t="s">
        <v>457</v>
      </c>
      <c r="G30" s="1413" t="s">
        <v>457</v>
      </c>
      <c r="H30" s="1414" t="s">
        <v>457</v>
      </c>
      <c r="I30" s="1405"/>
      <c r="J30" s="1410" t="s">
        <v>457</v>
      </c>
      <c r="K30" s="1420" t="s">
        <v>457</v>
      </c>
      <c r="L30" s="1420" t="s">
        <v>457</v>
      </c>
      <c r="M30" s="1421" t="s">
        <v>457</v>
      </c>
      <c r="N30" s="1413" t="s">
        <v>457</v>
      </c>
      <c r="O30" s="1415" t="s">
        <v>457</v>
      </c>
      <c r="P30" s="1398"/>
      <c r="Q30" s="1410" t="s">
        <v>457</v>
      </c>
      <c r="R30" s="1420" t="s">
        <v>457</v>
      </c>
      <c r="S30" s="1420" t="s">
        <v>457</v>
      </c>
      <c r="T30" s="1421" t="s">
        <v>457</v>
      </c>
      <c r="U30" s="1413" t="s">
        <v>457</v>
      </c>
      <c r="V30" s="1415" t="s">
        <v>457</v>
      </c>
      <c r="W30" s="1398"/>
      <c r="X30" s="1418" t="s">
        <v>457</v>
      </c>
      <c r="Y30" s="1408"/>
      <c r="Z30" s="1417">
        <v>-200.0335</v>
      </c>
      <c r="AA30" s="1415">
        <v>-1</v>
      </c>
      <c r="AB30" s="1122"/>
    </row>
    <row r="31" spans="1:28">
      <c r="A31" s="1229" t="s">
        <v>410</v>
      </c>
      <c r="B31" s="1150"/>
      <c r="C31" s="1410" t="s">
        <v>457</v>
      </c>
      <c r="D31" s="1420" t="s">
        <v>457</v>
      </c>
      <c r="E31" s="1420" t="s">
        <v>457</v>
      </c>
      <c r="F31" s="1421" t="s">
        <v>457</v>
      </c>
      <c r="G31" s="1413">
        <v>0</v>
      </c>
      <c r="H31" s="1414" t="s">
        <v>457</v>
      </c>
      <c r="I31" s="1405"/>
      <c r="J31" s="1410" t="s">
        <v>457</v>
      </c>
      <c r="K31" s="1420" t="s">
        <v>457</v>
      </c>
      <c r="L31" s="1420" t="s">
        <v>457</v>
      </c>
      <c r="M31" s="1421" t="s">
        <v>457</v>
      </c>
      <c r="N31" s="1413" t="s">
        <v>457</v>
      </c>
      <c r="O31" s="1415" t="s">
        <v>457</v>
      </c>
      <c r="P31" s="1398"/>
      <c r="Q31" s="1410" t="s">
        <v>457</v>
      </c>
      <c r="R31" s="1420" t="s">
        <v>457</v>
      </c>
      <c r="S31" s="1420" t="s">
        <v>457</v>
      </c>
      <c r="T31" s="1421" t="s">
        <v>457</v>
      </c>
      <c r="U31" s="1413" t="s">
        <v>457</v>
      </c>
      <c r="V31" s="1415" t="s">
        <v>457</v>
      </c>
      <c r="W31" s="1398"/>
      <c r="X31" s="1418" t="s">
        <v>457</v>
      </c>
      <c r="Y31" s="1408"/>
      <c r="Z31" s="1417" t="s">
        <v>457</v>
      </c>
      <c r="AA31" s="1415" t="s">
        <v>457</v>
      </c>
      <c r="AB31" s="1122"/>
    </row>
    <row r="32" spans="1:28">
      <c r="A32" s="1229" t="s">
        <v>411</v>
      </c>
      <c r="B32" s="1150"/>
      <c r="C32" s="1410" t="s">
        <v>457</v>
      </c>
      <c r="D32" s="1411">
        <v>314.9187</v>
      </c>
      <c r="E32" s="1411">
        <v>295.42509999999999</v>
      </c>
      <c r="F32" s="1412">
        <v>305.96679999999998</v>
      </c>
      <c r="G32" s="1413">
        <v>20.368499999999983</v>
      </c>
      <c r="H32" s="1414">
        <v>7.1318701827006725E-2</v>
      </c>
      <c r="I32" s="1405"/>
      <c r="J32" s="1410" t="s">
        <v>457</v>
      </c>
      <c r="K32" s="1411" t="s">
        <v>457</v>
      </c>
      <c r="L32" s="1411" t="s">
        <v>457</v>
      </c>
      <c r="M32" s="1412" t="s">
        <v>457</v>
      </c>
      <c r="N32" s="1413" t="s">
        <v>457</v>
      </c>
      <c r="O32" s="1415" t="s">
        <v>457</v>
      </c>
      <c r="P32" s="1398"/>
      <c r="Q32" s="1410" t="s">
        <v>457</v>
      </c>
      <c r="R32" s="1411">
        <v>312.57780000000002</v>
      </c>
      <c r="S32" s="1411">
        <v>263.34809999999999</v>
      </c>
      <c r="T32" s="1412">
        <v>270.18060000000003</v>
      </c>
      <c r="U32" s="1413">
        <v>1.3670000000000186</v>
      </c>
      <c r="V32" s="1415">
        <v>5.0853081838122538E-3</v>
      </c>
      <c r="W32" s="1398"/>
      <c r="X32" s="1418">
        <v>278.4794</v>
      </c>
      <c r="Y32" s="1399"/>
      <c r="Z32" s="1417">
        <v>5.773399999999981</v>
      </c>
      <c r="AA32" s="1415">
        <v>2.1170784654536368E-2</v>
      </c>
      <c r="AB32" s="1121"/>
    </row>
    <row r="33" spans="1:28">
      <c r="A33" s="1229" t="s">
        <v>412</v>
      </c>
      <c r="B33" s="1150"/>
      <c r="C33" s="1410">
        <v>371.44510000000002</v>
      </c>
      <c r="D33" s="1411">
        <v>372.76119999999997</v>
      </c>
      <c r="E33" s="1411" t="s">
        <v>457</v>
      </c>
      <c r="F33" s="1412">
        <v>371.91219999999998</v>
      </c>
      <c r="G33" s="1413">
        <v>1.0396000000000072</v>
      </c>
      <c r="H33" s="1414">
        <v>2.8031189146893176E-3</v>
      </c>
      <c r="I33" s="1405"/>
      <c r="J33" s="1410" t="s">
        <v>457</v>
      </c>
      <c r="K33" s="1411" t="s">
        <v>457</v>
      </c>
      <c r="L33" s="1411" t="s">
        <v>457</v>
      </c>
      <c r="M33" s="1412" t="s">
        <v>457</v>
      </c>
      <c r="N33" s="1413" t="s">
        <v>457</v>
      </c>
      <c r="O33" s="1415" t="s">
        <v>457</v>
      </c>
      <c r="P33" s="1398"/>
      <c r="Q33" s="1410">
        <v>472.14890000000003</v>
      </c>
      <c r="R33" s="1411">
        <v>466.08609999999999</v>
      </c>
      <c r="S33" s="1411" t="s">
        <v>457</v>
      </c>
      <c r="T33" s="1412">
        <v>470.38830000000002</v>
      </c>
      <c r="U33" s="1413">
        <v>4.8201000000000249</v>
      </c>
      <c r="V33" s="1415">
        <v>1.0353155563459948E-2</v>
      </c>
      <c r="W33" s="1398"/>
      <c r="X33" s="1418">
        <v>371.91230000000002</v>
      </c>
      <c r="Y33" s="1399"/>
      <c r="Z33" s="1417">
        <v>1.0396000000000072</v>
      </c>
      <c r="AA33" s="1415">
        <v>2.803118158872353E-3</v>
      </c>
      <c r="AB33" s="1122"/>
    </row>
    <row r="34" spans="1:28">
      <c r="A34" s="1229" t="s">
        <v>413</v>
      </c>
      <c r="B34" s="1150"/>
      <c r="C34" s="1410" t="s">
        <v>457</v>
      </c>
      <c r="D34" s="1411">
        <v>315.22590000000002</v>
      </c>
      <c r="E34" s="1411">
        <v>322.74340000000001</v>
      </c>
      <c r="F34" s="1412">
        <v>320.01499999999999</v>
      </c>
      <c r="G34" s="1413">
        <v>3.283299999999997</v>
      </c>
      <c r="H34" s="1414">
        <v>1.0366186902037278E-2</v>
      </c>
      <c r="I34" s="1405"/>
      <c r="J34" s="1410" t="s">
        <v>457</v>
      </c>
      <c r="K34" s="1411" t="s">
        <v>457</v>
      </c>
      <c r="L34" s="1411" t="s">
        <v>457</v>
      </c>
      <c r="M34" s="1412" t="s">
        <v>457</v>
      </c>
      <c r="N34" s="1413" t="s">
        <v>457</v>
      </c>
      <c r="O34" s="1415" t="s">
        <v>457</v>
      </c>
      <c r="P34" s="1398"/>
      <c r="Q34" s="1410" t="s">
        <v>457</v>
      </c>
      <c r="R34" s="1411" t="s">
        <v>457</v>
      </c>
      <c r="S34" s="1411">
        <v>318.33420000000001</v>
      </c>
      <c r="T34" s="1412">
        <v>318.62880000000001</v>
      </c>
      <c r="U34" s="1413">
        <v>16.615400000000022</v>
      </c>
      <c r="V34" s="1415">
        <v>5.5015439712277736E-2</v>
      </c>
      <c r="W34" s="1398"/>
      <c r="X34" s="1418">
        <v>320.0061</v>
      </c>
      <c r="Y34" s="1399"/>
      <c r="Z34" s="1417">
        <v>3.3686000000000149</v>
      </c>
      <c r="AA34" s="1415">
        <v>1.0638664087481819E-2</v>
      </c>
      <c r="AB34" s="1122"/>
    </row>
    <row r="35" spans="1:28">
      <c r="A35" s="1229" t="s">
        <v>414</v>
      </c>
      <c r="B35" s="1150"/>
      <c r="C35" s="1410">
        <v>349.72230000000002</v>
      </c>
      <c r="D35" s="1411">
        <v>358.7373</v>
      </c>
      <c r="E35" s="1411" t="s">
        <v>457</v>
      </c>
      <c r="F35" s="1412">
        <v>353.94139999999999</v>
      </c>
      <c r="G35" s="1413">
        <v>-2.8559999999999945</v>
      </c>
      <c r="H35" s="1414">
        <v>-8.0045426339989678E-3</v>
      </c>
      <c r="I35" s="1405"/>
      <c r="J35" s="1410" t="s">
        <v>457</v>
      </c>
      <c r="K35" s="1411" t="s">
        <v>457</v>
      </c>
      <c r="L35" s="1411" t="s">
        <v>457</v>
      </c>
      <c r="M35" s="1412" t="s">
        <v>457</v>
      </c>
      <c r="N35" s="1413" t="s">
        <v>457</v>
      </c>
      <c r="O35" s="1415" t="s">
        <v>457</v>
      </c>
      <c r="P35" s="1398"/>
      <c r="Q35" s="1410">
        <v>353.4905</v>
      </c>
      <c r="R35" s="1411">
        <v>351.22370000000001</v>
      </c>
      <c r="S35" s="1411" t="s">
        <v>457</v>
      </c>
      <c r="T35" s="1412">
        <v>351.53649999999999</v>
      </c>
      <c r="U35" s="1413">
        <v>5.3600999999999885</v>
      </c>
      <c r="V35" s="1415">
        <v>1.5483724482662664E-2</v>
      </c>
      <c r="W35" s="1398"/>
      <c r="X35" s="1418">
        <v>352.86810000000003</v>
      </c>
      <c r="Y35" s="1399"/>
      <c r="Z35" s="1417">
        <v>0.81090000000000373</v>
      </c>
      <c r="AA35" s="1415">
        <v>2.3033188924981296E-3</v>
      </c>
      <c r="AB35" s="1121"/>
    </row>
    <row r="36" spans="1:28">
      <c r="A36" s="1229" t="s">
        <v>415</v>
      </c>
      <c r="B36" s="1150"/>
      <c r="C36" s="1410">
        <v>374.57010000000002</v>
      </c>
      <c r="D36" s="1411">
        <v>319.49020000000002</v>
      </c>
      <c r="E36" s="1411">
        <v>305.76089999999999</v>
      </c>
      <c r="F36" s="1412">
        <v>309.96230000000003</v>
      </c>
      <c r="G36" s="1413">
        <v>4.0611000000000104</v>
      </c>
      <c r="H36" s="1414">
        <v>1.3275855080006282E-2</v>
      </c>
      <c r="I36" s="1405"/>
      <c r="J36" s="1410" t="s">
        <v>457</v>
      </c>
      <c r="K36" s="1411" t="s">
        <v>457</v>
      </c>
      <c r="L36" s="1411" t="s">
        <v>457</v>
      </c>
      <c r="M36" s="1412" t="s">
        <v>457</v>
      </c>
      <c r="N36" s="1413" t="s">
        <v>457</v>
      </c>
      <c r="O36" s="1415" t="s">
        <v>457</v>
      </c>
      <c r="P36" s="1398"/>
      <c r="Q36" s="1410" t="s">
        <v>457</v>
      </c>
      <c r="R36" s="1411">
        <v>316.45569999999998</v>
      </c>
      <c r="S36" s="1411">
        <v>295.14339999999999</v>
      </c>
      <c r="T36" s="1412">
        <v>297.39710000000002</v>
      </c>
      <c r="U36" s="1413">
        <v>12.057600000000036</v>
      </c>
      <c r="V36" s="1415">
        <v>4.2257030659968331E-2</v>
      </c>
      <c r="W36" s="1398"/>
      <c r="X36" s="1418">
        <v>301.58929999999998</v>
      </c>
      <c r="Y36" s="1399"/>
      <c r="Z36" s="1417">
        <v>9.3895999999999731</v>
      </c>
      <c r="AA36" s="1415">
        <v>3.2134187680548543E-2</v>
      </c>
      <c r="AB36" s="1122"/>
    </row>
    <row r="37" spans="1:28">
      <c r="A37" s="1229" t="s">
        <v>416</v>
      </c>
      <c r="B37" s="1150"/>
      <c r="C37" s="1410">
        <v>304.59190000000001</v>
      </c>
      <c r="D37" s="1411">
        <v>310.85820000000001</v>
      </c>
      <c r="E37" s="1411">
        <v>301.90379999999999</v>
      </c>
      <c r="F37" s="1412">
        <v>307.74959999999999</v>
      </c>
      <c r="G37" s="1413">
        <v>0.90179999999998017</v>
      </c>
      <c r="H37" s="1414">
        <v>2.9389162966133586E-3</v>
      </c>
      <c r="I37" s="1405"/>
      <c r="J37" s="1410" t="s">
        <v>457</v>
      </c>
      <c r="K37" s="1411" t="s">
        <v>457</v>
      </c>
      <c r="L37" s="1411" t="s">
        <v>457</v>
      </c>
      <c r="M37" s="1412" t="s">
        <v>457</v>
      </c>
      <c r="N37" s="1413" t="s">
        <v>457</v>
      </c>
      <c r="O37" s="1415" t="s">
        <v>457</v>
      </c>
      <c r="P37" s="1398"/>
      <c r="Q37" s="1410" t="s">
        <v>457</v>
      </c>
      <c r="R37" s="1411" t="s">
        <v>457</v>
      </c>
      <c r="S37" s="1411" t="s">
        <v>457</v>
      </c>
      <c r="T37" s="1412" t="s">
        <v>457</v>
      </c>
      <c r="U37" s="1413" t="s">
        <v>457</v>
      </c>
      <c r="V37" s="1415" t="s">
        <v>457</v>
      </c>
      <c r="W37" s="1398"/>
      <c r="X37" s="1418">
        <v>307.74959999999999</v>
      </c>
      <c r="Y37" s="1399"/>
      <c r="Z37" s="1417">
        <v>-2.980700000000013</v>
      </c>
      <c r="AA37" s="1415">
        <v>-9.5925630683586505E-3</v>
      </c>
      <c r="AB37" s="1122"/>
    </row>
    <row r="38" spans="1:28">
      <c r="A38" s="1229" t="s">
        <v>417</v>
      </c>
      <c r="B38" s="1150"/>
      <c r="C38" s="1410" t="s">
        <v>457</v>
      </c>
      <c r="D38" s="1411">
        <v>348.23419999999999</v>
      </c>
      <c r="E38" s="1411">
        <v>321.30829999999997</v>
      </c>
      <c r="F38" s="1412">
        <v>332.0523</v>
      </c>
      <c r="G38" s="1413">
        <v>0.16379999999998063</v>
      </c>
      <c r="H38" s="1414">
        <v>4.9353924586115205E-4</v>
      </c>
      <c r="I38" s="1405"/>
      <c r="J38" s="1410" t="s">
        <v>457</v>
      </c>
      <c r="K38" s="1411" t="s">
        <v>457</v>
      </c>
      <c r="L38" s="1411" t="s">
        <v>457</v>
      </c>
      <c r="M38" s="1412" t="s">
        <v>457</v>
      </c>
      <c r="N38" s="1413" t="s">
        <v>457</v>
      </c>
      <c r="O38" s="1415" t="s">
        <v>457</v>
      </c>
      <c r="P38" s="1398"/>
      <c r="Q38" s="1410" t="s">
        <v>457</v>
      </c>
      <c r="R38" s="1411" t="s">
        <v>457</v>
      </c>
      <c r="S38" s="1411" t="s">
        <v>398</v>
      </c>
      <c r="T38" s="1412" t="s">
        <v>398</v>
      </c>
      <c r="U38" s="1413" t="s">
        <v>457</v>
      </c>
      <c r="V38" s="1415" t="s">
        <v>457</v>
      </c>
      <c r="W38" s="1398"/>
      <c r="X38" s="1418" t="s">
        <v>398</v>
      </c>
      <c r="Y38" s="1399"/>
      <c r="Z38" s="1417" t="s">
        <v>457</v>
      </c>
      <c r="AA38" s="1415" t="s">
        <v>457</v>
      </c>
      <c r="AB38" s="1121"/>
    </row>
    <row r="39" spans="1:28">
      <c r="A39" s="1229" t="s">
        <v>418</v>
      </c>
      <c r="B39" s="1150"/>
      <c r="C39" s="1410" t="s">
        <v>457</v>
      </c>
      <c r="D39" s="1411">
        <v>376.78530000000001</v>
      </c>
      <c r="E39" s="1411">
        <v>362.72669999999999</v>
      </c>
      <c r="F39" s="1412">
        <v>364.92529999999999</v>
      </c>
      <c r="G39" s="1413">
        <v>-0.95870000000002165</v>
      </c>
      <c r="H39" s="1414">
        <v>-2.6202293623116546E-3</v>
      </c>
      <c r="I39" s="1405"/>
      <c r="J39" s="1410" t="s">
        <v>457</v>
      </c>
      <c r="K39" s="1411" t="s">
        <v>457</v>
      </c>
      <c r="L39" s="1411" t="s">
        <v>457</v>
      </c>
      <c r="M39" s="1412" t="s">
        <v>457</v>
      </c>
      <c r="N39" s="1413" t="s">
        <v>457</v>
      </c>
      <c r="O39" s="1415" t="s">
        <v>457</v>
      </c>
      <c r="P39" s="1398"/>
      <c r="Q39" s="1410" t="s">
        <v>457</v>
      </c>
      <c r="R39" s="1411" t="s">
        <v>457</v>
      </c>
      <c r="S39" s="1411" t="s">
        <v>457</v>
      </c>
      <c r="T39" s="1412" t="s">
        <v>457</v>
      </c>
      <c r="U39" s="1413" t="s">
        <v>457</v>
      </c>
      <c r="V39" s="1415" t="s">
        <v>457</v>
      </c>
      <c r="W39" s="1398"/>
      <c r="X39" s="1418">
        <v>364.92529999999999</v>
      </c>
      <c r="Y39" s="1399"/>
      <c r="Z39" s="1417">
        <v>-0.95870000000002165</v>
      </c>
      <c r="AA39" s="1415">
        <v>-2.6202293623116546E-3</v>
      </c>
      <c r="AB39" s="1122"/>
    </row>
    <row r="40" spans="1:28">
      <c r="A40" s="1229" t="s">
        <v>419</v>
      </c>
      <c r="B40" s="1150"/>
      <c r="C40" s="1410" t="s">
        <v>457</v>
      </c>
      <c r="D40" s="1411">
        <v>431.84899999999999</v>
      </c>
      <c r="E40" s="1411">
        <v>446.8886</v>
      </c>
      <c r="F40" s="1412">
        <v>440.89179999999999</v>
      </c>
      <c r="G40" s="1413">
        <v>0.95330000000001291</v>
      </c>
      <c r="H40" s="1414">
        <v>2.1668937817445055E-3</v>
      </c>
      <c r="I40" s="1405"/>
      <c r="J40" s="1410" t="s">
        <v>457</v>
      </c>
      <c r="K40" s="1411" t="s">
        <v>457</v>
      </c>
      <c r="L40" s="1411" t="s">
        <v>457</v>
      </c>
      <c r="M40" s="1412" t="s">
        <v>457</v>
      </c>
      <c r="N40" s="1413" t="s">
        <v>457</v>
      </c>
      <c r="O40" s="1415" t="s">
        <v>457</v>
      </c>
      <c r="P40" s="1398"/>
      <c r="Q40" s="1410" t="s">
        <v>457</v>
      </c>
      <c r="R40" s="1411">
        <v>427.72879999999998</v>
      </c>
      <c r="S40" s="1411" t="s">
        <v>457</v>
      </c>
      <c r="T40" s="1412">
        <v>427.72879999999998</v>
      </c>
      <c r="U40" s="1413">
        <v>-59.648400000000038</v>
      </c>
      <c r="V40" s="1415">
        <v>-0.12238652115856063</v>
      </c>
      <c r="W40" s="1398"/>
      <c r="X40" s="1418">
        <v>440.09089999999998</v>
      </c>
      <c r="Y40" s="1399"/>
      <c r="Z40" s="1417">
        <v>-2.7341000000000122</v>
      </c>
      <c r="AA40" s="1415">
        <v>-6.1742223225879078E-3</v>
      </c>
      <c r="AB40" s="1072"/>
    </row>
    <row r="41" spans="1:28">
      <c r="A41" s="1230" t="s">
        <v>420</v>
      </c>
      <c r="B41" s="1150"/>
      <c r="C41" s="1424">
        <v>385.73270000000002</v>
      </c>
      <c r="D41" s="1425">
        <v>393.2407</v>
      </c>
      <c r="E41" s="1426">
        <v>382.09910000000002</v>
      </c>
      <c r="F41" s="1425">
        <v>387.17970000000003</v>
      </c>
      <c r="G41" s="1427">
        <v>-6.7537999999999556</v>
      </c>
      <c r="H41" s="1428">
        <v>-1.7144518046827595E-2</v>
      </c>
      <c r="I41" s="1422"/>
      <c r="J41" s="1424">
        <v>400.62310000000002</v>
      </c>
      <c r="K41" s="1426">
        <v>417.4803</v>
      </c>
      <c r="L41" s="1426">
        <v>419.33089999999999</v>
      </c>
      <c r="M41" s="1425">
        <v>415.02730000000003</v>
      </c>
      <c r="N41" s="1427">
        <v>-10.09069999999997</v>
      </c>
      <c r="O41" s="1429">
        <v>-2.3736233234066706E-2</v>
      </c>
      <c r="P41" s="1398"/>
      <c r="Q41" s="1424" t="s">
        <v>457</v>
      </c>
      <c r="R41" s="1425" t="s">
        <v>457</v>
      </c>
      <c r="S41" s="1426">
        <v>389.053</v>
      </c>
      <c r="T41" s="1425">
        <v>389.0557</v>
      </c>
      <c r="U41" s="1427"/>
      <c r="V41" s="1429"/>
      <c r="W41" s="1398"/>
      <c r="X41" s="1430">
        <v>414.15949999999998</v>
      </c>
      <c r="Y41" s="1399"/>
      <c r="Z41" s="1431">
        <v>-9.992999999999995</v>
      </c>
      <c r="AA41" s="1429">
        <v>-2.3559922433558644E-2</v>
      </c>
      <c r="AB41" s="106"/>
    </row>
    <row r="42" spans="1:28" ht="13.5" thickBot="1">
      <c r="A42" s="1231" t="s">
        <v>421</v>
      </c>
      <c r="B42" s="1150"/>
      <c r="C42" s="1432">
        <v>379.85989999999998</v>
      </c>
      <c r="D42" s="1433">
        <v>392.49130000000002</v>
      </c>
      <c r="E42" s="1433">
        <v>392.50170000000003</v>
      </c>
      <c r="F42" s="1433">
        <v>389.19749999999999</v>
      </c>
      <c r="G42" s="1434">
        <v>-6.4696999999999889</v>
      </c>
      <c r="H42" s="1435">
        <v>-1.6351368018375001E-2</v>
      </c>
      <c r="I42" s="1422"/>
      <c r="J42" s="1432">
        <v>394.39850000000001</v>
      </c>
      <c r="K42" s="1433">
        <v>411.59199999999998</v>
      </c>
      <c r="L42" s="1433">
        <v>425.61340000000001</v>
      </c>
      <c r="M42" s="1433">
        <v>414.09500000000003</v>
      </c>
      <c r="N42" s="1434">
        <v>-5.8395999999999617</v>
      </c>
      <c r="O42" s="1436">
        <v>-1.3905974882755467E-2</v>
      </c>
      <c r="P42" s="1398"/>
      <c r="Q42" s="1432" t="s">
        <v>457</v>
      </c>
      <c r="R42" s="1433" t="s">
        <v>457</v>
      </c>
      <c r="S42" s="1433" t="s">
        <v>457</v>
      </c>
      <c r="T42" s="1433" t="s">
        <v>457</v>
      </c>
      <c r="U42" s="1434" t="s">
        <v>457</v>
      </c>
      <c r="V42" s="1436" t="s">
        <v>457</v>
      </c>
      <c r="W42" s="1398"/>
      <c r="X42" s="1437">
        <v>413.08390000000003</v>
      </c>
      <c r="Y42" s="1399"/>
      <c r="Z42" s="1438">
        <v>-5.8651999999999589</v>
      </c>
      <c r="AA42" s="1436">
        <v>-1.3999791382771742E-2</v>
      </c>
      <c r="AB42" s="106"/>
    </row>
    <row r="43" spans="1:28">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row>
    <row r="44" spans="1:28">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row>
  </sheetData>
  <mergeCells count="17">
    <mergeCell ref="C8:H8"/>
    <mergeCell ref="J8:O8"/>
    <mergeCell ref="Q8:V8"/>
    <mergeCell ref="X8:AA8"/>
    <mergeCell ref="C9:C10"/>
    <mergeCell ref="D9:D10"/>
    <mergeCell ref="E9:E10"/>
    <mergeCell ref="F9:F10"/>
    <mergeCell ref="J9:J10"/>
    <mergeCell ref="X9:X10"/>
    <mergeCell ref="L9:L10"/>
    <mergeCell ref="M9:M10"/>
    <mergeCell ref="Q9:Q10"/>
    <mergeCell ref="R9:R10"/>
    <mergeCell ref="S9:S10"/>
    <mergeCell ref="T9:T10"/>
    <mergeCell ref="K9:K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opLeftCell="C4" workbookViewId="0">
      <selection activeCell="S18" sqref="S18"/>
    </sheetView>
  </sheetViews>
  <sheetFormatPr defaultRowHeight="12.75" outlineLevelCol="1"/>
  <cols>
    <col min="1" max="2" width="8.7109375" style="1295" hidden="1" customWidth="1" outlineLevel="1"/>
    <col min="3" max="3" width="32" style="106" customWidth="1" collapsed="1"/>
    <col min="4" max="16" width="10.42578125" style="106" customWidth="1"/>
    <col min="17" max="17" width="11.140625" style="106" customWidth="1"/>
    <col min="18" max="18" width="10.42578125" style="106" customWidth="1"/>
    <col min="19" max="16384" width="9.140625" style="106"/>
  </cols>
  <sheetData>
    <row r="1" spans="1:19" s="1296" customFormat="1" ht="15.75">
      <c r="C1" s="1122"/>
      <c r="D1" s="1122"/>
      <c r="E1" s="1122"/>
      <c r="F1" s="1122"/>
      <c r="G1" s="1122"/>
      <c r="H1" s="1122"/>
      <c r="I1" s="1122"/>
      <c r="J1" s="1122"/>
      <c r="K1" s="1122"/>
      <c r="L1" s="1122"/>
      <c r="M1" s="1122"/>
      <c r="N1" s="1442" t="s">
        <v>522</v>
      </c>
      <c r="O1" s="1444">
        <v>44172</v>
      </c>
      <c r="P1" s="1122"/>
      <c r="Q1" s="1122"/>
      <c r="R1" s="1122"/>
      <c r="S1" s="106"/>
    </row>
    <row r="2" spans="1:19" ht="15.75">
      <c r="C2" s="1122"/>
      <c r="D2" s="1122"/>
      <c r="E2" s="1122"/>
      <c r="F2" s="1122"/>
      <c r="G2" s="1122"/>
      <c r="H2" s="1122"/>
      <c r="I2" s="1122"/>
      <c r="J2" s="1122"/>
      <c r="K2" s="1122"/>
      <c r="L2" s="1122"/>
      <c r="M2" s="1122"/>
      <c r="N2" s="1443"/>
      <c r="O2" s="1444">
        <v>44178</v>
      </c>
      <c r="P2" s="1381"/>
      <c r="Q2" s="1078"/>
    </row>
    <row r="3" spans="1:19" ht="22.5">
      <c r="C3" s="1515" t="s">
        <v>497</v>
      </c>
      <c r="D3" s="1515"/>
      <c r="E3" s="1515"/>
      <c r="F3" s="1515"/>
      <c r="G3" s="1515"/>
      <c r="H3" s="1515"/>
      <c r="I3" s="1515"/>
      <c r="J3" s="1515"/>
      <c r="K3" s="1515"/>
      <c r="L3" s="1515"/>
      <c r="M3" s="1515"/>
      <c r="N3" s="1515"/>
      <c r="O3" s="1515"/>
      <c r="P3" s="1515"/>
      <c r="Q3" s="1515"/>
      <c r="R3" s="1515"/>
    </row>
    <row r="4" spans="1:19" ht="13.5" thickBot="1">
      <c r="C4" s="1078"/>
      <c r="D4" s="1078"/>
      <c r="E4" s="1078"/>
      <c r="F4" s="1078"/>
      <c r="G4" s="1078"/>
      <c r="H4" s="1078"/>
      <c r="I4" s="1078"/>
      <c r="J4" s="1078"/>
      <c r="K4" s="1078"/>
      <c r="L4" s="1078"/>
      <c r="M4" s="1078"/>
      <c r="N4" s="1078"/>
      <c r="O4" s="1078"/>
      <c r="P4" s="1078"/>
      <c r="Q4" s="1078"/>
      <c r="R4" s="1078"/>
    </row>
    <row r="5" spans="1:19" ht="19.5" thickBot="1">
      <c r="A5" s="1297"/>
      <c r="B5" s="1297"/>
      <c r="C5" s="1298" t="s">
        <v>470</v>
      </c>
      <c r="D5" s="1299"/>
      <c r="E5" s="1299"/>
      <c r="F5" s="1299"/>
      <c r="G5" s="1299"/>
      <c r="H5" s="1299"/>
      <c r="I5" s="1299"/>
      <c r="J5" s="1299"/>
      <c r="K5" s="1299"/>
      <c r="L5" s="1299"/>
      <c r="M5" s="1299"/>
      <c r="N5" s="1299"/>
      <c r="O5" s="1299"/>
      <c r="P5" s="1299"/>
      <c r="Q5" s="1299"/>
      <c r="R5" s="1300"/>
    </row>
    <row r="6" spans="1:19" ht="13.5" thickBot="1">
      <c r="A6" s="1297"/>
      <c r="B6" s="1297"/>
      <c r="C6" s="1301"/>
      <c r="D6" s="1302" t="s">
        <v>392</v>
      </c>
      <c r="E6" s="1303" t="s">
        <v>395</v>
      </c>
      <c r="F6" s="1303" t="s">
        <v>396</v>
      </c>
      <c r="G6" s="1303" t="s">
        <v>399</v>
      </c>
      <c r="H6" s="1303" t="s">
        <v>401</v>
      </c>
      <c r="I6" s="1303" t="s">
        <v>402</v>
      </c>
      <c r="J6" s="1303" t="s">
        <v>404</v>
      </c>
      <c r="K6" s="1303" t="s">
        <v>411</v>
      </c>
      <c r="L6" s="1303" t="s">
        <v>412</v>
      </c>
      <c r="M6" s="1303" t="s">
        <v>413</v>
      </c>
      <c r="N6" s="1303" t="s">
        <v>414</v>
      </c>
      <c r="O6" s="1303" t="s">
        <v>415</v>
      </c>
      <c r="P6" s="1304" t="s">
        <v>419</v>
      </c>
      <c r="Q6" s="1305" t="s">
        <v>471</v>
      </c>
      <c r="R6" s="1306" t="s">
        <v>472</v>
      </c>
    </row>
    <row r="7" spans="1:19" ht="15">
      <c r="A7" s="1295" t="s">
        <v>473</v>
      </c>
      <c r="B7" s="1295" t="s">
        <v>474</v>
      </c>
      <c r="C7" s="1307" t="s">
        <v>475</v>
      </c>
      <c r="D7" s="1308"/>
      <c r="E7" s="1309"/>
      <c r="F7" s="1309"/>
      <c r="G7" s="1309"/>
      <c r="H7" s="1309"/>
      <c r="I7" s="1309"/>
      <c r="J7" s="1309"/>
      <c r="K7" s="1309"/>
      <c r="L7" s="1309"/>
      <c r="M7" s="1309"/>
      <c r="N7" s="1309"/>
      <c r="O7" s="1309"/>
      <c r="P7" s="1309"/>
      <c r="Q7" s="1309"/>
      <c r="R7" s="1310"/>
    </row>
    <row r="8" spans="1:19">
      <c r="C8" s="1311" t="s">
        <v>476</v>
      </c>
      <c r="D8" s="1312">
        <v>43.83</v>
      </c>
      <c r="E8" s="1313">
        <v>53.742000000000004</v>
      </c>
      <c r="F8" s="1313">
        <v>34.64</v>
      </c>
      <c r="G8" s="1313">
        <v>128.46</v>
      </c>
      <c r="H8" s="1313">
        <v>77.510000000000005</v>
      </c>
      <c r="I8" s="1313">
        <v>45</v>
      </c>
      <c r="J8" s="1313">
        <v>84.18</v>
      </c>
      <c r="K8" s="1313">
        <v>25</v>
      </c>
      <c r="L8" s="1313">
        <v>128.22999999999999</v>
      </c>
      <c r="M8" s="1313">
        <v>133.42250000000001</v>
      </c>
      <c r="N8" s="1313"/>
      <c r="O8" s="1313">
        <v>64.059200000000004</v>
      </c>
      <c r="P8" s="1314"/>
      <c r="Q8" s="1315">
        <v>67.433370567628188</v>
      </c>
      <c r="R8" s="1316">
        <v>58.043800000000005</v>
      </c>
    </row>
    <row r="9" spans="1:19">
      <c r="C9" s="1317" t="s">
        <v>477</v>
      </c>
      <c r="D9" s="1318">
        <v>43.83</v>
      </c>
      <c r="E9" s="1319">
        <v>53.7425</v>
      </c>
      <c r="F9" s="1319">
        <v>35.090000000000003</v>
      </c>
      <c r="G9" s="1319">
        <v>114.04</v>
      </c>
      <c r="H9" s="1319">
        <v>77.62</v>
      </c>
      <c r="I9" s="1319">
        <v>35</v>
      </c>
      <c r="J9" s="1319">
        <v>84.24</v>
      </c>
      <c r="K9" s="1319">
        <v>25</v>
      </c>
      <c r="L9" s="1319">
        <v>93.54</v>
      </c>
      <c r="M9" s="1319">
        <v>135.3108</v>
      </c>
      <c r="N9" s="1319"/>
      <c r="O9" s="1319">
        <v>64.059200000000004</v>
      </c>
      <c r="P9" s="1320"/>
      <c r="Q9" s="1321">
        <v>63.71087323253883</v>
      </c>
      <c r="R9" s="1322">
        <v>54.157299999999999</v>
      </c>
    </row>
    <row r="10" spans="1:19">
      <c r="A10" s="1323"/>
      <c r="B10" s="1323"/>
      <c r="C10" s="1324" t="s">
        <v>478</v>
      </c>
      <c r="D10" s="1325">
        <v>0</v>
      </c>
      <c r="E10" s="1326">
        <v>-4.99999999995282E-4</v>
      </c>
      <c r="F10" s="1326">
        <v>-0.45000000000000284</v>
      </c>
      <c r="G10" s="1326">
        <v>14.420000000000002</v>
      </c>
      <c r="H10" s="1326">
        <v>-0.10999999999999943</v>
      </c>
      <c r="I10" s="1326">
        <v>10</v>
      </c>
      <c r="J10" s="1326">
        <v>-5.9999999999988063E-2</v>
      </c>
      <c r="K10" s="1326">
        <v>0</v>
      </c>
      <c r="L10" s="1326">
        <v>34.689999999999984</v>
      </c>
      <c r="M10" s="1326">
        <v>-1.8882999999999868</v>
      </c>
      <c r="N10" s="1327">
        <v>0</v>
      </c>
      <c r="O10" s="1326">
        <v>0</v>
      </c>
      <c r="P10" s="1328">
        <v>0</v>
      </c>
      <c r="Q10" s="1329">
        <v>3.7224973350893578</v>
      </c>
      <c r="R10" s="1330">
        <v>3.8865000000000052</v>
      </c>
    </row>
    <row r="11" spans="1:19">
      <c r="A11" s="1323"/>
      <c r="B11" s="1323"/>
      <c r="C11" s="1324" t="s">
        <v>479</v>
      </c>
      <c r="D11" s="1331">
        <v>64.997492533824001</v>
      </c>
      <c r="E11" s="1332">
        <v>79.696446355299315</v>
      </c>
      <c r="F11" s="1332">
        <v>51.36922521952232</v>
      </c>
      <c r="G11" s="1332">
        <v>190.49915334006459</v>
      </c>
      <c r="H11" s="1332">
        <v>114.94309026458357</v>
      </c>
      <c r="I11" s="1332">
        <v>66.732538535753591</v>
      </c>
      <c r="J11" s="1332">
        <v>124.83433542088306</v>
      </c>
      <c r="K11" s="1332">
        <v>37.073632519863104</v>
      </c>
      <c r="L11" s="1332">
        <v>190.15807592088183</v>
      </c>
      <c r="M11" s="1332">
        <v>197.85826939525742</v>
      </c>
      <c r="N11" s="1332"/>
      <c r="O11" s="1332">
        <v>94.996289612656597</v>
      </c>
      <c r="P11" s="1333"/>
      <c r="Q11" s="1334"/>
      <c r="R11" s="1335">
        <v>86.075780450257213</v>
      </c>
    </row>
    <row r="12" spans="1:19">
      <c r="A12" s="1336"/>
      <c r="B12" s="1336"/>
      <c r="C12" s="1337" t="s">
        <v>480</v>
      </c>
      <c r="D12" s="1338">
        <v>2.6883294837723763</v>
      </c>
      <c r="E12" s="1339">
        <v>2.8134610368128627</v>
      </c>
      <c r="F12" s="1339">
        <v>20.04738408090774</v>
      </c>
      <c r="G12" s="1339">
        <v>7.1249026782350038</v>
      </c>
      <c r="H12" s="1339">
        <v>4.0621280159752606</v>
      </c>
      <c r="I12" s="1339">
        <v>17.418422123098665</v>
      </c>
      <c r="J12" s="1339">
        <v>9.3734727104273947</v>
      </c>
      <c r="K12" s="1339">
        <v>7.9456537274111048</v>
      </c>
      <c r="L12" s="1339">
        <v>2.618917452153672</v>
      </c>
      <c r="M12" s="1339">
        <v>10.828576768507626</v>
      </c>
      <c r="N12" s="1339"/>
      <c r="O12" s="1339">
        <v>5.6888881781665432</v>
      </c>
      <c r="P12" s="1340"/>
      <c r="Q12" s="1341"/>
      <c r="R12" s="1342"/>
    </row>
    <row r="13" spans="1:19" ht="15">
      <c r="A13" s="1295" t="s">
        <v>473</v>
      </c>
      <c r="B13" s="1295" t="s">
        <v>481</v>
      </c>
      <c r="C13" s="1307" t="s">
        <v>482</v>
      </c>
      <c r="D13" s="1343"/>
      <c r="E13" s="1344"/>
      <c r="F13" s="1344"/>
      <c r="G13" s="1344"/>
      <c r="H13" s="1344"/>
      <c r="I13" s="1344"/>
      <c r="J13" s="1344"/>
      <c r="K13" s="1344"/>
      <c r="L13" s="1344"/>
      <c r="M13" s="1344"/>
      <c r="N13" s="1344"/>
      <c r="O13" s="1344"/>
      <c r="P13" s="1344"/>
      <c r="Q13" s="1345"/>
      <c r="R13" s="1346"/>
    </row>
    <row r="14" spans="1:19">
      <c r="C14" s="1311" t="s">
        <v>476</v>
      </c>
      <c r="D14" s="1312">
        <v>306.11</v>
      </c>
      <c r="E14" s="1313"/>
      <c r="F14" s="1313">
        <v>113.7</v>
      </c>
      <c r="G14" s="1313">
        <v>265.2</v>
      </c>
      <c r="H14" s="1313">
        <v>198</v>
      </c>
      <c r="I14" s="1313">
        <v>155</v>
      </c>
      <c r="J14" s="1313">
        <v>209.4</v>
      </c>
      <c r="K14" s="1313">
        <v>113</v>
      </c>
      <c r="L14" s="1313">
        <v>275.52</v>
      </c>
      <c r="M14" s="1313">
        <v>183.6653</v>
      </c>
      <c r="N14" s="1313" t="e">
        <v>#N/A</v>
      </c>
      <c r="O14" s="1313">
        <v>311.23520000000002</v>
      </c>
      <c r="P14" s="1314"/>
      <c r="Q14" s="1315">
        <v>182.43071538188471</v>
      </c>
      <c r="R14" s="1316">
        <v>216.417</v>
      </c>
    </row>
    <row r="15" spans="1:19">
      <c r="C15" s="1317" t="s">
        <v>477</v>
      </c>
      <c r="D15" s="1318">
        <v>305.28000000000003</v>
      </c>
      <c r="E15" s="1319"/>
      <c r="F15" s="1319">
        <v>110.2</v>
      </c>
      <c r="G15" s="1319">
        <v>211.46</v>
      </c>
      <c r="H15" s="1319">
        <v>193.89000000000001</v>
      </c>
      <c r="I15" s="1319">
        <v>155</v>
      </c>
      <c r="J15" s="1319">
        <v>209.4</v>
      </c>
      <c r="K15" s="1319">
        <v>113</v>
      </c>
      <c r="L15" s="1319">
        <v>274.13</v>
      </c>
      <c r="M15" s="1319">
        <v>197.5866</v>
      </c>
      <c r="N15" s="1319" t="e">
        <v>#N/A</v>
      </c>
      <c r="O15" s="1319">
        <v>316.88319999999999</v>
      </c>
      <c r="P15" s="1320"/>
      <c r="Q15" s="1321">
        <v>177.98438490682204</v>
      </c>
      <c r="R15" s="1322">
        <v>209.31270000000001</v>
      </c>
    </row>
    <row r="16" spans="1:19">
      <c r="A16" s="1323"/>
      <c r="B16" s="1323"/>
      <c r="C16" s="1324" t="s">
        <v>478</v>
      </c>
      <c r="D16" s="1325">
        <v>-0.82999999999998408</v>
      </c>
      <c r="E16" s="1327">
        <v>0</v>
      </c>
      <c r="F16" s="1326">
        <v>3.5</v>
      </c>
      <c r="G16" s="1326">
        <v>53.739999999999981</v>
      </c>
      <c r="H16" s="1326">
        <v>4.1099999999999852</v>
      </c>
      <c r="I16" s="1326">
        <v>0</v>
      </c>
      <c r="J16" s="1326">
        <v>0</v>
      </c>
      <c r="K16" s="1326">
        <v>0</v>
      </c>
      <c r="L16" s="1326">
        <v>1.3899999999999864</v>
      </c>
      <c r="M16" s="1326">
        <v>-13.921300000000002</v>
      </c>
      <c r="N16" s="1327" t="e">
        <v>#N/A</v>
      </c>
      <c r="O16" s="1326">
        <v>-5.6479999999999677</v>
      </c>
      <c r="P16" s="1328">
        <v>0</v>
      </c>
      <c r="Q16" s="1329">
        <v>4.4463304750626662</v>
      </c>
      <c r="R16" s="1330">
        <v>7.104299999999995</v>
      </c>
    </row>
    <row r="17" spans="1:18">
      <c r="A17" s="1323"/>
      <c r="B17" s="1323"/>
      <c r="C17" s="1324" t="s">
        <v>479</v>
      </c>
      <c r="D17" s="1331">
        <v>167.79520891491094</v>
      </c>
      <c r="E17" s="1332"/>
      <c r="F17" s="1332">
        <v>62.325031046438774</v>
      </c>
      <c r="G17" s="1332">
        <v>145.37025711095481</v>
      </c>
      <c r="H17" s="1332">
        <v>108.53435485659521</v>
      </c>
      <c r="I17" s="1332">
        <v>84.963762640263937</v>
      </c>
      <c r="J17" s="1332">
        <v>114.78330256045982</v>
      </c>
      <c r="K17" s="1332">
        <v>61.941323731289202</v>
      </c>
      <c r="L17" s="1332">
        <v>151.0271992428743</v>
      </c>
      <c r="M17" s="1332">
        <v>100.67674164163141</v>
      </c>
      <c r="N17" s="1332"/>
      <c r="O17" s="1332">
        <v>170.60460424577468</v>
      </c>
      <c r="P17" s="1333"/>
      <c r="Q17" s="1334"/>
      <c r="R17" s="1335">
        <v>118.62969431818064</v>
      </c>
    </row>
    <row r="18" spans="1:18" ht="13.5" thickBot="1">
      <c r="A18" s="1336"/>
      <c r="B18" s="1336"/>
      <c r="C18" s="1347" t="s">
        <v>480</v>
      </c>
      <c r="D18" s="1348">
        <v>3.0711568839714678</v>
      </c>
      <c r="E18" s="1349"/>
      <c r="F18" s="1349">
        <v>15.21243716497526</v>
      </c>
      <c r="G18" s="1349">
        <v>7.7924588158725285</v>
      </c>
      <c r="H18" s="1349">
        <v>9.4226863465255555</v>
      </c>
      <c r="I18" s="1349">
        <v>24.503811800720175</v>
      </c>
      <c r="J18" s="1349">
        <v>7.3170875291485844</v>
      </c>
      <c r="K18" s="1349">
        <v>5.3407726950134258</v>
      </c>
      <c r="L18" s="1349">
        <v>2.3533086299429948</v>
      </c>
      <c r="M18" s="1349">
        <v>7.8698722204597713</v>
      </c>
      <c r="N18" s="1349">
        <v>2.3915084003519089</v>
      </c>
      <c r="O18" s="1349">
        <v>3.811146614512642</v>
      </c>
      <c r="P18" s="1350"/>
      <c r="Q18" s="1351"/>
      <c r="R18" s="1352"/>
    </row>
    <row r="19" spans="1:18" ht="13.5" thickBot="1">
      <c r="C19" s="1353"/>
      <c r="D19" s="1353"/>
      <c r="E19" s="1353"/>
      <c r="F19" s="1353"/>
      <c r="G19" s="1353"/>
      <c r="H19" s="1353"/>
      <c r="I19" s="1353"/>
      <c r="J19" s="1353"/>
      <c r="K19" s="1353"/>
      <c r="L19" s="1353"/>
      <c r="M19" s="1353"/>
      <c r="N19" s="1353"/>
      <c r="O19" s="1353"/>
      <c r="P19" s="1353"/>
      <c r="Q19" s="1353"/>
      <c r="R19" s="1353"/>
    </row>
    <row r="20" spans="1:18" ht="19.5" thickBot="1">
      <c r="A20" s="1297"/>
      <c r="B20" s="1297"/>
      <c r="C20" s="1354" t="s">
        <v>483</v>
      </c>
      <c r="D20" s="1299"/>
      <c r="E20" s="1299"/>
      <c r="F20" s="1299"/>
      <c r="G20" s="1299"/>
      <c r="H20" s="1299"/>
      <c r="I20" s="1299"/>
      <c r="J20" s="1299"/>
      <c r="K20" s="1299"/>
      <c r="L20" s="1299"/>
      <c r="M20" s="1299"/>
      <c r="N20" s="1299"/>
      <c r="O20" s="1299"/>
      <c r="P20" s="1299"/>
      <c r="Q20" s="1299"/>
      <c r="R20" s="1300"/>
    </row>
    <row r="21" spans="1:18" ht="13.5" thickBot="1">
      <c r="A21" s="1297"/>
      <c r="B21" s="1297"/>
      <c r="C21" s="1301"/>
      <c r="D21" s="1302" t="s">
        <v>392</v>
      </c>
      <c r="E21" s="1303" t="s">
        <v>395</v>
      </c>
      <c r="F21" s="1303" t="s">
        <v>396</v>
      </c>
      <c r="G21" s="1303" t="s">
        <v>399</v>
      </c>
      <c r="H21" s="1303" t="s">
        <v>401</v>
      </c>
      <c r="I21" s="1303" t="s">
        <v>402</v>
      </c>
      <c r="J21" s="1303" t="s">
        <v>404</v>
      </c>
      <c r="K21" s="1303" t="s">
        <v>411</v>
      </c>
      <c r="L21" s="1303" t="s">
        <v>412</v>
      </c>
      <c r="M21" s="1303" t="s">
        <v>413</v>
      </c>
      <c r="N21" s="1303" t="s">
        <v>414</v>
      </c>
      <c r="O21" s="1303" t="s">
        <v>415</v>
      </c>
      <c r="P21" s="1304" t="s">
        <v>419</v>
      </c>
      <c r="Q21" s="1305" t="s">
        <v>471</v>
      </c>
      <c r="R21" s="1306" t="s">
        <v>472</v>
      </c>
    </row>
    <row r="22" spans="1:18" ht="15">
      <c r="A22" s="1295" t="s">
        <v>484</v>
      </c>
      <c r="B22" s="1295" t="s">
        <v>485</v>
      </c>
      <c r="C22" s="1307" t="s">
        <v>486</v>
      </c>
      <c r="D22" s="1308"/>
      <c r="E22" s="1309"/>
      <c r="F22" s="1309"/>
      <c r="G22" s="1309"/>
      <c r="H22" s="1309"/>
      <c r="I22" s="1309"/>
      <c r="J22" s="1309"/>
      <c r="K22" s="1309"/>
      <c r="L22" s="1309"/>
      <c r="M22" s="1309"/>
      <c r="N22" s="1309"/>
      <c r="O22" s="1309"/>
      <c r="P22" s="1309"/>
      <c r="Q22" s="1309"/>
      <c r="R22" s="1310"/>
    </row>
    <row r="23" spans="1:18">
      <c r="C23" s="1311" t="s">
        <v>487</v>
      </c>
      <c r="D23" s="1312">
        <v>4.34</v>
      </c>
      <c r="E23" s="1313"/>
      <c r="F23" s="1313">
        <v>1.95</v>
      </c>
      <c r="G23" s="1313">
        <v>2.13</v>
      </c>
      <c r="H23" s="1313">
        <v>2.4</v>
      </c>
      <c r="I23" s="1313">
        <v>2.46</v>
      </c>
      <c r="J23" s="1313">
        <v>2.77</v>
      </c>
      <c r="K23" s="1313"/>
      <c r="L23" s="1313">
        <v>2.2400000000000002</v>
      </c>
      <c r="M23" s="1313">
        <v>2.2892999999999999</v>
      </c>
      <c r="N23" s="1313"/>
      <c r="O23" s="1313"/>
      <c r="P23" s="1314">
        <v>2.5054000000000003</v>
      </c>
      <c r="Q23" s="1315">
        <v>2.3597357856733039</v>
      </c>
      <c r="R23" s="1316">
        <v>1.9410000000000001</v>
      </c>
    </row>
    <row r="24" spans="1:18">
      <c r="C24" s="1317" t="s">
        <v>477</v>
      </c>
      <c r="D24" s="1318">
        <v>4.34</v>
      </c>
      <c r="E24" s="1355"/>
      <c r="F24" s="1356">
        <v>1.95</v>
      </c>
      <c r="G24" s="1356">
        <v>2.14</v>
      </c>
      <c r="H24" s="1356">
        <v>2.39</v>
      </c>
      <c r="I24" s="1356">
        <v>2.46</v>
      </c>
      <c r="J24" s="1356">
        <v>2.7800000000000002</v>
      </c>
      <c r="K24" s="1356" t="e">
        <v>#N/A</v>
      </c>
      <c r="L24" s="1356">
        <v>2.2200000000000002</v>
      </c>
      <c r="M24" s="1356">
        <v>2.2892999999999999</v>
      </c>
      <c r="N24" s="1356"/>
      <c r="O24" s="1356"/>
      <c r="P24" s="1357">
        <v>2.5113000000000003</v>
      </c>
      <c r="Q24" s="1358">
        <v>2.3607124789745453</v>
      </c>
      <c r="R24" s="1322">
        <v>1.9096000000000002</v>
      </c>
    </row>
    <row r="25" spans="1:18">
      <c r="A25" s="1323"/>
      <c r="B25" s="1323"/>
      <c r="C25" s="1324" t="s">
        <v>478</v>
      </c>
      <c r="D25" s="1325">
        <v>0</v>
      </c>
      <c r="E25" s="1327">
        <v>0</v>
      </c>
      <c r="F25" s="1326">
        <v>0</v>
      </c>
      <c r="G25" s="1326">
        <v>-1.0000000000000231E-2</v>
      </c>
      <c r="H25" s="1326">
        <v>9.9999999999997868E-3</v>
      </c>
      <c r="I25" s="1326">
        <v>0</v>
      </c>
      <c r="J25" s="1326">
        <v>-1.0000000000000231E-2</v>
      </c>
      <c r="K25" s="1326" t="e">
        <v>#N/A</v>
      </c>
      <c r="L25" s="1326">
        <v>2.0000000000000018E-2</v>
      </c>
      <c r="M25" s="1326">
        <v>0</v>
      </c>
      <c r="N25" s="1327"/>
      <c r="O25" s="1327"/>
      <c r="P25" s="1359">
        <v>-5.9000000000000163E-3</v>
      </c>
      <c r="Q25" s="1329">
        <v>-9.7669330124139364E-4</v>
      </c>
      <c r="R25" s="1330">
        <v>3.1399999999999872E-2</v>
      </c>
    </row>
    <row r="26" spans="1:18">
      <c r="A26" s="1323"/>
      <c r="B26" s="1323"/>
      <c r="C26" s="1324" t="s">
        <v>479</v>
      </c>
      <c r="D26" s="1331">
        <v>183.91889576576756</v>
      </c>
      <c r="E26" s="1360"/>
      <c r="F26" s="1332">
        <v>82.636370217337969</v>
      </c>
      <c r="G26" s="1332">
        <v>90.264342852784537</v>
      </c>
      <c r="H26" s="1332">
        <v>101.70630180595441</v>
      </c>
      <c r="I26" s="1332">
        <v>104.24895935110328</v>
      </c>
      <c r="J26" s="1332">
        <v>117.38602333437238</v>
      </c>
      <c r="K26" s="1332"/>
      <c r="L26" s="1332">
        <v>94.925881685557457</v>
      </c>
      <c r="M26" s="1332">
        <v>97.015098635154757</v>
      </c>
      <c r="N26" s="1332"/>
      <c r="O26" s="1332"/>
      <c r="P26" s="1333">
        <v>106.17290356026592</v>
      </c>
      <c r="Q26" s="1334"/>
      <c r="R26" s="1361">
        <v>82.254971585565627</v>
      </c>
    </row>
    <row r="27" spans="1:18">
      <c r="A27" s="1336"/>
      <c r="B27" s="1336"/>
      <c r="C27" s="1337" t="s">
        <v>480</v>
      </c>
      <c r="D27" s="1338">
        <v>3.2143732993892407</v>
      </c>
      <c r="E27" s="1339"/>
      <c r="F27" s="1339">
        <v>19.120528780465023</v>
      </c>
      <c r="G27" s="1339">
        <v>11.266247036704</v>
      </c>
      <c r="H27" s="1339">
        <v>3.8340087117982979</v>
      </c>
      <c r="I27" s="1339">
        <v>26.68776494493817</v>
      </c>
      <c r="J27" s="1339">
        <v>4.5213182141981303</v>
      </c>
      <c r="K27" s="1339"/>
      <c r="L27" s="1339">
        <v>2.6462963179222481</v>
      </c>
      <c r="M27" s="1339">
        <v>9.6366969905758459</v>
      </c>
      <c r="N27" s="1339"/>
      <c r="O27" s="1339"/>
      <c r="P27" s="1340">
        <v>2.5250201445738112</v>
      </c>
      <c r="Q27" s="1341"/>
      <c r="R27" s="1342"/>
    </row>
    <row r="28" spans="1:18" ht="15">
      <c r="A28" s="1295" t="s">
        <v>484</v>
      </c>
      <c r="B28" s="1295" t="s">
        <v>488</v>
      </c>
      <c r="C28" s="1307" t="s">
        <v>489</v>
      </c>
      <c r="D28" s="1343"/>
      <c r="E28" s="1344"/>
      <c r="F28" s="1344"/>
      <c r="G28" s="1344"/>
      <c r="H28" s="1344"/>
      <c r="I28" s="1344"/>
      <c r="J28" s="1344"/>
      <c r="K28" s="1344"/>
      <c r="L28" s="1344"/>
      <c r="M28" s="1344"/>
      <c r="N28" s="1344"/>
      <c r="O28" s="1344"/>
      <c r="P28" s="1344"/>
      <c r="Q28" s="1345"/>
      <c r="R28" s="1346"/>
    </row>
    <row r="29" spans="1:18">
      <c r="C29" s="1311" t="s">
        <v>487</v>
      </c>
      <c r="D29" s="1312">
        <v>3.97</v>
      </c>
      <c r="E29" s="1313"/>
      <c r="F29" s="1313"/>
      <c r="G29" s="1313">
        <v>1.94</v>
      </c>
      <c r="H29" s="1362" t="e">
        <v>#N/A</v>
      </c>
      <c r="I29" s="1313">
        <v>2.09</v>
      </c>
      <c r="J29" s="1313">
        <v>2.46</v>
      </c>
      <c r="K29" s="1313"/>
      <c r="L29" s="1313">
        <v>2.1</v>
      </c>
      <c r="M29" s="1313"/>
      <c r="N29" s="1313"/>
      <c r="O29" s="1313"/>
      <c r="P29" s="1314">
        <v>2.2253000000000003</v>
      </c>
      <c r="Q29" s="1315">
        <v>2.207765502290052</v>
      </c>
      <c r="R29" s="1316">
        <v>2.1494</v>
      </c>
    </row>
    <row r="30" spans="1:18">
      <c r="C30" s="1317" t="s">
        <v>477</v>
      </c>
      <c r="D30" s="1318">
        <v>3.97</v>
      </c>
      <c r="E30" s="1356"/>
      <c r="F30" s="1356"/>
      <c r="G30" s="1356">
        <v>1.8800000000000001</v>
      </c>
      <c r="H30" s="1356" t="e">
        <v>#N/A</v>
      </c>
      <c r="I30" s="1356">
        <v>2.11</v>
      </c>
      <c r="J30" s="1356">
        <v>2.4900000000000002</v>
      </c>
      <c r="K30" s="1356"/>
      <c r="L30" s="1356">
        <v>1.9100000000000001</v>
      </c>
      <c r="M30" s="1356"/>
      <c r="N30" s="1356"/>
      <c r="O30" s="1356"/>
      <c r="P30" s="1357">
        <v>2.145</v>
      </c>
      <c r="Q30" s="1358">
        <v>2.1854106279226189</v>
      </c>
      <c r="R30" s="1322">
        <v>2.1760999999999999</v>
      </c>
    </row>
    <row r="31" spans="1:18">
      <c r="A31" s="1323"/>
      <c r="B31" s="1323"/>
      <c r="C31" s="1324" t="s">
        <v>478</v>
      </c>
      <c r="D31" s="1325">
        <v>0</v>
      </c>
      <c r="E31" s="1327"/>
      <c r="F31" s="1327">
        <v>0</v>
      </c>
      <c r="G31" s="1326">
        <v>5.9999999999999831E-2</v>
      </c>
      <c r="H31" s="1326" t="e">
        <v>#N/A</v>
      </c>
      <c r="I31" s="1326">
        <v>-2.0000000000000018E-2</v>
      </c>
      <c r="J31" s="1326">
        <v>-3.0000000000000249E-2</v>
      </c>
      <c r="K31" s="1326"/>
      <c r="L31" s="1326">
        <v>0.18999999999999995</v>
      </c>
      <c r="M31" s="1327">
        <v>0</v>
      </c>
      <c r="N31" s="1327"/>
      <c r="O31" s="1327"/>
      <c r="P31" s="1359">
        <v>8.030000000000026E-2</v>
      </c>
      <c r="Q31" s="1329">
        <v>2.2354874367433109E-2</v>
      </c>
      <c r="R31" s="1330">
        <v>-2.6699999999999946E-2</v>
      </c>
    </row>
    <row r="32" spans="1:18">
      <c r="A32" s="1323"/>
      <c r="B32" s="1323"/>
      <c r="C32" s="1324" t="s">
        <v>479</v>
      </c>
      <c r="D32" s="1331">
        <v>179.8198221632702</v>
      </c>
      <c r="E32" s="1360"/>
      <c r="F32" s="1360"/>
      <c r="G32" s="1332">
        <v>87.871651132681137</v>
      </c>
      <c r="H32" s="1332" t="e">
        <v>#N/A</v>
      </c>
      <c r="I32" s="1332">
        <v>94.665850962527614</v>
      </c>
      <c r="J32" s="1332">
        <v>111.42487720948226</v>
      </c>
      <c r="K32" s="1332"/>
      <c r="L32" s="1332">
        <v>95.118797617850731</v>
      </c>
      <c r="M32" s="1332"/>
      <c r="N32" s="1332"/>
      <c r="O32" s="1332"/>
      <c r="P32" s="1333">
        <v>100.79421920904916</v>
      </c>
      <c r="Q32" s="1334"/>
      <c r="R32" s="1361">
        <v>97.356354095146827</v>
      </c>
    </row>
    <row r="33" spans="1:18">
      <c r="A33" s="1336"/>
      <c r="B33" s="1336"/>
      <c r="C33" s="1337" t="s">
        <v>480</v>
      </c>
      <c r="D33" s="1338">
        <v>2.6988532315430511</v>
      </c>
      <c r="E33" s="1339"/>
      <c r="F33" s="1339"/>
      <c r="G33" s="1339">
        <v>21.145086421360766</v>
      </c>
      <c r="H33" s="1339">
        <v>7.0333504249852821</v>
      </c>
      <c r="I33" s="1339">
        <v>21.015406903399612</v>
      </c>
      <c r="J33" s="1339">
        <v>15.082433308645394</v>
      </c>
      <c r="K33" s="1339"/>
      <c r="L33" s="1339">
        <v>4.4744859617852368</v>
      </c>
      <c r="M33" s="1339"/>
      <c r="N33" s="1339"/>
      <c r="O33" s="1339"/>
      <c r="P33" s="1340">
        <v>3.3469795252861498</v>
      </c>
      <c r="Q33" s="1341"/>
      <c r="R33" s="1363"/>
    </row>
    <row r="34" spans="1:18" ht="15">
      <c r="A34" s="1295" t="s">
        <v>484</v>
      </c>
      <c r="B34" s="1295" t="s">
        <v>490</v>
      </c>
      <c r="C34" s="1307" t="s">
        <v>491</v>
      </c>
      <c r="D34" s="1343"/>
      <c r="E34" s="1344"/>
      <c r="F34" s="1344"/>
      <c r="G34" s="1344"/>
      <c r="H34" s="1344"/>
      <c r="I34" s="1344"/>
      <c r="J34" s="1344"/>
      <c r="K34" s="1344"/>
      <c r="L34" s="1344"/>
      <c r="M34" s="1344"/>
      <c r="N34" s="1344"/>
      <c r="O34" s="1344"/>
      <c r="P34" s="1344"/>
      <c r="Q34" s="1345"/>
      <c r="R34" s="1346"/>
    </row>
    <row r="35" spans="1:18">
      <c r="C35" s="1311" t="s">
        <v>487</v>
      </c>
      <c r="D35" s="1312">
        <v>2.72</v>
      </c>
      <c r="E35" s="1313"/>
      <c r="F35" s="1313"/>
      <c r="G35" s="1313">
        <v>1.95</v>
      </c>
      <c r="H35" s="1364" t="e">
        <v>#N/A</v>
      </c>
      <c r="I35" s="1313">
        <v>2.4500000000000002</v>
      </c>
      <c r="J35" s="1313">
        <v>2.88</v>
      </c>
      <c r="K35" s="1313"/>
      <c r="L35" s="1313">
        <v>1.94</v>
      </c>
      <c r="M35" s="1313"/>
      <c r="N35" s="1313"/>
      <c r="O35" s="1313"/>
      <c r="P35" s="1314">
        <v>2.2936000000000001</v>
      </c>
      <c r="Q35" s="1315">
        <v>2.4297870085078781</v>
      </c>
      <c r="R35" s="1316">
        <v>2.0726</v>
      </c>
    </row>
    <row r="36" spans="1:18">
      <c r="C36" s="1317" t="s">
        <v>477</v>
      </c>
      <c r="D36" s="1318">
        <v>2.72</v>
      </c>
      <c r="E36" s="1365"/>
      <c r="F36" s="1365"/>
      <c r="G36" s="1365">
        <v>1.95</v>
      </c>
      <c r="H36" s="1319" t="e">
        <v>#N/A</v>
      </c>
      <c r="I36" s="1319">
        <v>2.4500000000000002</v>
      </c>
      <c r="J36" s="1319">
        <v>2.89</v>
      </c>
      <c r="K36" s="1319"/>
      <c r="L36" s="1319">
        <v>1.81</v>
      </c>
      <c r="M36" s="1319"/>
      <c r="N36" s="1319"/>
      <c r="O36" s="1319"/>
      <c r="P36" s="1320">
        <v>2.1753</v>
      </c>
      <c r="Q36" s="1321">
        <v>2.4204086333981913</v>
      </c>
      <c r="R36" s="1322">
        <v>2.0983000000000001</v>
      </c>
    </row>
    <row r="37" spans="1:18">
      <c r="A37" s="1323"/>
      <c r="B37" s="1323"/>
      <c r="C37" s="1324" t="s">
        <v>478</v>
      </c>
      <c r="D37" s="1325">
        <v>0</v>
      </c>
      <c r="E37" s="1327"/>
      <c r="F37" s="1327"/>
      <c r="G37" s="1326">
        <v>0</v>
      </c>
      <c r="H37" s="1326" t="e">
        <v>#N/A</v>
      </c>
      <c r="I37" s="1326">
        <v>0</v>
      </c>
      <c r="J37" s="1326">
        <v>-1.0000000000000231E-2</v>
      </c>
      <c r="K37" s="1326"/>
      <c r="L37" s="1326">
        <v>0.12999999999999989</v>
      </c>
      <c r="M37" s="1327"/>
      <c r="N37" s="1327"/>
      <c r="O37" s="1327"/>
      <c r="P37" s="1359">
        <v>0.11830000000000007</v>
      </c>
      <c r="Q37" s="1329">
        <v>9.378375109686754E-3</v>
      </c>
      <c r="R37" s="1330">
        <v>-2.5700000000000056E-2</v>
      </c>
    </row>
    <row r="38" spans="1:18">
      <c r="A38" s="1323"/>
      <c r="B38" s="1323"/>
      <c r="C38" s="1324" t="s">
        <v>479</v>
      </c>
      <c r="D38" s="1331">
        <v>111.94396835919956</v>
      </c>
      <c r="E38" s="1360"/>
      <c r="F38" s="1360"/>
      <c r="G38" s="1332">
        <v>80.253947904573195</v>
      </c>
      <c r="H38" s="1332" t="e">
        <v>#N/A</v>
      </c>
      <c r="I38" s="1332">
        <v>100.83188326472016</v>
      </c>
      <c r="J38" s="1332">
        <v>118.52890767444657</v>
      </c>
      <c r="K38" s="1332"/>
      <c r="L38" s="1332">
        <v>79.842389197370252</v>
      </c>
      <c r="M38" s="1332"/>
      <c r="N38" s="1332"/>
      <c r="O38" s="1332"/>
      <c r="P38" s="1333">
        <v>94.395105084066202</v>
      </c>
      <c r="Q38" s="1334"/>
      <c r="R38" s="1361">
        <v>85.29965765488123</v>
      </c>
    </row>
    <row r="39" spans="1:18" ht="13.5" thickBot="1">
      <c r="A39" s="1336"/>
      <c r="B39" s="1336"/>
      <c r="C39" s="1347" t="s">
        <v>480</v>
      </c>
      <c r="D39" s="1348">
        <v>5.0252587991718434</v>
      </c>
      <c r="E39" s="1349"/>
      <c r="F39" s="1349" t="e">
        <v>#N/A</v>
      </c>
      <c r="G39" s="1349">
        <v>13.277708764665288</v>
      </c>
      <c r="H39" s="1349">
        <v>8.2512077294686001</v>
      </c>
      <c r="I39" s="1349">
        <v>33.224706694271916</v>
      </c>
      <c r="J39" s="1349">
        <v>14.245134575569359</v>
      </c>
      <c r="K39" s="1349" t="e">
        <v>#N/A</v>
      </c>
      <c r="L39" s="1349">
        <v>3.6093857832988276</v>
      </c>
      <c r="M39" s="1349" t="e">
        <v>#N/A</v>
      </c>
      <c r="N39" s="1349" t="e">
        <v>#N/A</v>
      </c>
      <c r="O39" s="1349" t="e">
        <v>#N/A</v>
      </c>
      <c r="P39" s="1350">
        <v>2.9739130434782615</v>
      </c>
      <c r="Q39" s="1351"/>
      <c r="R39" s="1352"/>
    </row>
    <row r="40" spans="1:18" ht="13.5" thickBot="1">
      <c r="C40" s="1353"/>
      <c r="D40" s="1353"/>
      <c r="E40" s="1353"/>
      <c r="F40" s="1353"/>
      <c r="G40" s="1353"/>
      <c r="H40" s="1353"/>
      <c r="I40" s="1353"/>
      <c r="J40" s="1353"/>
      <c r="K40" s="1353"/>
      <c r="L40" s="1353"/>
      <c r="M40" s="1353"/>
      <c r="N40" s="1353"/>
      <c r="O40" s="1353"/>
      <c r="P40" s="1353"/>
      <c r="Q40" s="1353"/>
      <c r="R40" s="1353"/>
    </row>
    <row r="41" spans="1:18" ht="19.5" thickBot="1">
      <c r="A41" s="1297" t="s">
        <v>492</v>
      </c>
      <c r="B41" s="1297" t="s">
        <v>493</v>
      </c>
      <c r="C41" s="1298" t="s">
        <v>494</v>
      </c>
      <c r="D41" s="1299"/>
      <c r="E41" s="1299"/>
      <c r="F41" s="1299"/>
      <c r="G41" s="1299"/>
      <c r="H41" s="1299"/>
      <c r="I41" s="1299"/>
      <c r="J41" s="1299"/>
      <c r="K41" s="1299"/>
      <c r="L41" s="1299"/>
      <c r="M41" s="1299"/>
      <c r="N41" s="1299"/>
      <c r="O41" s="1299"/>
      <c r="P41" s="1299"/>
      <c r="Q41" s="1299"/>
      <c r="R41" s="1300"/>
    </row>
    <row r="42" spans="1:18" ht="13.5" thickBot="1">
      <c r="A42" s="1297"/>
      <c r="B42" s="1297"/>
      <c r="C42" s="1301"/>
      <c r="D42" s="1302" t="s">
        <v>392</v>
      </c>
      <c r="E42" s="1303" t="s">
        <v>395</v>
      </c>
      <c r="F42" s="1303" t="s">
        <v>396</v>
      </c>
      <c r="G42" s="1303" t="s">
        <v>399</v>
      </c>
      <c r="H42" s="1303" t="s">
        <v>401</v>
      </c>
      <c r="I42" s="1303" t="s">
        <v>402</v>
      </c>
      <c r="J42" s="1303" t="s">
        <v>404</v>
      </c>
      <c r="K42" s="1303" t="s">
        <v>411</v>
      </c>
      <c r="L42" s="1303" t="s">
        <v>412</v>
      </c>
      <c r="M42" s="1303" t="s">
        <v>413</v>
      </c>
      <c r="N42" s="1303" t="s">
        <v>414</v>
      </c>
      <c r="O42" s="1303" t="s">
        <v>415</v>
      </c>
      <c r="P42" s="1303" t="s">
        <v>419</v>
      </c>
      <c r="Q42" s="1366" t="s">
        <v>471</v>
      </c>
      <c r="R42" s="1306" t="s">
        <v>472</v>
      </c>
    </row>
    <row r="43" spans="1:18">
      <c r="C43" s="1367" t="s">
        <v>495</v>
      </c>
      <c r="D43" s="1368">
        <v>560.15</v>
      </c>
      <c r="E43" s="1369"/>
      <c r="F43" s="1370">
        <v>416</v>
      </c>
      <c r="G43" s="1370"/>
      <c r="H43" s="1370" t="e">
        <v>#N/A</v>
      </c>
      <c r="I43" s="1370">
        <v>585</v>
      </c>
      <c r="J43" s="1370">
        <v>465</v>
      </c>
      <c r="K43" s="1369">
        <v>412.95</v>
      </c>
      <c r="L43" s="1369"/>
      <c r="M43" s="1369"/>
      <c r="N43" s="1369"/>
      <c r="O43" s="1369"/>
      <c r="P43" s="1369"/>
      <c r="Q43" s="1315">
        <v>486.91577417628241</v>
      </c>
      <c r="R43" s="1371"/>
    </row>
    <row r="44" spans="1:18">
      <c r="C44" s="1317" t="s">
        <v>477</v>
      </c>
      <c r="D44" s="1372">
        <v>557</v>
      </c>
      <c r="E44" s="1356"/>
      <c r="F44" s="1356">
        <v>407</v>
      </c>
      <c r="G44" s="1356" t="e">
        <v>#N/A</v>
      </c>
      <c r="H44" s="1356" t="e">
        <v>#N/A</v>
      </c>
      <c r="I44" s="1356">
        <v>588</v>
      </c>
      <c r="J44" s="1356">
        <v>464.88</v>
      </c>
      <c r="K44" s="1356">
        <v>407.95</v>
      </c>
      <c r="L44" s="1356"/>
      <c r="M44" s="1356"/>
      <c r="N44" s="1356"/>
      <c r="O44" s="1356"/>
      <c r="P44" s="1356"/>
      <c r="Q44" s="1373">
        <v>484.98503085751264</v>
      </c>
      <c r="R44" s="1374"/>
    </row>
    <row r="45" spans="1:18">
      <c r="A45" s="1323"/>
      <c r="B45" s="1323"/>
      <c r="C45" s="1324" t="s">
        <v>478</v>
      </c>
      <c r="D45" s="1325">
        <v>3.1499999999999773</v>
      </c>
      <c r="E45" s="1327">
        <v>0</v>
      </c>
      <c r="F45" s="1326">
        <v>9</v>
      </c>
      <c r="G45" s="1326" t="e">
        <v>#N/A</v>
      </c>
      <c r="H45" s="1326" t="e">
        <v>#N/A</v>
      </c>
      <c r="I45" s="1326">
        <v>-3</v>
      </c>
      <c r="J45" s="1326">
        <v>0.12000000000000455</v>
      </c>
      <c r="K45" s="1326">
        <v>5</v>
      </c>
      <c r="L45" s="1327">
        <v>0</v>
      </c>
      <c r="M45" s="1327">
        <v>0</v>
      </c>
      <c r="N45" s="1327">
        <v>0</v>
      </c>
      <c r="O45" s="1327">
        <v>0</v>
      </c>
      <c r="P45" s="1327">
        <v>0</v>
      </c>
      <c r="Q45" s="1375">
        <v>1.9307433187697711</v>
      </c>
      <c r="R45" s="1330"/>
    </row>
    <row r="46" spans="1:18">
      <c r="A46" s="1323"/>
      <c r="B46" s="1323"/>
      <c r="C46" s="1324" t="s">
        <v>479</v>
      </c>
      <c r="D46" s="1331">
        <v>115.04042992807292</v>
      </c>
      <c r="E46" s="1332"/>
      <c r="F46" s="1332">
        <v>85.435720521428792</v>
      </c>
      <c r="G46" s="1332"/>
      <c r="H46" s="1332" t="e">
        <v>#N/A</v>
      </c>
      <c r="I46" s="1332">
        <v>120.14398198325924</v>
      </c>
      <c r="J46" s="1332">
        <v>95.499062602077856</v>
      </c>
      <c r="K46" s="1332">
        <v>84.809328820490435</v>
      </c>
      <c r="L46" s="1332"/>
      <c r="M46" s="1332"/>
      <c r="N46" s="1332"/>
      <c r="O46" s="1332"/>
      <c r="P46" s="1332"/>
      <c r="Q46" s="1376"/>
      <c r="R46" s="1377"/>
    </row>
    <row r="47" spans="1:18" ht="13.5" thickBot="1">
      <c r="A47" s="1336"/>
      <c r="B47" s="1336"/>
      <c r="C47" s="1347" t="s">
        <v>480</v>
      </c>
      <c r="D47" s="1348">
        <v>8.1475975808755514</v>
      </c>
      <c r="E47" s="1349"/>
      <c r="F47" s="1349">
        <v>7.8442386004328863</v>
      </c>
      <c r="G47" s="1349"/>
      <c r="H47" s="1349">
        <v>2.7495993143554407</v>
      </c>
      <c r="I47" s="1349">
        <v>30.123813074699424</v>
      </c>
      <c r="J47" s="1349">
        <v>15.122917282019745</v>
      </c>
      <c r="K47" s="1349">
        <v>36.011834147616952</v>
      </c>
      <c r="L47" s="1349"/>
      <c r="M47" s="1349"/>
      <c r="N47" s="1349"/>
      <c r="O47" s="1349"/>
      <c r="P47" s="1349"/>
      <c r="Q47" s="1378"/>
      <c r="R47" s="1379"/>
    </row>
    <row r="48" spans="1:18">
      <c r="C48" s="1380" t="s">
        <v>496</v>
      </c>
    </row>
  </sheetData>
  <mergeCells count="1">
    <mergeCell ref="C3:R3"/>
  </mergeCells>
  <conditionalFormatting sqref="D15:R15 D18:R18 D23:O27 D30:O33 D36:O39 Q23:R27 D8:R12 Q36:R39 Q30:R33 D43:P43 R43 D44:R47">
    <cfRule type="containsErrors" dxfId="13" priority="14" stopIfTrue="1">
      <formula>ISERROR(D8)</formula>
    </cfRule>
  </conditionalFormatting>
  <conditionalFormatting sqref="D14:R14">
    <cfRule type="containsErrors" dxfId="12" priority="13" stopIfTrue="1">
      <formula>ISERROR(D14)</formula>
    </cfRule>
  </conditionalFormatting>
  <conditionalFormatting sqref="D29:O29 Q29:R29">
    <cfRule type="containsErrors" dxfId="11" priority="12" stopIfTrue="1">
      <formula>ISERROR(D29)</formula>
    </cfRule>
  </conditionalFormatting>
  <conditionalFormatting sqref="D35:O35 Q35:R35">
    <cfRule type="containsErrors" dxfId="10" priority="11" stopIfTrue="1">
      <formula>ISERROR(D35)</formula>
    </cfRule>
  </conditionalFormatting>
  <conditionalFormatting sqref="D16:R16 Q17">
    <cfRule type="containsErrors" dxfId="9" priority="10" stopIfTrue="1">
      <formula>ISERROR(D16)</formula>
    </cfRule>
  </conditionalFormatting>
  <conditionalFormatting sqref="D1:G1">
    <cfRule type="expression" dxfId="8" priority="9">
      <formula>#REF!&gt;0</formula>
    </cfRule>
  </conditionalFormatting>
  <conditionalFormatting sqref="P23:P27 P30:P33 P36:P39">
    <cfRule type="containsErrors" dxfId="7" priority="8" stopIfTrue="1">
      <formula>ISERROR(P23)</formula>
    </cfRule>
  </conditionalFormatting>
  <conditionalFormatting sqref="P29">
    <cfRule type="containsErrors" dxfId="6" priority="7" stopIfTrue="1">
      <formula>ISERROR(P29)</formula>
    </cfRule>
  </conditionalFormatting>
  <conditionalFormatting sqref="P35">
    <cfRule type="containsErrors" dxfId="5" priority="6" stopIfTrue="1">
      <formula>ISERROR(P35)</formula>
    </cfRule>
  </conditionalFormatting>
  <conditionalFormatting sqref="R17">
    <cfRule type="containsErrors" dxfId="4" priority="5" stopIfTrue="1">
      <formula>ISERROR(R17)</formula>
    </cfRule>
  </conditionalFormatting>
  <conditionalFormatting sqref="D17:P17">
    <cfRule type="containsErrors" dxfId="3" priority="4" stopIfTrue="1">
      <formula>ISERROR(D17)</formula>
    </cfRule>
  </conditionalFormatting>
  <conditionalFormatting sqref="Q43">
    <cfRule type="containsErrors" dxfId="2" priority="3" stopIfTrue="1">
      <formula>ISERROR(Q43)</formula>
    </cfRule>
  </conditionalFormatting>
  <conditionalFormatting sqref="N1">
    <cfRule type="expression" dxfId="1" priority="2">
      <formula>#REF!&gt;0</formula>
    </cfRule>
  </conditionalFormatting>
  <conditionalFormatting sqref="O1:O2">
    <cfRule type="expression" dxfId="0" priority="1">
      <formula>#REF!&gt;0</formula>
    </cfRule>
  </conditionalFormatting>
  <pageMargins left="0.7" right="0.7" top="0.75" bottom="0.75" header="0.3" footer="0.3"/>
  <pageSetup paperSize="9" orientation="portrait" horizontalDpi="300" verticalDpi="0"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topLeftCell="A4" workbookViewId="0">
      <selection activeCell="S26" sqref="S26"/>
    </sheetView>
  </sheetViews>
  <sheetFormatPr defaultRowHeight="12.75"/>
  <cols>
    <col min="1" max="1" width="18.85546875" style="1130" customWidth="1"/>
    <col min="2" max="2" width="14.28515625" style="1130" customWidth="1"/>
    <col min="3" max="3" width="13.7109375" style="1130" customWidth="1"/>
    <col min="4" max="4" width="15" style="1130" customWidth="1"/>
    <col min="5" max="5" width="14.28515625" style="1130" customWidth="1"/>
    <col min="6" max="6" width="17.5703125" style="1130" customWidth="1"/>
    <col min="7" max="7" width="9.140625" style="1130"/>
    <col min="8" max="8" width="18.85546875" style="1130" bestFit="1" customWidth="1"/>
    <col min="9" max="9" width="12.5703125" style="1130" customWidth="1"/>
    <col min="10" max="251" width="9.140625" style="1130"/>
    <col min="252" max="252" width="4.42578125" style="1130" customWidth="1"/>
    <col min="253" max="253" width="20.85546875" style="1130" customWidth="1"/>
    <col min="254" max="255" width="12" style="1130" customWidth="1"/>
    <col min="256" max="256" width="14.5703125" style="1130" customWidth="1"/>
    <col min="257" max="257" width="12.42578125" style="1130" customWidth="1"/>
    <col min="258" max="258" width="19.7109375" style="1130" customWidth="1"/>
    <col min="259" max="259" width="9.140625" style="1130"/>
    <col min="260" max="260" width="16.85546875" style="1130" customWidth="1"/>
    <col min="261" max="261" width="12.5703125" style="1130" customWidth="1"/>
    <col min="262" max="262" width="11.7109375" style="1130" customWidth="1"/>
    <col min="263" max="263" width="12.28515625" style="1130" customWidth="1"/>
    <col min="264" max="507" width="9.140625" style="1130"/>
    <col min="508" max="508" width="4.42578125" style="1130" customWidth="1"/>
    <col min="509" max="509" width="20.85546875" style="1130" customWidth="1"/>
    <col min="510" max="511" width="12" style="1130" customWidth="1"/>
    <col min="512" max="512" width="14.5703125" style="1130" customWidth="1"/>
    <col min="513" max="513" width="12.42578125" style="1130" customWidth="1"/>
    <col min="514" max="514" width="19.7109375" style="1130" customWidth="1"/>
    <col min="515" max="515" width="9.140625" style="1130"/>
    <col min="516" max="516" width="16.85546875" style="1130" customWidth="1"/>
    <col min="517" max="517" width="12.5703125" style="1130" customWidth="1"/>
    <col min="518" max="518" width="11.7109375" style="1130" customWidth="1"/>
    <col min="519" max="519" width="12.28515625" style="1130" customWidth="1"/>
    <col min="520" max="763" width="9.140625" style="1130"/>
    <col min="764" max="764" width="4.42578125" style="1130" customWidth="1"/>
    <col min="765" max="765" width="20.85546875" style="1130" customWidth="1"/>
    <col min="766" max="767" width="12" style="1130" customWidth="1"/>
    <col min="768" max="768" width="14.5703125" style="1130" customWidth="1"/>
    <col min="769" max="769" width="12.42578125" style="1130" customWidth="1"/>
    <col min="770" max="770" width="19.7109375" style="1130" customWidth="1"/>
    <col min="771" max="771" width="9.140625" style="1130"/>
    <col min="772" max="772" width="16.85546875" style="1130" customWidth="1"/>
    <col min="773" max="773" width="12.5703125" style="1130" customWidth="1"/>
    <col min="774" max="774" width="11.7109375" style="1130" customWidth="1"/>
    <col min="775" max="775" width="12.28515625" style="1130" customWidth="1"/>
    <col min="776" max="1019" width="9.140625" style="1130"/>
    <col min="1020" max="1020" width="4.42578125" style="1130" customWidth="1"/>
    <col min="1021" max="1021" width="20.85546875" style="1130" customWidth="1"/>
    <col min="1022" max="1023" width="12" style="1130" customWidth="1"/>
    <col min="1024" max="1024" width="14.5703125" style="1130" customWidth="1"/>
    <col min="1025" max="1025" width="12.42578125" style="1130" customWidth="1"/>
    <col min="1026" max="1026" width="19.7109375" style="1130" customWidth="1"/>
    <col min="1027" max="1027" width="9.140625" style="1130"/>
    <col min="1028" max="1028" width="16.85546875" style="1130" customWidth="1"/>
    <col min="1029" max="1029" width="12.5703125" style="1130" customWidth="1"/>
    <col min="1030" max="1030" width="11.7109375" style="1130" customWidth="1"/>
    <col min="1031" max="1031" width="12.28515625" style="1130" customWidth="1"/>
    <col min="1032" max="1275" width="9.140625" style="1130"/>
    <col min="1276" max="1276" width="4.42578125" style="1130" customWidth="1"/>
    <col min="1277" max="1277" width="20.85546875" style="1130" customWidth="1"/>
    <col min="1278" max="1279" width="12" style="1130" customWidth="1"/>
    <col min="1280" max="1280" width="14.5703125" style="1130" customWidth="1"/>
    <col min="1281" max="1281" width="12.42578125" style="1130" customWidth="1"/>
    <col min="1282" max="1282" width="19.7109375" style="1130" customWidth="1"/>
    <col min="1283" max="1283" width="9.140625" style="1130"/>
    <col min="1284" max="1284" width="16.85546875" style="1130" customWidth="1"/>
    <col min="1285" max="1285" width="12.5703125" style="1130" customWidth="1"/>
    <col min="1286" max="1286" width="11.7109375" style="1130" customWidth="1"/>
    <col min="1287" max="1287" width="12.28515625" style="1130" customWidth="1"/>
    <col min="1288" max="1531" width="9.140625" style="1130"/>
    <col min="1532" max="1532" width="4.42578125" style="1130" customWidth="1"/>
    <col min="1533" max="1533" width="20.85546875" style="1130" customWidth="1"/>
    <col min="1534" max="1535" width="12" style="1130" customWidth="1"/>
    <col min="1536" max="1536" width="14.5703125" style="1130" customWidth="1"/>
    <col min="1537" max="1537" width="12.42578125" style="1130" customWidth="1"/>
    <col min="1538" max="1538" width="19.7109375" style="1130" customWidth="1"/>
    <col min="1539" max="1539" width="9.140625" style="1130"/>
    <col min="1540" max="1540" width="16.85546875" style="1130" customWidth="1"/>
    <col min="1541" max="1541" width="12.5703125" style="1130" customWidth="1"/>
    <col min="1542" max="1542" width="11.7109375" style="1130" customWidth="1"/>
    <col min="1543" max="1543" width="12.28515625" style="1130" customWidth="1"/>
    <col min="1544" max="1787" width="9.140625" style="1130"/>
    <col min="1788" max="1788" width="4.42578125" style="1130" customWidth="1"/>
    <col min="1789" max="1789" width="20.85546875" style="1130" customWidth="1"/>
    <col min="1790" max="1791" width="12" style="1130" customWidth="1"/>
    <col min="1792" max="1792" width="14.5703125" style="1130" customWidth="1"/>
    <col min="1793" max="1793" width="12.42578125" style="1130" customWidth="1"/>
    <col min="1794" max="1794" width="19.7109375" style="1130" customWidth="1"/>
    <col min="1795" max="1795" width="9.140625" style="1130"/>
    <col min="1796" max="1796" width="16.85546875" style="1130" customWidth="1"/>
    <col min="1797" max="1797" width="12.5703125" style="1130" customWidth="1"/>
    <col min="1798" max="1798" width="11.7109375" style="1130" customWidth="1"/>
    <col min="1799" max="1799" width="12.28515625" style="1130" customWidth="1"/>
    <col min="1800" max="2043" width="9.140625" style="1130"/>
    <col min="2044" max="2044" width="4.42578125" style="1130" customWidth="1"/>
    <col min="2045" max="2045" width="20.85546875" style="1130" customWidth="1"/>
    <col min="2046" max="2047" width="12" style="1130" customWidth="1"/>
    <col min="2048" max="2048" width="14.5703125" style="1130" customWidth="1"/>
    <col min="2049" max="2049" width="12.42578125" style="1130" customWidth="1"/>
    <col min="2050" max="2050" width="19.7109375" style="1130" customWidth="1"/>
    <col min="2051" max="2051" width="9.140625" style="1130"/>
    <col min="2052" max="2052" width="16.85546875" style="1130" customWidth="1"/>
    <col min="2053" max="2053" width="12.5703125" style="1130" customWidth="1"/>
    <col min="2054" max="2054" width="11.7109375" style="1130" customWidth="1"/>
    <col min="2055" max="2055" width="12.28515625" style="1130" customWidth="1"/>
    <col min="2056" max="2299" width="9.140625" style="1130"/>
    <col min="2300" max="2300" width="4.42578125" style="1130" customWidth="1"/>
    <col min="2301" max="2301" width="20.85546875" style="1130" customWidth="1"/>
    <col min="2302" max="2303" width="12" style="1130" customWidth="1"/>
    <col min="2304" max="2304" width="14.5703125" style="1130" customWidth="1"/>
    <col min="2305" max="2305" width="12.42578125" style="1130" customWidth="1"/>
    <col min="2306" max="2306" width="19.7109375" style="1130" customWidth="1"/>
    <col min="2307" max="2307" width="9.140625" style="1130"/>
    <col min="2308" max="2308" width="16.85546875" style="1130" customWidth="1"/>
    <col min="2309" max="2309" width="12.5703125" style="1130" customWidth="1"/>
    <col min="2310" max="2310" width="11.7109375" style="1130" customWidth="1"/>
    <col min="2311" max="2311" width="12.28515625" style="1130" customWidth="1"/>
    <col min="2312" max="2555" width="9.140625" style="1130"/>
    <col min="2556" max="2556" width="4.42578125" style="1130" customWidth="1"/>
    <col min="2557" max="2557" width="20.85546875" style="1130" customWidth="1"/>
    <col min="2558" max="2559" width="12" style="1130" customWidth="1"/>
    <col min="2560" max="2560" width="14.5703125" style="1130" customWidth="1"/>
    <col min="2561" max="2561" width="12.42578125" style="1130" customWidth="1"/>
    <col min="2562" max="2562" width="19.7109375" style="1130" customWidth="1"/>
    <col min="2563" max="2563" width="9.140625" style="1130"/>
    <col min="2564" max="2564" width="16.85546875" style="1130" customWidth="1"/>
    <col min="2565" max="2565" width="12.5703125" style="1130" customWidth="1"/>
    <col min="2566" max="2566" width="11.7109375" style="1130" customWidth="1"/>
    <col min="2567" max="2567" width="12.28515625" style="1130" customWidth="1"/>
    <col min="2568" max="2811" width="9.140625" style="1130"/>
    <col min="2812" max="2812" width="4.42578125" style="1130" customWidth="1"/>
    <col min="2813" max="2813" width="20.85546875" style="1130" customWidth="1"/>
    <col min="2814" max="2815" width="12" style="1130" customWidth="1"/>
    <col min="2816" max="2816" width="14.5703125" style="1130" customWidth="1"/>
    <col min="2817" max="2817" width="12.42578125" style="1130" customWidth="1"/>
    <col min="2818" max="2818" width="19.7109375" style="1130" customWidth="1"/>
    <col min="2819" max="2819" width="9.140625" style="1130"/>
    <col min="2820" max="2820" width="16.85546875" style="1130" customWidth="1"/>
    <col min="2821" max="2821" width="12.5703125" style="1130" customWidth="1"/>
    <col min="2822" max="2822" width="11.7109375" style="1130" customWidth="1"/>
    <col min="2823" max="2823" width="12.28515625" style="1130" customWidth="1"/>
    <col min="2824" max="3067" width="9.140625" style="1130"/>
    <col min="3068" max="3068" width="4.42578125" style="1130" customWidth="1"/>
    <col min="3069" max="3069" width="20.85546875" style="1130" customWidth="1"/>
    <col min="3070" max="3071" width="12" style="1130" customWidth="1"/>
    <col min="3072" max="3072" width="14.5703125" style="1130" customWidth="1"/>
    <col min="3073" max="3073" width="12.42578125" style="1130" customWidth="1"/>
    <col min="3074" max="3074" width="19.7109375" style="1130" customWidth="1"/>
    <col min="3075" max="3075" width="9.140625" style="1130"/>
    <col min="3076" max="3076" width="16.85546875" style="1130" customWidth="1"/>
    <col min="3077" max="3077" width="12.5703125" style="1130" customWidth="1"/>
    <col min="3078" max="3078" width="11.7109375" style="1130" customWidth="1"/>
    <col min="3079" max="3079" width="12.28515625" style="1130" customWidth="1"/>
    <col min="3080" max="3323" width="9.140625" style="1130"/>
    <col min="3324" max="3324" width="4.42578125" style="1130" customWidth="1"/>
    <col min="3325" max="3325" width="20.85546875" style="1130" customWidth="1"/>
    <col min="3326" max="3327" width="12" style="1130" customWidth="1"/>
    <col min="3328" max="3328" width="14.5703125" style="1130" customWidth="1"/>
    <col min="3329" max="3329" width="12.42578125" style="1130" customWidth="1"/>
    <col min="3330" max="3330" width="19.7109375" style="1130" customWidth="1"/>
    <col min="3331" max="3331" width="9.140625" style="1130"/>
    <col min="3332" max="3332" width="16.85546875" style="1130" customWidth="1"/>
    <col min="3333" max="3333" width="12.5703125" style="1130" customWidth="1"/>
    <col min="3334" max="3334" width="11.7109375" style="1130" customWidth="1"/>
    <col min="3335" max="3335" width="12.28515625" style="1130" customWidth="1"/>
    <col min="3336" max="3579" width="9.140625" style="1130"/>
    <col min="3580" max="3580" width="4.42578125" style="1130" customWidth="1"/>
    <col min="3581" max="3581" width="20.85546875" style="1130" customWidth="1"/>
    <col min="3582" max="3583" width="12" style="1130" customWidth="1"/>
    <col min="3584" max="3584" width="14.5703125" style="1130" customWidth="1"/>
    <col min="3585" max="3585" width="12.42578125" style="1130" customWidth="1"/>
    <col min="3586" max="3586" width="19.7109375" style="1130" customWidth="1"/>
    <col min="3587" max="3587" width="9.140625" style="1130"/>
    <col min="3588" max="3588" width="16.85546875" style="1130" customWidth="1"/>
    <col min="3589" max="3589" width="12.5703125" style="1130" customWidth="1"/>
    <col min="3590" max="3590" width="11.7109375" style="1130" customWidth="1"/>
    <col min="3591" max="3591" width="12.28515625" style="1130" customWidth="1"/>
    <col min="3592" max="3835" width="9.140625" style="1130"/>
    <col min="3836" max="3836" width="4.42578125" style="1130" customWidth="1"/>
    <col min="3837" max="3837" width="20.85546875" style="1130" customWidth="1"/>
    <col min="3838" max="3839" width="12" style="1130" customWidth="1"/>
    <col min="3840" max="3840" width="14.5703125" style="1130" customWidth="1"/>
    <col min="3841" max="3841" width="12.42578125" style="1130" customWidth="1"/>
    <col min="3842" max="3842" width="19.7109375" style="1130" customWidth="1"/>
    <col min="3843" max="3843" width="9.140625" style="1130"/>
    <col min="3844" max="3844" width="16.85546875" style="1130" customWidth="1"/>
    <col min="3845" max="3845" width="12.5703125" style="1130" customWidth="1"/>
    <col min="3846" max="3846" width="11.7109375" style="1130" customWidth="1"/>
    <col min="3847" max="3847" width="12.28515625" style="1130" customWidth="1"/>
    <col min="3848" max="4091" width="9.140625" style="1130"/>
    <col min="4092" max="4092" width="4.42578125" style="1130" customWidth="1"/>
    <col min="4093" max="4093" width="20.85546875" style="1130" customWidth="1"/>
    <col min="4094" max="4095" width="12" style="1130" customWidth="1"/>
    <col min="4096" max="4096" width="14.5703125" style="1130" customWidth="1"/>
    <col min="4097" max="4097" width="12.42578125" style="1130" customWidth="1"/>
    <col min="4098" max="4098" width="19.7109375" style="1130" customWidth="1"/>
    <col min="4099" max="4099" width="9.140625" style="1130"/>
    <col min="4100" max="4100" width="16.85546875" style="1130" customWidth="1"/>
    <col min="4101" max="4101" width="12.5703125" style="1130" customWidth="1"/>
    <col min="4102" max="4102" width="11.7109375" style="1130" customWidth="1"/>
    <col min="4103" max="4103" width="12.28515625" style="1130" customWidth="1"/>
    <col min="4104" max="4347" width="9.140625" style="1130"/>
    <col min="4348" max="4348" width="4.42578125" style="1130" customWidth="1"/>
    <col min="4349" max="4349" width="20.85546875" style="1130" customWidth="1"/>
    <col min="4350" max="4351" width="12" style="1130" customWidth="1"/>
    <col min="4352" max="4352" width="14.5703125" style="1130" customWidth="1"/>
    <col min="4353" max="4353" width="12.42578125" style="1130" customWidth="1"/>
    <col min="4354" max="4354" width="19.7109375" style="1130" customWidth="1"/>
    <col min="4355" max="4355" width="9.140625" style="1130"/>
    <col min="4356" max="4356" width="16.85546875" style="1130" customWidth="1"/>
    <col min="4357" max="4357" width="12.5703125" style="1130" customWidth="1"/>
    <col min="4358" max="4358" width="11.7109375" style="1130" customWidth="1"/>
    <col min="4359" max="4359" width="12.28515625" style="1130" customWidth="1"/>
    <col min="4360" max="4603" width="9.140625" style="1130"/>
    <col min="4604" max="4604" width="4.42578125" style="1130" customWidth="1"/>
    <col min="4605" max="4605" width="20.85546875" style="1130" customWidth="1"/>
    <col min="4606" max="4607" width="12" style="1130" customWidth="1"/>
    <col min="4608" max="4608" width="14.5703125" style="1130" customWidth="1"/>
    <col min="4609" max="4609" width="12.42578125" style="1130" customWidth="1"/>
    <col min="4610" max="4610" width="19.7109375" style="1130" customWidth="1"/>
    <col min="4611" max="4611" width="9.140625" style="1130"/>
    <col min="4612" max="4612" width="16.85546875" style="1130" customWidth="1"/>
    <col min="4613" max="4613" width="12.5703125" style="1130" customWidth="1"/>
    <col min="4614" max="4614" width="11.7109375" style="1130" customWidth="1"/>
    <col min="4615" max="4615" width="12.28515625" style="1130" customWidth="1"/>
    <col min="4616" max="4859" width="9.140625" style="1130"/>
    <col min="4860" max="4860" width="4.42578125" style="1130" customWidth="1"/>
    <col min="4861" max="4861" width="20.85546875" style="1130" customWidth="1"/>
    <col min="4862" max="4863" width="12" style="1130" customWidth="1"/>
    <col min="4864" max="4864" width="14.5703125" style="1130" customWidth="1"/>
    <col min="4865" max="4865" width="12.42578125" style="1130" customWidth="1"/>
    <col min="4866" max="4866" width="19.7109375" style="1130" customWidth="1"/>
    <col min="4867" max="4867" width="9.140625" style="1130"/>
    <col min="4868" max="4868" width="16.85546875" style="1130" customWidth="1"/>
    <col min="4869" max="4869" width="12.5703125" style="1130" customWidth="1"/>
    <col min="4870" max="4870" width="11.7109375" style="1130" customWidth="1"/>
    <col min="4871" max="4871" width="12.28515625" style="1130" customWidth="1"/>
    <col min="4872" max="5115" width="9.140625" style="1130"/>
    <col min="5116" max="5116" width="4.42578125" style="1130" customWidth="1"/>
    <col min="5117" max="5117" width="20.85546875" style="1130" customWidth="1"/>
    <col min="5118" max="5119" width="12" style="1130" customWidth="1"/>
    <col min="5120" max="5120" width="14.5703125" style="1130" customWidth="1"/>
    <col min="5121" max="5121" width="12.42578125" style="1130" customWidth="1"/>
    <col min="5122" max="5122" width="19.7109375" style="1130" customWidth="1"/>
    <col min="5123" max="5123" width="9.140625" style="1130"/>
    <col min="5124" max="5124" width="16.85546875" style="1130" customWidth="1"/>
    <col min="5125" max="5125" width="12.5703125" style="1130" customWidth="1"/>
    <col min="5126" max="5126" width="11.7109375" style="1130" customWidth="1"/>
    <col min="5127" max="5127" width="12.28515625" style="1130" customWidth="1"/>
    <col min="5128" max="5371" width="9.140625" style="1130"/>
    <col min="5372" max="5372" width="4.42578125" style="1130" customWidth="1"/>
    <col min="5373" max="5373" width="20.85546875" style="1130" customWidth="1"/>
    <col min="5374" max="5375" width="12" style="1130" customWidth="1"/>
    <col min="5376" max="5376" width="14.5703125" style="1130" customWidth="1"/>
    <col min="5377" max="5377" width="12.42578125" style="1130" customWidth="1"/>
    <col min="5378" max="5378" width="19.7109375" style="1130" customWidth="1"/>
    <col min="5379" max="5379" width="9.140625" style="1130"/>
    <col min="5380" max="5380" width="16.85546875" style="1130" customWidth="1"/>
    <col min="5381" max="5381" width="12.5703125" style="1130" customWidth="1"/>
    <col min="5382" max="5382" width="11.7109375" style="1130" customWidth="1"/>
    <col min="5383" max="5383" width="12.28515625" style="1130" customWidth="1"/>
    <col min="5384" max="5627" width="9.140625" style="1130"/>
    <col min="5628" max="5628" width="4.42578125" style="1130" customWidth="1"/>
    <col min="5629" max="5629" width="20.85546875" style="1130" customWidth="1"/>
    <col min="5630" max="5631" width="12" style="1130" customWidth="1"/>
    <col min="5632" max="5632" width="14.5703125" style="1130" customWidth="1"/>
    <col min="5633" max="5633" width="12.42578125" style="1130" customWidth="1"/>
    <col min="5634" max="5634" width="19.7109375" style="1130" customWidth="1"/>
    <col min="5635" max="5635" width="9.140625" style="1130"/>
    <col min="5636" max="5636" width="16.85546875" style="1130" customWidth="1"/>
    <col min="5637" max="5637" width="12.5703125" style="1130" customWidth="1"/>
    <col min="5638" max="5638" width="11.7109375" style="1130" customWidth="1"/>
    <col min="5639" max="5639" width="12.28515625" style="1130" customWidth="1"/>
    <col min="5640" max="5883" width="9.140625" style="1130"/>
    <col min="5884" max="5884" width="4.42578125" style="1130" customWidth="1"/>
    <col min="5885" max="5885" width="20.85546875" style="1130" customWidth="1"/>
    <col min="5886" max="5887" width="12" style="1130" customWidth="1"/>
    <col min="5888" max="5888" width="14.5703125" style="1130" customWidth="1"/>
    <col min="5889" max="5889" width="12.42578125" style="1130" customWidth="1"/>
    <col min="5890" max="5890" width="19.7109375" style="1130" customWidth="1"/>
    <col min="5891" max="5891" width="9.140625" style="1130"/>
    <col min="5892" max="5892" width="16.85546875" style="1130" customWidth="1"/>
    <col min="5893" max="5893" width="12.5703125" style="1130" customWidth="1"/>
    <col min="5894" max="5894" width="11.7109375" style="1130" customWidth="1"/>
    <col min="5895" max="5895" width="12.28515625" style="1130" customWidth="1"/>
    <col min="5896" max="6139" width="9.140625" style="1130"/>
    <col min="6140" max="6140" width="4.42578125" style="1130" customWidth="1"/>
    <col min="6141" max="6141" width="20.85546875" style="1130" customWidth="1"/>
    <col min="6142" max="6143" width="12" style="1130" customWidth="1"/>
    <col min="6144" max="6144" width="14.5703125" style="1130" customWidth="1"/>
    <col min="6145" max="6145" width="12.42578125" style="1130" customWidth="1"/>
    <col min="6146" max="6146" width="19.7109375" style="1130" customWidth="1"/>
    <col min="6147" max="6147" width="9.140625" style="1130"/>
    <col min="6148" max="6148" width="16.85546875" style="1130" customWidth="1"/>
    <col min="6149" max="6149" width="12.5703125" style="1130" customWidth="1"/>
    <col min="6150" max="6150" width="11.7109375" style="1130" customWidth="1"/>
    <col min="6151" max="6151" width="12.28515625" style="1130" customWidth="1"/>
    <col min="6152" max="6395" width="9.140625" style="1130"/>
    <col min="6396" max="6396" width="4.42578125" style="1130" customWidth="1"/>
    <col min="6397" max="6397" width="20.85546875" style="1130" customWidth="1"/>
    <col min="6398" max="6399" width="12" style="1130" customWidth="1"/>
    <col min="6400" max="6400" width="14.5703125" style="1130" customWidth="1"/>
    <col min="6401" max="6401" width="12.42578125" style="1130" customWidth="1"/>
    <col min="6402" max="6402" width="19.7109375" style="1130" customWidth="1"/>
    <col min="6403" max="6403" width="9.140625" style="1130"/>
    <col min="6404" max="6404" width="16.85546875" style="1130" customWidth="1"/>
    <col min="6405" max="6405" width="12.5703125" style="1130" customWidth="1"/>
    <col min="6406" max="6406" width="11.7109375" style="1130" customWidth="1"/>
    <col min="6407" max="6407" width="12.28515625" style="1130" customWidth="1"/>
    <col min="6408" max="6651" width="9.140625" style="1130"/>
    <col min="6652" max="6652" width="4.42578125" style="1130" customWidth="1"/>
    <col min="6653" max="6653" width="20.85546875" style="1130" customWidth="1"/>
    <col min="6654" max="6655" width="12" style="1130" customWidth="1"/>
    <col min="6656" max="6656" width="14.5703125" style="1130" customWidth="1"/>
    <col min="6657" max="6657" width="12.42578125" style="1130" customWidth="1"/>
    <col min="6658" max="6658" width="19.7109375" style="1130" customWidth="1"/>
    <col min="6659" max="6659" width="9.140625" style="1130"/>
    <col min="6660" max="6660" width="16.85546875" style="1130" customWidth="1"/>
    <col min="6661" max="6661" width="12.5703125" style="1130" customWidth="1"/>
    <col min="6662" max="6662" width="11.7109375" style="1130" customWidth="1"/>
    <col min="6663" max="6663" width="12.28515625" style="1130" customWidth="1"/>
    <col min="6664" max="6907" width="9.140625" style="1130"/>
    <col min="6908" max="6908" width="4.42578125" style="1130" customWidth="1"/>
    <col min="6909" max="6909" width="20.85546875" style="1130" customWidth="1"/>
    <col min="6910" max="6911" width="12" style="1130" customWidth="1"/>
    <col min="6912" max="6912" width="14.5703125" style="1130" customWidth="1"/>
    <col min="6913" max="6913" width="12.42578125" style="1130" customWidth="1"/>
    <col min="6914" max="6914" width="19.7109375" style="1130" customWidth="1"/>
    <col min="6915" max="6915" width="9.140625" style="1130"/>
    <col min="6916" max="6916" width="16.85546875" style="1130" customWidth="1"/>
    <col min="6917" max="6917" width="12.5703125" style="1130" customWidth="1"/>
    <col min="6918" max="6918" width="11.7109375" style="1130" customWidth="1"/>
    <col min="6919" max="6919" width="12.28515625" style="1130" customWidth="1"/>
    <col min="6920" max="7163" width="9.140625" style="1130"/>
    <col min="7164" max="7164" width="4.42578125" style="1130" customWidth="1"/>
    <col min="7165" max="7165" width="20.85546875" style="1130" customWidth="1"/>
    <col min="7166" max="7167" width="12" style="1130" customWidth="1"/>
    <col min="7168" max="7168" width="14.5703125" style="1130" customWidth="1"/>
    <col min="7169" max="7169" width="12.42578125" style="1130" customWidth="1"/>
    <col min="7170" max="7170" width="19.7109375" style="1130" customWidth="1"/>
    <col min="7171" max="7171" width="9.140625" style="1130"/>
    <col min="7172" max="7172" width="16.85546875" style="1130" customWidth="1"/>
    <col min="7173" max="7173" width="12.5703125" style="1130" customWidth="1"/>
    <col min="7174" max="7174" width="11.7109375" style="1130" customWidth="1"/>
    <col min="7175" max="7175" width="12.28515625" style="1130" customWidth="1"/>
    <col min="7176" max="7419" width="9.140625" style="1130"/>
    <col min="7420" max="7420" width="4.42578125" style="1130" customWidth="1"/>
    <col min="7421" max="7421" width="20.85546875" style="1130" customWidth="1"/>
    <col min="7422" max="7423" width="12" style="1130" customWidth="1"/>
    <col min="7424" max="7424" width="14.5703125" style="1130" customWidth="1"/>
    <col min="7425" max="7425" width="12.42578125" style="1130" customWidth="1"/>
    <col min="7426" max="7426" width="19.7109375" style="1130" customWidth="1"/>
    <col min="7427" max="7427" width="9.140625" style="1130"/>
    <col min="7428" max="7428" width="16.85546875" style="1130" customWidth="1"/>
    <col min="7429" max="7429" width="12.5703125" style="1130" customWidth="1"/>
    <col min="7430" max="7430" width="11.7109375" style="1130" customWidth="1"/>
    <col min="7431" max="7431" width="12.28515625" style="1130" customWidth="1"/>
    <col min="7432" max="7675" width="9.140625" style="1130"/>
    <col min="7676" max="7676" width="4.42578125" style="1130" customWidth="1"/>
    <col min="7677" max="7677" width="20.85546875" style="1130" customWidth="1"/>
    <col min="7678" max="7679" width="12" style="1130" customWidth="1"/>
    <col min="7680" max="7680" width="14.5703125" style="1130" customWidth="1"/>
    <col min="7681" max="7681" width="12.42578125" style="1130" customWidth="1"/>
    <col min="7682" max="7682" width="19.7109375" style="1130" customWidth="1"/>
    <col min="7683" max="7683" width="9.140625" style="1130"/>
    <col min="7684" max="7684" width="16.85546875" style="1130" customWidth="1"/>
    <col min="7685" max="7685" width="12.5703125" style="1130" customWidth="1"/>
    <col min="7686" max="7686" width="11.7109375" style="1130" customWidth="1"/>
    <col min="7687" max="7687" width="12.28515625" style="1130" customWidth="1"/>
    <col min="7688" max="7931" width="9.140625" style="1130"/>
    <col min="7932" max="7932" width="4.42578125" style="1130" customWidth="1"/>
    <col min="7933" max="7933" width="20.85546875" style="1130" customWidth="1"/>
    <col min="7934" max="7935" width="12" style="1130" customWidth="1"/>
    <col min="7936" max="7936" width="14.5703125" style="1130" customWidth="1"/>
    <col min="7937" max="7937" width="12.42578125" style="1130" customWidth="1"/>
    <col min="7938" max="7938" width="19.7109375" style="1130" customWidth="1"/>
    <col min="7939" max="7939" width="9.140625" style="1130"/>
    <col min="7940" max="7940" width="16.85546875" style="1130" customWidth="1"/>
    <col min="7941" max="7941" width="12.5703125" style="1130" customWidth="1"/>
    <col min="7942" max="7942" width="11.7109375" style="1130" customWidth="1"/>
    <col min="7943" max="7943" width="12.28515625" style="1130" customWidth="1"/>
    <col min="7944" max="8187" width="9.140625" style="1130"/>
    <col min="8188" max="8188" width="4.42578125" style="1130" customWidth="1"/>
    <col min="8189" max="8189" width="20.85546875" style="1130" customWidth="1"/>
    <col min="8190" max="8191" width="12" style="1130" customWidth="1"/>
    <col min="8192" max="8192" width="14.5703125" style="1130" customWidth="1"/>
    <col min="8193" max="8193" width="12.42578125" style="1130" customWidth="1"/>
    <col min="8194" max="8194" width="19.7109375" style="1130" customWidth="1"/>
    <col min="8195" max="8195" width="9.140625" style="1130"/>
    <col min="8196" max="8196" width="16.85546875" style="1130" customWidth="1"/>
    <col min="8197" max="8197" width="12.5703125" style="1130" customWidth="1"/>
    <col min="8198" max="8198" width="11.7109375" style="1130" customWidth="1"/>
    <col min="8199" max="8199" width="12.28515625" style="1130" customWidth="1"/>
    <col min="8200" max="8443" width="9.140625" style="1130"/>
    <col min="8444" max="8444" width="4.42578125" style="1130" customWidth="1"/>
    <col min="8445" max="8445" width="20.85546875" style="1130" customWidth="1"/>
    <col min="8446" max="8447" width="12" style="1130" customWidth="1"/>
    <col min="8448" max="8448" width="14.5703125" style="1130" customWidth="1"/>
    <col min="8449" max="8449" width="12.42578125" style="1130" customWidth="1"/>
    <col min="8450" max="8450" width="19.7109375" style="1130" customWidth="1"/>
    <col min="8451" max="8451" width="9.140625" style="1130"/>
    <col min="8452" max="8452" width="16.85546875" style="1130" customWidth="1"/>
    <col min="8453" max="8453" width="12.5703125" style="1130" customWidth="1"/>
    <col min="8454" max="8454" width="11.7109375" style="1130" customWidth="1"/>
    <col min="8455" max="8455" width="12.28515625" style="1130" customWidth="1"/>
    <col min="8456" max="8699" width="9.140625" style="1130"/>
    <col min="8700" max="8700" width="4.42578125" style="1130" customWidth="1"/>
    <col min="8701" max="8701" width="20.85546875" style="1130" customWidth="1"/>
    <col min="8702" max="8703" width="12" style="1130" customWidth="1"/>
    <col min="8704" max="8704" width="14.5703125" style="1130" customWidth="1"/>
    <col min="8705" max="8705" width="12.42578125" style="1130" customWidth="1"/>
    <col min="8706" max="8706" width="19.7109375" style="1130" customWidth="1"/>
    <col min="8707" max="8707" width="9.140625" style="1130"/>
    <col min="8708" max="8708" width="16.85546875" style="1130" customWidth="1"/>
    <col min="8709" max="8709" width="12.5703125" style="1130" customWidth="1"/>
    <col min="8710" max="8710" width="11.7109375" style="1130" customWidth="1"/>
    <col min="8711" max="8711" width="12.28515625" style="1130" customWidth="1"/>
    <col min="8712" max="8955" width="9.140625" style="1130"/>
    <col min="8956" max="8956" width="4.42578125" style="1130" customWidth="1"/>
    <col min="8957" max="8957" width="20.85546875" style="1130" customWidth="1"/>
    <col min="8958" max="8959" width="12" style="1130" customWidth="1"/>
    <col min="8960" max="8960" width="14.5703125" style="1130" customWidth="1"/>
    <col min="8961" max="8961" width="12.42578125" style="1130" customWidth="1"/>
    <col min="8962" max="8962" width="19.7109375" style="1130" customWidth="1"/>
    <col min="8963" max="8963" width="9.140625" style="1130"/>
    <col min="8964" max="8964" width="16.85546875" style="1130" customWidth="1"/>
    <col min="8965" max="8965" width="12.5703125" style="1130" customWidth="1"/>
    <col min="8966" max="8966" width="11.7109375" style="1130" customWidth="1"/>
    <col min="8967" max="8967" width="12.28515625" style="1130" customWidth="1"/>
    <col min="8968" max="9211" width="9.140625" style="1130"/>
    <col min="9212" max="9212" width="4.42578125" style="1130" customWidth="1"/>
    <col min="9213" max="9213" width="20.85546875" style="1130" customWidth="1"/>
    <col min="9214" max="9215" width="12" style="1130" customWidth="1"/>
    <col min="9216" max="9216" width="14.5703125" style="1130" customWidth="1"/>
    <col min="9217" max="9217" width="12.42578125" style="1130" customWidth="1"/>
    <col min="9218" max="9218" width="19.7109375" style="1130" customWidth="1"/>
    <col min="9219" max="9219" width="9.140625" style="1130"/>
    <col min="9220" max="9220" width="16.85546875" style="1130" customWidth="1"/>
    <col min="9221" max="9221" width="12.5703125" style="1130" customWidth="1"/>
    <col min="9222" max="9222" width="11.7109375" style="1130" customWidth="1"/>
    <col min="9223" max="9223" width="12.28515625" style="1130" customWidth="1"/>
    <col min="9224" max="9467" width="9.140625" style="1130"/>
    <col min="9468" max="9468" width="4.42578125" style="1130" customWidth="1"/>
    <col min="9469" max="9469" width="20.85546875" style="1130" customWidth="1"/>
    <col min="9470" max="9471" width="12" style="1130" customWidth="1"/>
    <col min="9472" max="9472" width="14.5703125" style="1130" customWidth="1"/>
    <col min="9473" max="9473" width="12.42578125" style="1130" customWidth="1"/>
    <col min="9474" max="9474" width="19.7109375" style="1130" customWidth="1"/>
    <col min="9475" max="9475" width="9.140625" style="1130"/>
    <col min="9476" max="9476" width="16.85546875" style="1130" customWidth="1"/>
    <col min="9477" max="9477" width="12.5703125" style="1130" customWidth="1"/>
    <col min="9478" max="9478" width="11.7109375" style="1130" customWidth="1"/>
    <col min="9479" max="9479" width="12.28515625" style="1130" customWidth="1"/>
    <col min="9480" max="9723" width="9.140625" style="1130"/>
    <col min="9724" max="9724" width="4.42578125" style="1130" customWidth="1"/>
    <col min="9725" max="9725" width="20.85546875" style="1130" customWidth="1"/>
    <col min="9726" max="9727" width="12" style="1130" customWidth="1"/>
    <col min="9728" max="9728" width="14.5703125" style="1130" customWidth="1"/>
    <col min="9729" max="9729" width="12.42578125" style="1130" customWidth="1"/>
    <col min="9730" max="9730" width="19.7109375" style="1130" customWidth="1"/>
    <col min="9731" max="9731" width="9.140625" style="1130"/>
    <col min="9732" max="9732" width="16.85546875" style="1130" customWidth="1"/>
    <col min="9733" max="9733" width="12.5703125" style="1130" customWidth="1"/>
    <col min="9734" max="9734" width="11.7109375" style="1130" customWidth="1"/>
    <col min="9735" max="9735" width="12.28515625" style="1130" customWidth="1"/>
    <col min="9736" max="9979" width="9.140625" style="1130"/>
    <col min="9980" max="9980" width="4.42578125" style="1130" customWidth="1"/>
    <col min="9981" max="9981" width="20.85546875" style="1130" customWidth="1"/>
    <col min="9982" max="9983" width="12" style="1130" customWidth="1"/>
    <col min="9984" max="9984" width="14.5703125" style="1130" customWidth="1"/>
    <col min="9985" max="9985" width="12.42578125" style="1130" customWidth="1"/>
    <col min="9986" max="9986" width="19.7109375" style="1130" customWidth="1"/>
    <col min="9987" max="9987" width="9.140625" style="1130"/>
    <col min="9988" max="9988" width="16.85546875" style="1130" customWidth="1"/>
    <col min="9989" max="9989" width="12.5703125" style="1130" customWidth="1"/>
    <col min="9990" max="9990" width="11.7109375" style="1130" customWidth="1"/>
    <col min="9991" max="9991" width="12.28515625" style="1130" customWidth="1"/>
    <col min="9992" max="10235" width="9.140625" style="1130"/>
    <col min="10236" max="10236" width="4.42578125" style="1130" customWidth="1"/>
    <col min="10237" max="10237" width="20.85546875" style="1130" customWidth="1"/>
    <col min="10238" max="10239" width="12" style="1130" customWidth="1"/>
    <col min="10240" max="10240" width="14.5703125" style="1130" customWidth="1"/>
    <col min="10241" max="10241" width="12.42578125" style="1130" customWidth="1"/>
    <col min="10242" max="10242" width="19.7109375" style="1130" customWidth="1"/>
    <col min="10243" max="10243" width="9.140625" style="1130"/>
    <col min="10244" max="10244" width="16.85546875" style="1130" customWidth="1"/>
    <col min="10245" max="10245" width="12.5703125" style="1130" customWidth="1"/>
    <col min="10246" max="10246" width="11.7109375" style="1130" customWidth="1"/>
    <col min="10247" max="10247" width="12.28515625" style="1130" customWidth="1"/>
    <col min="10248" max="10491" width="9.140625" style="1130"/>
    <col min="10492" max="10492" width="4.42578125" style="1130" customWidth="1"/>
    <col min="10493" max="10493" width="20.85546875" style="1130" customWidth="1"/>
    <col min="10494" max="10495" width="12" style="1130" customWidth="1"/>
    <col min="10496" max="10496" width="14.5703125" style="1130" customWidth="1"/>
    <col min="10497" max="10497" width="12.42578125" style="1130" customWidth="1"/>
    <col min="10498" max="10498" width="19.7109375" style="1130" customWidth="1"/>
    <col min="10499" max="10499" width="9.140625" style="1130"/>
    <col min="10500" max="10500" width="16.85546875" style="1130" customWidth="1"/>
    <col min="10501" max="10501" width="12.5703125" style="1130" customWidth="1"/>
    <col min="10502" max="10502" width="11.7109375" style="1130" customWidth="1"/>
    <col min="10503" max="10503" width="12.28515625" style="1130" customWidth="1"/>
    <col min="10504" max="10747" width="9.140625" style="1130"/>
    <col min="10748" max="10748" width="4.42578125" style="1130" customWidth="1"/>
    <col min="10749" max="10749" width="20.85546875" style="1130" customWidth="1"/>
    <col min="10750" max="10751" width="12" style="1130" customWidth="1"/>
    <col min="10752" max="10752" width="14.5703125" style="1130" customWidth="1"/>
    <col min="10753" max="10753" width="12.42578125" style="1130" customWidth="1"/>
    <col min="10754" max="10754" width="19.7109375" style="1130" customWidth="1"/>
    <col min="10755" max="10755" width="9.140625" style="1130"/>
    <col min="10756" max="10756" width="16.85546875" style="1130" customWidth="1"/>
    <col min="10757" max="10757" width="12.5703125" style="1130" customWidth="1"/>
    <col min="10758" max="10758" width="11.7109375" style="1130" customWidth="1"/>
    <col min="10759" max="10759" width="12.28515625" style="1130" customWidth="1"/>
    <col min="10760" max="11003" width="9.140625" style="1130"/>
    <col min="11004" max="11004" width="4.42578125" style="1130" customWidth="1"/>
    <col min="11005" max="11005" width="20.85546875" style="1130" customWidth="1"/>
    <col min="11006" max="11007" width="12" style="1130" customWidth="1"/>
    <col min="11008" max="11008" width="14.5703125" style="1130" customWidth="1"/>
    <col min="11009" max="11009" width="12.42578125" style="1130" customWidth="1"/>
    <col min="11010" max="11010" width="19.7109375" style="1130" customWidth="1"/>
    <col min="11011" max="11011" width="9.140625" style="1130"/>
    <col min="11012" max="11012" width="16.85546875" style="1130" customWidth="1"/>
    <col min="11013" max="11013" width="12.5703125" style="1130" customWidth="1"/>
    <col min="11014" max="11014" width="11.7109375" style="1130" customWidth="1"/>
    <col min="11015" max="11015" width="12.28515625" style="1130" customWidth="1"/>
    <col min="11016" max="11259" width="9.140625" style="1130"/>
    <col min="11260" max="11260" width="4.42578125" style="1130" customWidth="1"/>
    <col min="11261" max="11261" width="20.85546875" style="1130" customWidth="1"/>
    <col min="11262" max="11263" width="12" style="1130" customWidth="1"/>
    <col min="11264" max="11264" width="14.5703125" style="1130" customWidth="1"/>
    <col min="11265" max="11265" width="12.42578125" style="1130" customWidth="1"/>
    <col min="11266" max="11266" width="19.7109375" style="1130" customWidth="1"/>
    <col min="11267" max="11267" width="9.140625" style="1130"/>
    <col min="11268" max="11268" width="16.85546875" style="1130" customWidth="1"/>
    <col min="11269" max="11269" width="12.5703125" style="1130" customWidth="1"/>
    <col min="11270" max="11270" width="11.7109375" style="1130" customWidth="1"/>
    <col min="11271" max="11271" width="12.28515625" style="1130" customWidth="1"/>
    <col min="11272" max="11515" width="9.140625" style="1130"/>
    <col min="11516" max="11516" width="4.42578125" style="1130" customWidth="1"/>
    <col min="11517" max="11517" width="20.85546875" style="1130" customWidth="1"/>
    <col min="11518" max="11519" width="12" style="1130" customWidth="1"/>
    <col min="11520" max="11520" width="14.5703125" style="1130" customWidth="1"/>
    <col min="11521" max="11521" width="12.42578125" style="1130" customWidth="1"/>
    <col min="11522" max="11522" width="19.7109375" style="1130" customWidth="1"/>
    <col min="11523" max="11523" width="9.140625" style="1130"/>
    <col min="11524" max="11524" width="16.85546875" style="1130" customWidth="1"/>
    <col min="11525" max="11525" width="12.5703125" style="1130" customWidth="1"/>
    <col min="11526" max="11526" width="11.7109375" style="1130" customWidth="1"/>
    <col min="11527" max="11527" width="12.28515625" style="1130" customWidth="1"/>
    <col min="11528" max="11771" width="9.140625" style="1130"/>
    <col min="11772" max="11772" width="4.42578125" style="1130" customWidth="1"/>
    <col min="11773" max="11773" width="20.85546875" style="1130" customWidth="1"/>
    <col min="11774" max="11775" width="12" style="1130" customWidth="1"/>
    <col min="11776" max="11776" width="14.5703125" style="1130" customWidth="1"/>
    <col min="11777" max="11777" width="12.42578125" style="1130" customWidth="1"/>
    <col min="11778" max="11778" width="19.7109375" style="1130" customWidth="1"/>
    <col min="11779" max="11779" width="9.140625" style="1130"/>
    <col min="11780" max="11780" width="16.85546875" style="1130" customWidth="1"/>
    <col min="11781" max="11781" width="12.5703125" style="1130" customWidth="1"/>
    <col min="11782" max="11782" width="11.7109375" style="1130" customWidth="1"/>
    <col min="11783" max="11783" width="12.28515625" style="1130" customWidth="1"/>
    <col min="11784" max="12027" width="9.140625" style="1130"/>
    <col min="12028" max="12028" width="4.42578125" style="1130" customWidth="1"/>
    <col min="12029" max="12029" width="20.85546875" style="1130" customWidth="1"/>
    <col min="12030" max="12031" width="12" style="1130" customWidth="1"/>
    <col min="12032" max="12032" width="14.5703125" style="1130" customWidth="1"/>
    <col min="12033" max="12033" width="12.42578125" style="1130" customWidth="1"/>
    <col min="12034" max="12034" width="19.7109375" style="1130" customWidth="1"/>
    <col min="12035" max="12035" width="9.140625" style="1130"/>
    <col min="12036" max="12036" width="16.85546875" style="1130" customWidth="1"/>
    <col min="12037" max="12037" width="12.5703125" style="1130" customWidth="1"/>
    <col min="12038" max="12038" width="11.7109375" style="1130" customWidth="1"/>
    <col min="12039" max="12039" width="12.28515625" style="1130" customWidth="1"/>
    <col min="12040" max="12283" width="9.140625" style="1130"/>
    <col min="12284" max="12284" width="4.42578125" style="1130" customWidth="1"/>
    <col min="12285" max="12285" width="20.85546875" style="1130" customWidth="1"/>
    <col min="12286" max="12287" width="12" style="1130" customWidth="1"/>
    <col min="12288" max="12288" width="14.5703125" style="1130" customWidth="1"/>
    <col min="12289" max="12289" width="12.42578125" style="1130" customWidth="1"/>
    <col min="12290" max="12290" width="19.7109375" style="1130" customWidth="1"/>
    <col min="12291" max="12291" width="9.140625" style="1130"/>
    <col min="12292" max="12292" width="16.85546875" style="1130" customWidth="1"/>
    <col min="12293" max="12293" width="12.5703125" style="1130" customWidth="1"/>
    <col min="12294" max="12294" width="11.7109375" style="1130" customWidth="1"/>
    <col min="12295" max="12295" width="12.28515625" style="1130" customWidth="1"/>
    <col min="12296" max="12539" width="9.140625" style="1130"/>
    <col min="12540" max="12540" width="4.42578125" style="1130" customWidth="1"/>
    <col min="12541" max="12541" width="20.85546875" style="1130" customWidth="1"/>
    <col min="12542" max="12543" width="12" style="1130" customWidth="1"/>
    <col min="12544" max="12544" width="14.5703125" style="1130" customWidth="1"/>
    <col min="12545" max="12545" width="12.42578125" style="1130" customWidth="1"/>
    <col min="12546" max="12546" width="19.7109375" style="1130" customWidth="1"/>
    <col min="12547" max="12547" width="9.140625" style="1130"/>
    <col min="12548" max="12548" width="16.85546875" style="1130" customWidth="1"/>
    <col min="12549" max="12549" width="12.5703125" style="1130" customWidth="1"/>
    <col min="12550" max="12550" width="11.7109375" style="1130" customWidth="1"/>
    <col min="12551" max="12551" width="12.28515625" style="1130" customWidth="1"/>
    <col min="12552" max="12795" width="9.140625" style="1130"/>
    <col min="12796" max="12796" width="4.42578125" style="1130" customWidth="1"/>
    <col min="12797" max="12797" width="20.85546875" style="1130" customWidth="1"/>
    <col min="12798" max="12799" width="12" style="1130" customWidth="1"/>
    <col min="12800" max="12800" width="14.5703125" style="1130" customWidth="1"/>
    <col min="12801" max="12801" width="12.42578125" style="1130" customWidth="1"/>
    <col min="12802" max="12802" width="19.7109375" style="1130" customWidth="1"/>
    <col min="12803" max="12803" width="9.140625" style="1130"/>
    <col min="12804" max="12804" width="16.85546875" style="1130" customWidth="1"/>
    <col min="12805" max="12805" width="12.5703125" style="1130" customWidth="1"/>
    <col min="12806" max="12806" width="11.7109375" style="1130" customWidth="1"/>
    <col min="12807" max="12807" width="12.28515625" style="1130" customWidth="1"/>
    <col min="12808" max="13051" width="9.140625" style="1130"/>
    <col min="13052" max="13052" width="4.42578125" style="1130" customWidth="1"/>
    <col min="13053" max="13053" width="20.85546875" style="1130" customWidth="1"/>
    <col min="13054" max="13055" width="12" style="1130" customWidth="1"/>
    <col min="13056" max="13056" width="14.5703125" style="1130" customWidth="1"/>
    <col min="13057" max="13057" width="12.42578125" style="1130" customWidth="1"/>
    <col min="13058" max="13058" width="19.7109375" style="1130" customWidth="1"/>
    <col min="13059" max="13059" width="9.140625" style="1130"/>
    <col min="13060" max="13060" width="16.85546875" style="1130" customWidth="1"/>
    <col min="13061" max="13061" width="12.5703125" style="1130" customWidth="1"/>
    <col min="13062" max="13062" width="11.7109375" style="1130" customWidth="1"/>
    <col min="13063" max="13063" width="12.28515625" style="1130" customWidth="1"/>
    <col min="13064" max="13307" width="9.140625" style="1130"/>
    <col min="13308" max="13308" width="4.42578125" style="1130" customWidth="1"/>
    <col min="13309" max="13309" width="20.85546875" style="1130" customWidth="1"/>
    <col min="13310" max="13311" width="12" style="1130" customWidth="1"/>
    <col min="13312" max="13312" width="14.5703125" style="1130" customWidth="1"/>
    <col min="13313" max="13313" width="12.42578125" style="1130" customWidth="1"/>
    <col min="13314" max="13314" width="19.7109375" style="1130" customWidth="1"/>
    <col min="13315" max="13315" width="9.140625" style="1130"/>
    <col min="13316" max="13316" width="16.85546875" style="1130" customWidth="1"/>
    <col min="13317" max="13317" width="12.5703125" style="1130" customWidth="1"/>
    <col min="13318" max="13318" width="11.7109375" style="1130" customWidth="1"/>
    <col min="13319" max="13319" width="12.28515625" style="1130" customWidth="1"/>
    <col min="13320" max="13563" width="9.140625" style="1130"/>
    <col min="13564" max="13564" width="4.42578125" style="1130" customWidth="1"/>
    <col min="13565" max="13565" width="20.85546875" style="1130" customWidth="1"/>
    <col min="13566" max="13567" width="12" style="1130" customWidth="1"/>
    <col min="13568" max="13568" width="14.5703125" style="1130" customWidth="1"/>
    <col min="13569" max="13569" width="12.42578125" style="1130" customWidth="1"/>
    <col min="13570" max="13570" width="19.7109375" style="1130" customWidth="1"/>
    <col min="13571" max="13571" width="9.140625" style="1130"/>
    <col min="13572" max="13572" width="16.85546875" style="1130" customWidth="1"/>
    <col min="13573" max="13573" width="12.5703125" style="1130" customWidth="1"/>
    <col min="13574" max="13574" width="11.7109375" style="1130" customWidth="1"/>
    <col min="13575" max="13575" width="12.28515625" style="1130" customWidth="1"/>
    <col min="13576" max="13819" width="9.140625" style="1130"/>
    <col min="13820" max="13820" width="4.42578125" style="1130" customWidth="1"/>
    <col min="13821" max="13821" width="20.85546875" style="1130" customWidth="1"/>
    <col min="13822" max="13823" width="12" style="1130" customWidth="1"/>
    <col min="13824" max="13824" width="14.5703125" style="1130" customWidth="1"/>
    <col min="13825" max="13825" width="12.42578125" style="1130" customWidth="1"/>
    <col min="13826" max="13826" width="19.7109375" style="1130" customWidth="1"/>
    <col min="13827" max="13827" width="9.140625" style="1130"/>
    <col min="13828" max="13828" width="16.85546875" style="1130" customWidth="1"/>
    <col min="13829" max="13829" width="12.5703125" style="1130" customWidth="1"/>
    <col min="13830" max="13830" width="11.7109375" style="1130" customWidth="1"/>
    <col min="13831" max="13831" width="12.28515625" style="1130" customWidth="1"/>
    <col min="13832" max="14075" width="9.140625" style="1130"/>
    <col min="14076" max="14076" width="4.42578125" style="1130" customWidth="1"/>
    <col min="14077" max="14077" width="20.85546875" style="1130" customWidth="1"/>
    <col min="14078" max="14079" width="12" style="1130" customWidth="1"/>
    <col min="14080" max="14080" width="14.5703125" style="1130" customWidth="1"/>
    <col min="14081" max="14081" width="12.42578125" style="1130" customWidth="1"/>
    <col min="14082" max="14082" width="19.7109375" style="1130" customWidth="1"/>
    <col min="14083" max="14083" width="9.140625" style="1130"/>
    <col min="14084" max="14084" width="16.85546875" style="1130" customWidth="1"/>
    <col min="14085" max="14085" width="12.5703125" style="1130" customWidth="1"/>
    <col min="14086" max="14086" width="11.7109375" style="1130" customWidth="1"/>
    <col min="14087" max="14087" width="12.28515625" style="1130" customWidth="1"/>
    <col min="14088" max="14331" width="9.140625" style="1130"/>
    <col min="14332" max="14332" width="4.42578125" style="1130" customWidth="1"/>
    <col min="14333" max="14333" width="20.85546875" style="1130" customWidth="1"/>
    <col min="14334" max="14335" width="12" style="1130" customWidth="1"/>
    <col min="14336" max="14336" width="14.5703125" style="1130" customWidth="1"/>
    <col min="14337" max="14337" width="12.42578125" style="1130" customWidth="1"/>
    <col min="14338" max="14338" width="19.7109375" style="1130" customWidth="1"/>
    <col min="14339" max="14339" width="9.140625" style="1130"/>
    <col min="14340" max="14340" width="16.85546875" style="1130" customWidth="1"/>
    <col min="14341" max="14341" width="12.5703125" style="1130" customWidth="1"/>
    <col min="14342" max="14342" width="11.7109375" style="1130" customWidth="1"/>
    <col min="14343" max="14343" width="12.28515625" style="1130" customWidth="1"/>
    <col min="14344" max="14587" width="9.140625" style="1130"/>
    <col min="14588" max="14588" width="4.42578125" style="1130" customWidth="1"/>
    <col min="14589" max="14589" width="20.85546875" style="1130" customWidth="1"/>
    <col min="14590" max="14591" width="12" style="1130" customWidth="1"/>
    <col min="14592" max="14592" width="14.5703125" style="1130" customWidth="1"/>
    <col min="14593" max="14593" width="12.42578125" style="1130" customWidth="1"/>
    <col min="14594" max="14594" width="19.7109375" style="1130" customWidth="1"/>
    <col min="14595" max="14595" width="9.140625" style="1130"/>
    <col min="14596" max="14596" width="16.85546875" style="1130" customWidth="1"/>
    <col min="14597" max="14597" width="12.5703125" style="1130" customWidth="1"/>
    <col min="14598" max="14598" width="11.7109375" style="1130" customWidth="1"/>
    <col min="14599" max="14599" width="12.28515625" style="1130" customWidth="1"/>
    <col min="14600" max="14843" width="9.140625" style="1130"/>
    <col min="14844" max="14844" width="4.42578125" style="1130" customWidth="1"/>
    <col min="14845" max="14845" width="20.85546875" style="1130" customWidth="1"/>
    <col min="14846" max="14847" width="12" style="1130" customWidth="1"/>
    <col min="14848" max="14848" width="14.5703125" style="1130" customWidth="1"/>
    <col min="14849" max="14849" width="12.42578125" style="1130" customWidth="1"/>
    <col min="14850" max="14850" width="19.7109375" style="1130" customWidth="1"/>
    <col min="14851" max="14851" width="9.140625" style="1130"/>
    <col min="14852" max="14852" width="16.85546875" style="1130" customWidth="1"/>
    <col min="14853" max="14853" width="12.5703125" style="1130" customWidth="1"/>
    <col min="14854" max="14854" width="11.7109375" style="1130" customWidth="1"/>
    <col min="14855" max="14855" width="12.28515625" style="1130" customWidth="1"/>
    <col min="14856" max="15099" width="9.140625" style="1130"/>
    <col min="15100" max="15100" width="4.42578125" style="1130" customWidth="1"/>
    <col min="15101" max="15101" width="20.85546875" style="1130" customWidth="1"/>
    <col min="15102" max="15103" width="12" style="1130" customWidth="1"/>
    <col min="15104" max="15104" width="14.5703125" style="1130" customWidth="1"/>
    <col min="15105" max="15105" width="12.42578125" style="1130" customWidth="1"/>
    <col min="15106" max="15106" width="19.7109375" style="1130" customWidth="1"/>
    <col min="15107" max="15107" width="9.140625" style="1130"/>
    <col min="15108" max="15108" width="16.85546875" style="1130" customWidth="1"/>
    <col min="15109" max="15109" width="12.5703125" style="1130" customWidth="1"/>
    <col min="15110" max="15110" width="11.7109375" style="1130" customWidth="1"/>
    <col min="15111" max="15111" width="12.28515625" style="1130" customWidth="1"/>
    <col min="15112" max="15355" width="9.140625" style="1130"/>
    <col min="15356" max="15356" width="4.42578125" style="1130" customWidth="1"/>
    <col min="15357" max="15357" width="20.85546875" style="1130" customWidth="1"/>
    <col min="15358" max="15359" width="12" style="1130" customWidth="1"/>
    <col min="15360" max="15360" width="14.5703125" style="1130" customWidth="1"/>
    <col min="15361" max="15361" width="12.42578125" style="1130" customWidth="1"/>
    <col min="15362" max="15362" width="19.7109375" style="1130" customWidth="1"/>
    <col min="15363" max="15363" width="9.140625" style="1130"/>
    <col min="15364" max="15364" width="16.85546875" style="1130" customWidth="1"/>
    <col min="15365" max="15365" width="12.5703125" style="1130" customWidth="1"/>
    <col min="15366" max="15366" width="11.7109375" style="1130" customWidth="1"/>
    <col min="15367" max="15367" width="12.28515625" style="1130" customWidth="1"/>
    <col min="15368" max="15611" width="9.140625" style="1130"/>
    <col min="15612" max="15612" width="4.42578125" style="1130" customWidth="1"/>
    <col min="15613" max="15613" width="20.85546875" style="1130" customWidth="1"/>
    <col min="15614" max="15615" width="12" style="1130" customWidth="1"/>
    <col min="15616" max="15616" width="14.5703125" style="1130" customWidth="1"/>
    <col min="15617" max="15617" width="12.42578125" style="1130" customWidth="1"/>
    <col min="15618" max="15618" width="19.7109375" style="1130" customWidth="1"/>
    <col min="15619" max="15619" width="9.140625" style="1130"/>
    <col min="15620" max="15620" width="16.85546875" style="1130" customWidth="1"/>
    <col min="15621" max="15621" width="12.5703125" style="1130" customWidth="1"/>
    <col min="15622" max="15622" width="11.7109375" style="1130" customWidth="1"/>
    <col min="15623" max="15623" width="12.28515625" style="1130" customWidth="1"/>
    <col min="15624" max="15867" width="9.140625" style="1130"/>
    <col min="15868" max="15868" width="4.42578125" style="1130" customWidth="1"/>
    <col min="15869" max="15869" width="20.85546875" style="1130" customWidth="1"/>
    <col min="15870" max="15871" width="12" style="1130" customWidth="1"/>
    <col min="15872" max="15872" width="14.5703125" style="1130" customWidth="1"/>
    <col min="15873" max="15873" width="12.42578125" style="1130" customWidth="1"/>
    <col min="15874" max="15874" width="19.7109375" style="1130" customWidth="1"/>
    <col min="15875" max="15875" width="9.140625" style="1130"/>
    <col min="15876" max="15876" width="16.85546875" style="1130" customWidth="1"/>
    <col min="15877" max="15877" width="12.5703125" style="1130" customWidth="1"/>
    <col min="15878" max="15878" width="11.7109375" style="1130" customWidth="1"/>
    <col min="15879" max="15879" width="12.28515625" style="1130" customWidth="1"/>
    <col min="15880" max="16123" width="9.140625" style="1130"/>
    <col min="16124" max="16124" width="4.42578125" style="1130" customWidth="1"/>
    <col min="16125" max="16125" width="20.85546875" style="1130" customWidth="1"/>
    <col min="16126" max="16127" width="12" style="1130" customWidth="1"/>
    <col min="16128" max="16128" width="14.5703125" style="1130" customWidth="1"/>
    <col min="16129" max="16129" width="12.42578125" style="1130" customWidth="1"/>
    <col min="16130" max="16130" width="19.7109375" style="1130" customWidth="1"/>
    <col min="16131" max="16131" width="9.140625" style="1130"/>
    <col min="16132" max="16132" width="16.85546875" style="1130" customWidth="1"/>
    <col min="16133" max="16133" width="12.5703125" style="1130" customWidth="1"/>
    <col min="16134" max="16134" width="11.7109375" style="1130" customWidth="1"/>
    <col min="16135" max="16135" width="12.28515625" style="1130" customWidth="1"/>
    <col min="16136" max="16384" width="9.140625" style="1130"/>
  </cols>
  <sheetData>
    <row r="1" spans="1:20" ht="15.75">
      <c r="A1" s="566" t="s">
        <v>303</v>
      </c>
    </row>
    <row r="2" spans="1:20" ht="26.25" customHeight="1">
      <c r="A2" s="567" t="s">
        <v>304</v>
      </c>
    </row>
    <row r="5" spans="1:20" ht="38.25" customHeight="1" thickBot="1">
      <c r="A5" s="1516" t="s">
        <v>502</v>
      </c>
      <c r="B5" s="1516"/>
      <c r="C5" s="1516"/>
      <c r="D5" s="1516"/>
      <c r="E5" s="1516"/>
      <c r="F5" s="1516"/>
      <c r="H5" s="649" t="s">
        <v>330</v>
      </c>
    </row>
    <row r="6" spans="1:20" ht="15.75" customHeight="1" thickBot="1">
      <c r="A6" s="1517" t="s">
        <v>169</v>
      </c>
      <c r="B6" s="1519" t="s">
        <v>507</v>
      </c>
      <c r="C6" s="1520"/>
      <c r="D6" s="1521"/>
      <c r="E6" s="1522" t="s">
        <v>508</v>
      </c>
      <c r="F6" s="1524" t="s">
        <v>509</v>
      </c>
    </row>
    <row r="7" spans="1:20" ht="21" customHeight="1" thickBot="1">
      <c r="A7" s="1518"/>
      <c r="B7" s="1145" t="s">
        <v>311</v>
      </c>
      <c r="C7" s="1145" t="s">
        <v>319</v>
      </c>
      <c r="D7" s="1145" t="s">
        <v>320</v>
      </c>
      <c r="E7" s="1523"/>
      <c r="F7" s="1525"/>
    </row>
    <row r="8" spans="1:20" ht="17.25" customHeight="1" thickBot="1">
      <c r="A8" s="847" t="s">
        <v>170</v>
      </c>
      <c r="B8" s="733">
        <v>13446.962</v>
      </c>
      <c r="C8" s="733">
        <v>4218.915</v>
      </c>
      <c r="D8" s="883">
        <f t="shared" ref="D8:D13" si="0">(C8/B8)*100</f>
        <v>31.374484437451372</v>
      </c>
      <c r="E8" s="733">
        <v>11988.341</v>
      </c>
      <c r="F8" s="883">
        <f t="shared" ref="F8:F13" si="1">((B8-E8)/E8)*100</f>
        <v>12.166996250773975</v>
      </c>
      <c r="H8" s="678" t="s">
        <v>171</v>
      </c>
    </row>
    <row r="9" spans="1:20" ht="18" customHeight="1" thickBot="1">
      <c r="A9" s="848" t="s">
        <v>172</v>
      </c>
      <c r="B9" s="734">
        <v>41826</v>
      </c>
      <c r="C9" s="734">
        <v>9384</v>
      </c>
      <c r="D9" s="884">
        <f t="shared" si="0"/>
        <v>22.435805479845072</v>
      </c>
      <c r="E9" s="734">
        <v>44628</v>
      </c>
      <c r="F9" s="884">
        <f t="shared" si="1"/>
        <v>-6.2785695079322394</v>
      </c>
      <c r="H9" s="648">
        <f>B9-E9</f>
        <v>-2802</v>
      </c>
      <c r="O9"/>
      <c r="P9"/>
      <c r="Q9"/>
      <c r="R9"/>
      <c r="S9"/>
      <c r="T9"/>
    </row>
    <row r="10" spans="1:20" ht="15" customHeight="1" thickBot="1">
      <c r="A10" s="849" t="s">
        <v>305</v>
      </c>
      <c r="B10" s="735">
        <v>14328</v>
      </c>
      <c r="C10" s="1089">
        <v>0</v>
      </c>
      <c r="D10" s="884">
        <f t="shared" si="0"/>
        <v>0</v>
      </c>
      <c r="E10" s="736">
        <v>19790</v>
      </c>
      <c r="F10" s="884">
        <f t="shared" si="1"/>
        <v>-27.599797877716021</v>
      </c>
      <c r="O10"/>
      <c r="P10"/>
      <c r="Q10"/>
      <c r="R10"/>
      <c r="S10"/>
      <c r="T10"/>
    </row>
    <row r="11" spans="1:20" ht="17.25" customHeight="1" thickBot="1">
      <c r="A11" s="848" t="s">
        <v>173</v>
      </c>
      <c r="B11" s="1286">
        <v>229993.30900000001</v>
      </c>
      <c r="C11" s="738">
        <v>9047.7389999999996</v>
      </c>
      <c r="D11" s="885">
        <f t="shared" si="0"/>
        <v>3.9339140079070729</v>
      </c>
      <c r="E11" s="738">
        <v>230933.93299999999</v>
      </c>
      <c r="F11" s="885">
        <f t="shared" si="1"/>
        <v>-0.40731303008639341</v>
      </c>
      <c r="J11" s="844"/>
      <c r="O11"/>
      <c r="P11"/>
      <c r="Q11"/>
      <c r="R11"/>
      <c r="S11"/>
      <c r="T11"/>
    </row>
    <row r="12" spans="1:20" ht="15" customHeight="1" thickBot="1">
      <c r="A12" s="847" t="s">
        <v>174</v>
      </c>
      <c r="B12" s="733">
        <v>85704.676999999996</v>
      </c>
      <c r="C12" s="733">
        <v>17217.397000000001</v>
      </c>
      <c r="D12" s="884">
        <f t="shared" si="0"/>
        <v>20.089215201172745</v>
      </c>
      <c r="E12" s="733">
        <v>90521.441000000006</v>
      </c>
      <c r="F12" s="884">
        <f t="shared" si="1"/>
        <v>-5.3211304932717658</v>
      </c>
      <c r="O12"/>
      <c r="P12"/>
      <c r="Q12"/>
      <c r="R12"/>
      <c r="S12"/>
      <c r="T12"/>
    </row>
    <row r="13" spans="1:20" ht="15" customHeight="1" thickBot="1">
      <c r="A13" s="847" t="s">
        <v>175</v>
      </c>
      <c r="B13" s="733">
        <f>B11+B12</f>
        <v>315697.98600000003</v>
      </c>
      <c r="C13" s="733">
        <f>C11+C12</f>
        <v>26265.135999999999</v>
      </c>
      <c r="D13" s="886">
        <f t="shared" si="0"/>
        <v>8.3197033762515034</v>
      </c>
      <c r="E13" s="733">
        <f>E11+E12</f>
        <v>321455.37400000001</v>
      </c>
      <c r="F13" s="886">
        <f t="shared" si="1"/>
        <v>-1.7910380306785527</v>
      </c>
      <c r="O13"/>
      <c r="P13"/>
      <c r="Q13"/>
      <c r="R13"/>
      <c r="S13"/>
      <c r="T13"/>
    </row>
    <row r="14" spans="1:20">
      <c r="E14" s="1077"/>
      <c r="O14"/>
      <c r="P14"/>
      <c r="Q14"/>
      <c r="R14"/>
      <c r="S14"/>
      <c r="T14"/>
    </row>
    <row r="15" spans="1:20">
      <c r="L15" s="1077"/>
      <c r="O15"/>
      <c r="P15"/>
      <c r="Q15"/>
      <c r="R15"/>
      <c r="S15"/>
      <c r="T15"/>
    </row>
    <row r="16" spans="1:20" ht="15.75">
      <c r="A16" s="570" t="s">
        <v>306</v>
      </c>
      <c r="L16" s="1077"/>
      <c r="O16"/>
      <c r="P16"/>
      <c r="Q16"/>
      <c r="R16"/>
      <c r="S16"/>
      <c r="T16"/>
    </row>
    <row r="17" spans="1:20">
      <c r="L17" s="1077"/>
      <c r="O17"/>
      <c r="P17"/>
      <c r="Q17"/>
      <c r="R17"/>
      <c r="S17"/>
      <c r="T17"/>
    </row>
    <row r="18" spans="1:20" ht="33" customHeight="1" thickBot="1">
      <c r="A18" s="1516" t="s">
        <v>510</v>
      </c>
      <c r="B18" s="1516"/>
      <c r="C18" s="1516"/>
      <c r="D18" s="1516"/>
      <c r="E18" s="1516"/>
      <c r="F18" s="1516"/>
      <c r="L18" s="1077"/>
      <c r="O18"/>
      <c r="P18"/>
      <c r="Q18"/>
      <c r="R18"/>
      <c r="S18"/>
      <c r="T18"/>
    </row>
    <row r="19" spans="1:20" ht="16.5" customHeight="1" thickBot="1">
      <c r="A19" s="1527" t="s">
        <v>176</v>
      </c>
      <c r="B19" s="1519" t="s">
        <v>507</v>
      </c>
      <c r="C19" s="1520"/>
      <c r="D19" s="1521"/>
      <c r="E19" s="1522" t="s">
        <v>508</v>
      </c>
      <c r="F19" s="1524" t="s">
        <v>509</v>
      </c>
      <c r="L19" s="1077"/>
      <c r="O19"/>
      <c r="P19"/>
      <c r="Q19"/>
      <c r="R19"/>
      <c r="S19"/>
      <c r="T19"/>
    </row>
    <row r="20" spans="1:20" ht="21" customHeight="1" thickBot="1">
      <c r="A20" s="1528"/>
      <c r="B20" s="846" t="s">
        <v>311</v>
      </c>
      <c r="C20" s="846" t="s">
        <v>445</v>
      </c>
      <c r="D20" s="846" t="s">
        <v>446</v>
      </c>
      <c r="E20" s="1523"/>
      <c r="F20" s="1525"/>
      <c r="L20" s="1166"/>
      <c r="O20"/>
      <c r="P20"/>
      <c r="Q20"/>
      <c r="R20"/>
      <c r="S20"/>
      <c r="T20"/>
    </row>
    <row r="21" spans="1:20" ht="15.75" thickBot="1">
      <c r="A21" s="568" t="s">
        <v>170</v>
      </c>
      <c r="B21" s="733">
        <v>23962.37</v>
      </c>
      <c r="C21" s="739">
        <v>0</v>
      </c>
      <c r="D21" s="883">
        <f t="shared" ref="D21:D26" si="2">(C21/B21)*100</f>
        <v>0</v>
      </c>
      <c r="E21" s="733">
        <v>26763.241000000002</v>
      </c>
      <c r="F21" s="883">
        <f t="shared" ref="F21:F26" si="3">((B21-E21)/E21)*100</f>
        <v>-10.46536553625924</v>
      </c>
      <c r="H21" s="678" t="s">
        <v>177</v>
      </c>
      <c r="O21"/>
      <c r="P21"/>
      <c r="Q21"/>
      <c r="R21"/>
      <c r="S21"/>
      <c r="T21"/>
    </row>
    <row r="22" spans="1:20" ht="15.75" thickBot="1">
      <c r="A22" s="568" t="s">
        <v>172</v>
      </c>
      <c r="B22" s="733">
        <v>98308</v>
      </c>
      <c r="C22" s="739">
        <v>0</v>
      </c>
      <c r="D22" s="884">
        <f t="shared" si="2"/>
        <v>0</v>
      </c>
      <c r="E22" s="733">
        <v>133247</v>
      </c>
      <c r="F22" s="884">
        <f t="shared" si="3"/>
        <v>-26.221228245288824</v>
      </c>
      <c r="H22" s="648">
        <f>B22-E22</f>
        <v>-34939</v>
      </c>
      <c r="O22"/>
      <c r="P22"/>
      <c r="Q22"/>
      <c r="R22"/>
      <c r="S22"/>
      <c r="T22"/>
    </row>
    <row r="23" spans="1:20" ht="15.75" thickBot="1">
      <c r="A23" s="569" t="s">
        <v>305</v>
      </c>
      <c r="B23" s="736">
        <v>28383</v>
      </c>
      <c r="C23" s="740">
        <v>0</v>
      </c>
      <c r="D23" s="884">
        <f t="shared" si="2"/>
        <v>0</v>
      </c>
      <c r="E23" s="736">
        <v>43655</v>
      </c>
      <c r="F23" s="884">
        <f t="shared" si="3"/>
        <v>-34.983392509449089</v>
      </c>
      <c r="O23"/>
      <c r="P23"/>
      <c r="Q23"/>
      <c r="R23"/>
      <c r="S23"/>
      <c r="T23"/>
    </row>
    <row r="24" spans="1:20" ht="15.75" thickBot="1">
      <c r="A24" s="568" t="s">
        <v>173</v>
      </c>
      <c r="B24" s="733">
        <v>11874.069</v>
      </c>
      <c r="C24" s="741">
        <v>32.039000000000001</v>
      </c>
      <c r="D24" s="885">
        <f t="shared" si="2"/>
        <v>0.26982325940669544</v>
      </c>
      <c r="E24" s="733">
        <v>15263.406000000001</v>
      </c>
      <c r="F24" s="885">
        <f t="shared" si="3"/>
        <v>-22.205640077974738</v>
      </c>
      <c r="O24"/>
      <c r="P24"/>
      <c r="Q24"/>
      <c r="R24"/>
      <c r="S24"/>
      <c r="T24"/>
    </row>
    <row r="25" spans="1:20" ht="15.75" thickBot="1">
      <c r="A25" s="568" t="s">
        <v>174</v>
      </c>
      <c r="B25" s="733">
        <v>4613.0640000000003</v>
      </c>
      <c r="C25" s="741">
        <v>26.15</v>
      </c>
      <c r="D25" s="884">
        <f t="shared" si="2"/>
        <v>0.56686835474209751</v>
      </c>
      <c r="E25" s="733">
        <v>4364.5519999999997</v>
      </c>
      <c r="F25" s="884">
        <f t="shared" si="3"/>
        <v>5.6938719025457978</v>
      </c>
      <c r="O25"/>
      <c r="P25"/>
      <c r="Q25"/>
      <c r="R25"/>
      <c r="S25"/>
      <c r="T25"/>
    </row>
    <row r="26" spans="1:20" ht="15.75" thickBot="1">
      <c r="A26" s="568" t="s">
        <v>175</v>
      </c>
      <c r="B26" s="733">
        <f>B24+B25</f>
        <v>16487.133000000002</v>
      </c>
      <c r="C26" s="742">
        <f>C24+C25</f>
        <v>58.189</v>
      </c>
      <c r="D26" s="886">
        <f t="shared" si="2"/>
        <v>0.35293583183928945</v>
      </c>
      <c r="E26" s="733">
        <f>E24+E25</f>
        <v>19627.957999999999</v>
      </c>
      <c r="F26" s="886">
        <f t="shared" si="3"/>
        <v>-16.001791933730434</v>
      </c>
      <c r="O26"/>
      <c r="P26"/>
      <c r="Q26"/>
      <c r="R26"/>
      <c r="S26"/>
      <c r="T26"/>
    </row>
    <row r="27" spans="1:20" ht="16.5" customHeight="1">
      <c r="A27" s="1529"/>
      <c r="B27" s="1529"/>
      <c r="C27" s="1529"/>
      <c r="D27" s="1529"/>
      <c r="E27" s="1529"/>
      <c r="F27" s="1529"/>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09" t="s">
        <v>450</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526"/>
      <c r="D32" s="1526"/>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526"/>
      <c r="C43" s="1526"/>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topLeftCell="A10" zoomScaleNormal="100" workbookViewId="0">
      <selection activeCell="B15" sqref="B15"/>
    </sheetView>
  </sheetViews>
  <sheetFormatPr defaultRowHeight="12.75"/>
  <cols>
    <col min="1" max="1" width="21.7109375" style="1130" customWidth="1"/>
    <col min="2" max="2" width="11.140625" style="1130" customWidth="1"/>
    <col min="3" max="3" width="12.140625" style="1130" customWidth="1"/>
    <col min="4" max="4" width="8.85546875" style="1130" bestFit="1" customWidth="1"/>
    <col min="5" max="5" width="3" style="1130" customWidth="1"/>
    <col min="6" max="6" width="20.28515625" style="1130" customWidth="1"/>
    <col min="7" max="7" width="10.5703125" style="1130" customWidth="1"/>
    <col min="8" max="8" width="9.85546875" style="844" bestFit="1" customWidth="1"/>
    <col min="9" max="9" width="8.85546875" style="1130" bestFit="1" customWidth="1"/>
    <col min="10" max="10" width="2.85546875" style="1130" customWidth="1"/>
    <col min="11" max="11" width="19.85546875" style="1130" customWidth="1"/>
    <col min="12" max="12" width="12.140625" style="1130" customWidth="1"/>
    <col min="13" max="13" width="11.7109375" style="1130" customWidth="1"/>
    <col min="14" max="14" width="8.85546875" style="1130" bestFit="1" customWidth="1"/>
    <col min="15" max="15" width="4.42578125" style="1130" customWidth="1"/>
    <col min="16" max="16" width="16.7109375" style="1130" customWidth="1"/>
    <col min="17" max="17" width="12.42578125" style="1130" customWidth="1"/>
    <col min="18" max="18" width="15" style="1130" customWidth="1"/>
    <col min="19" max="19" width="8.85546875" style="1130" bestFit="1" customWidth="1"/>
    <col min="20" max="252" width="9.140625" style="1130"/>
    <col min="253" max="253" width="5" style="1130" customWidth="1"/>
    <col min="254" max="254" width="17.7109375" style="1130" customWidth="1"/>
    <col min="255" max="255" width="13.85546875" style="1130" customWidth="1"/>
    <col min="256" max="256" width="13.140625" style="1130" customWidth="1"/>
    <col min="257" max="257" width="12.28515625" style="1130" customWidth="1"/>
    <col min="258" max="258" width="3" style="1130" customWidth="1"/>
    <col min="259" max="259" width="20.28515625" style="1130" customWidth="1"/>
    <col min="260" max="260" width="12.5703125" style="1130" customWidth="1"/>
    <col min="261" max="261" width="11.7109375" style="1130" customWidth="1"/>
    <col min="262" max="262" width="9.140625" style="1130"/>
    <col min="263" max="263" width="2.85546875" style="1130" customWidth="1"/>
    <col min="264" max="264" width="18.5703125" style="1130" customWidth="1"/>
    <col min="265" max="265" width="14.42578125" style="1130" customWidth="1"/>
    <col min="266" max="266" width="13.7109375" style="1130" customWidth="1"/>
    <col min="267" max="267" width="10.140625" style="1130" customWidth="1"/>
    <col min="268" max="268" width="4.42578125" style="1130" customWidth="1"/>
    <col min="269" max="269" width="24" style="1130" customWidth="1"/>
    <col min="270" max="270" width="13.140625" style="1130" customWidth="1"/>
    <col min="271" max="271" width="13" style="1130" customWidth="1"/>
    <col min="272" max="272" width="10.42578125" style="1130" customWidth="1"/>
    <col min="273" max="508" width="9.140625" style="1130"/>
    <col min="509" max="509" width="5" style="1130" customWidth="1"/>
    <col min="510" max="510" width="17.7109375" style="1130" customWidth="1"/>
    <col min="511" max="511" width="13.85546875" style="1130" customWidth="1"/>
    <col min="512" max="512" width="13.140625" style="1130" customWidth="1"/>
    <col min="513" max="513" width="12.28515625" style="1130" customWidth="1"/>
    <col min="514" max="514" width="3" style="1130" customWidth="1"/>
    <col min="515" max="515" width="20.28515625" style="1130" customWidth="1"/>
    <col min="516" max="516" width="12.5703125" style="1130" customWidth="1"/>
    <col min="517" max="517" width="11.7109375" style="1130" customWidth="1"/>
    <col min="518" max="518" width="9.140625" style="1130"/>
    <col min="519" max="519" width="2.85546875" style="1130" customWidth="1"/>
    <col min="520" max="520" width="18.5703125" style="1130" customWidth="1"/>
    <col min="521" max="521" width="14.42578125" style="1130" customWidth="1"/>
    <col min="522" max="522" width="13.7109375" style="1130" customWidth="1"/>
    <col min="523" max="523" width="10.140625" style="1130" customWidth="1"/>
    <col min="524" max="524" width="4.42578125" style="1130" customWidth="1"/>
    <col min="525" max="525" width="24" style="1130" customWidth="1"/>
    <col min="526" max="526" width="13.140625" style="1130" customWidth="1"/>
    <col min="527" max="527" width="13" style="1130" customWidth="1"/>
    <col min="528" max="528" width="10.42578125" style="1130" customWidth="1"/>
    <col min="529" max="764" width="9.140625" style="1130"/>
    <col min="765" max="765" width="5" style="1130" customWidth="1"/>
    <col min="766" max="766" width="17.7109375" style="1130" customWidth="1"/>
    <col min="767" max="767" width="13.85546875" style="1130" customWidth="1"/>
    <col min="768" max="768" width="13.140625" style="1130" customWidth="1"/>
    <col min="769" max="769" width="12.28515625" style="1130" customWidth="1"/>
    <col min="770" max="770" width="3" style="1130" customWidth="1"/>
    <col min="771" max="771" width="20.28515625" style="1130" customWidth="1"/>
    <col min="772" max="772" width="12.5703125" style="1130" customWidth="1"/>
    <col min="773" max="773" width="11.7109375" style="1130" customWidth="1"/>
    <col min="774" max="774" width="9.140625" style="1130"/>
    <col min="775" max="775" width="2.85546875" style="1130" customWidth="1"/>
    <col min="776" max="776" width="18.5703125" style="1130" customWidth="1"/>
    <col min="777" max="777" width="14.42578125" style="1130" customWidth="1"/>
    <col min="778" max="778" width="13.7109375" style="1130" customWidth="1"/>
    <col min="779" max="779" width="10.140625" style="1130" customWidth="1"/>
    <col min="780" max="780" width="4.42578125" style="1130" customWidth="1"/>
    <col min="781" max="781" width="24" style="1130" customWidth="1"/>
    <col min="782" max="782" width="13.140625" style="1130" customWidth="1"/>
    <col min="783" max="783" width="13" style="1130" customWidth="1"/>
    <col min="784" max="784" width="10.42578125" style="1130" customWidth="1"/>
    <col min="785" max="1020" width="9.140625" style="1130"/>
    <col min="1021" max="1021" width="5" style="1130" customWidth="1"/>
    <col min="1022" max="1022" width="17.7109375" style="1130" customWidth="1"/>
    <col min="1023" max="1023" width="13.85546875" style="1130" customWidth="1"/>
    <col min="1024" max="1024" width="13.140625" style="1130" customWidth="1"/>
    <col min="1025" max="1025" width="12.28515625" style="1130" customWidth="1"/>
    <col min="1026" max="1026" width="3" style="1130" customWidth="1"/>
    <col min="1027" max="1027" width="20.28515625" style="1130" customWidth="1"/>
    <col min="1028" max="1028" width="12.5703125" style="1130" customWidth="1"/>
    <col min="1029" max="1029" width="11.7109375" style="1130" customWidth="1"/>
    <col min="1030" max="1030" width="9.140625" style="1130"/>
    <col min="1031" max="1031" width="2.85546875" style="1130" customWidth="1"/>
    <col min="1032" max="1032" width="18.5703125" style="1130" customWidth="1"/>
    <col min="1033" max="1033" width="14.42578125" style="1130" customWidth="1"/>
    <col min="1034" max="1034" width="13.7109375" style="1130" customWidth="1"/>
    <col min="1035" max="1035" width="10.140625" style="1130" customWidth="1"/>
    <col min="1036" max="1036" width="4.42578125" style="1130" customWidth="1"/>
    <col min="1037" max="1037" width="24" style="1130" customWidth="1"/>
    <col min="1038" max="1038" width="13.140625" style="1130" customWidth="1"/>
    <col min="1039" max="1039" width="13" style="1130" customWidth="1"/>
    <col min="1040" max="1040" width="10.42578125" style="1130" customWidth="1"/>
    <col min="1041" max="1276" width="9.140625" style="1130"/>
    <col min="1277" max="1277" width="5" style="1130" customWidth="1"/>
    <col min="1278" max="1278" width="17.7109375" style="1130" customWidth="1"/>
    <col min="1279" max="1279" width="13.85546875" style="1130" customWidth="1"/>
    <col min="1280" max="1280" width="13.140625" style="1130" customWidth="1"/>
    <col min="1281" max="1281" width="12.28515625" style="1130" customWidth="1"/>
    <col min="1282" max="1282" width="3" style="1130" customWidth="1"/>
    <col min="1283" max="1283" width="20.28515625" style="1130" customWidth="1"/>
    <col min="1284" max="1284" width="12.5703125" style="1130" customWidth="1"/>
    <col min="1285" max="1285" width="11.7109375" style="1130" customWidth="1"/>
    <col min="1286" max="1286" width="9.140625" style="1130"/>
    <col min="1287" max="1287" width="2.85546875" style="1130" customWidth="1"/>
    <col min="1288" max="1288" width="18.5703125" style="1130" customWidth="1"/>
    <col min="1289" max="1289" width="14.42578125" style="1130" customWidth="1"/>
    <col min="1290" max="1290" width="13.7109375" style="1130" customWidth="1"/>
    <col min="1291" max="1291" width="10.140625" style="1130" customWidth="1"/>
    <col min="1292" max="1292" width="4.42578125" style="1130" customWidth="1"/>
    <col min="1293" max="1293" width="24" style="1130" customWidth="1"/>
    <col min="1294" max="1294" width="13.140625" style="1130" customWidth="1"/>
    <col min="1295" max="1295" width="13" style="1130" customWidth="1"/>
    <col min="1296" max="1296" width="10.42578125" style="1130" customWidth="1"/>
    <col min="1297" max="1532" width="9.140625" style="1130"/>
    <col min="1533" max="1533" width="5" style="1130" customWidth="1"/>
    <col min="1534" max="1534" width="17.7109375" style="1130" customWidth="1"/>
    <col min="1535" max="1535" width="13.85546875" style="1130" customWidth="1"/>
    <col min="1536" max="1536" width="13.140625" style="1130" customWidth="1"/>
    <col min="1537" max="1537" width="12.28515625" style="1130" customWidth="1"/>
    <col min="1538" max="1538" width="3" style="1130" customWidth="1"/>
    <col min="1539" max="1539" width="20.28515625" style="1130" customWidth="1"/>
    <col min="1540" max="1540" width="12.5703125" style="1130" customWidth="1"/>
    <col min="1541" max="1541" width="11.7109375" style="1130" customWidth="1"/>
    <col min="1542" max="1542" width="9.140625" style="1130"/>
    <col min="1543" max="1543" width="2.85546875" style="1130" customWidth="1"/>
    <col min="1544" max="1544" width="18.5703125" style="1130" customWidth="1"/>
    <col min="1545" max="1545" width="14.42578125" style="1130" customWidth="1"/>
    <col min="1546" max="1546" width="13.7109375" style="1130" customWidth="1"/>
    <col min="1547" max="1547" width="10.140625" style="1130" customWidth="1"/>
    <col min="1548" max="1548" width="4.42578125" style="1130" customWidth="1"/>
    <col min="1549" max="1549" width="24" style="1130" customWidth="1"/>
    <col min="1550" max="1550" width="13.140625" style="1130" customWidth="1"/>
    <col min="1551" max="1551" width="13" style="1130" customWidth="1"/>
    <col min="1552" max="1552" width="10.42578125" style="1130" customWidth="1"/>
    <col min="1553" max="1788" width="9.140625" style="1130"/>
    <col min="1789" max="1789" width="5" style="1130" customWidth="1"/>
    <col min="1790" max="1790" width="17.7109375" style="1130" customWidth="1"/>
    <col min="1791" max="1791" width="13.85546875" style="1130" customWidth="1"/>
    <col min="1792" max="1792" width="13.140625" style="1130" customWidth="1"/>
    <col min="1793" max="1793" width="12.28515625" style="1130" customWidth="1"/>
    <col min="1794" max="1794" width="3" style="1130" customWidth="1"/>
    <col min="1795" max="1795" width="20.28515625" style="1130" customWidth="1"/>
    <col min="1796" max="1796" width="12.5703125" style="1130" customWidth="1"/>
    <col min="1797" max="1797" width="11.7109375" style="1130" customWidth="1"/>
    <col min="1798" max="1798" width="9.140625" style="1130"/>
    <col min="1799" max="1799" width="2.85546875" style="1130" customWidth="1"/>
    <col min="1800" max="1800" width="18.5703125" style="1130" customWidth="1"/>
    <col min="1801" max="1801" width="14.42578125" style="1130" customWidth="1"/>
    <col min="1802" max="1802" width="13.7109375" style="1130" customWidth="1"/>
    <col min="1803" max="1803" width="10.140625" style="1130" customWidth="1"/>
    <col min="1804" max="1804" width="4.42578125" style="1130" customWidth="1"/>
    <col min="1805" max="1805" width="24" style="1130" customWidth="1"/>
    <col min="1806" max="1806" width="13.140625" style="1130" customWidth="1"/>
    <col min="1807" max="1807" width="13" style="1130" customWidth="1"/>
    <col min="1808" max="1808" width="10.42578125" style="1130" customWidth="1"/>
    <col min="1809" max="2044" width="9.140625" style="1130"/>
    <col min="2045" max="2045" width="5" style="1130" customWidth="1"/>
    <col min="2046" max="2046" width="17.7109375" style="1130" customWidth="1"/>
    <col min="2047" max="2047" width="13.85546875" style="1130" customWidth="1"/>
    <col min="2048" max="2048" width="13.140625" style="1130" customWidth="1"/>
    <col min="2049" max="2049" width="12.28515625" style="1130" customWidth="1"/>
    <col min="2050" max="2050" width="3" style="1130" customWidth="1"/>
    <col min="2051" max="2051" width="20.28515625" style="1130" customWidth="1"/>
    <col min="2052" max="2052" width="12.5703125" style="1130" customWidth="1"/>
    <col min="2053" max="2053" width="11.7109375" style="1130" customWidth="1"/>
    <col min="2054" max="2054" width="9.140625" style="1130"/>
    <col min="2055" max="2055" width="2.85546875" style="1130" customWidth="1"/>
    <col min="2056" max="2056" width="18.5703125" style="1130" customWidth="1"/>
    <col min="2057" max="2057" width="14.42578125" style="1130" customWidth="1"/>
    <col min="2058" max="2058" width="13.7109375" style="1130" customWidth="1"/>
    <col min="2059" max="2059" width="10.140625" style="1130" customWidth="1"/>
    <col min="2060" max="2060" width="4.42578125" style="1130" customWidth="1"/>
    <col min="2061" max="2061" width="24" style="1130" customWidth="1"/>
    <col min="2062" max="2062" width="13.140625" style="1130" customWidth="1"/>
    <col min="2063" max="2063" width="13" style="1130" customWidth="1"/>
    <col min="2064" max="2064" width="10.42578125" style="1130" customWidth="1"/>
    <col min="2065" max="2300" width="9.140625" style="1130"/>
    <col min="2301" max="2301" width="5" style="1130" customWidth="1"/>
    <col min="2302" max="2302" width="17.7109375" style="1130" customWidth="1"/>
    <col min="2303" max="2303" width="13.85546875" style="1130" customWidth="1"/>
    <col min="2304" max="2304" width="13.140625" style="1130" customWidth="1"/>
    <col min="2305" max="2305" width="12.28515625" style="1130" customWidth="1"/>
    <col min="2306" max="2306" width="3" style="1130" customWidth="1"/>
    <col min="2307" max="2307" width="20.28515625" style="1130" customWidth="1"/>
    <col min="2308" max="2308" width="12.5703125" style="1130" customWidth="1"/>
    <col min="2309" max="2309" width="11.7109375" style="1130" customWidth="1"/>
    <col min="2310" max="2310" width="9.140625" style="1130"/>
    <col min="2311" max="2311" width="2.85546875" style="1130" customWidth="1"/>
    <col min="2312" max="2312" width="18.5703125" style="1130" customWidth="1"/>
    <col min="2313" max="2313" width="14.42578125" style="1130" customWidth="1"/>
    <col min="2314" max="2314" width="13.7109375" style="1130" customWidth="1"/>
    <col min="2315" max="2315" width="10.140625" style="1130" customWidth="1"/>
    <col min="2316" max="2316" width="4.42578125" style="1130" customWidth="1"/>
    <col min="2317" max="2317" width="24" style="1130" customWidth="1"/>
    <col min="2318" max="2318" width="13.140625" style="1130" customWidth="1"/>
    <col min="2319" max="2319" width="13" style="1130" customWidth="1"/>
    <col min="2320" max="2320" width="10.42578125" style="1130" customWidth="1"/>
    <col min="2321" max="2556" width="9.140625" style="1130"/>
    <col min="2557" max="2557" width="5" style="1130" customWidth="1"/>
    <col min="2558" max="2558" width="17.7109375" style="1130" customWidth="1"/>
    <col min="2559" max="2559" width="13.85546875" style="1130" customWidth="1"/>
    <col min="2560" max="2560" width="13.140625" style="1130" customWidth="1"/>
    <col min="2561" max="2561" width="12.28515625" style="1130" customWidth="1"/>
    <col min="2562" max="2562" width="3" style="1130" customWidth="1"/>
    <col min="2563" max="2563" width="20.28515625" style="1130" customWidth="1"/>
    <col min="2564" max="2564" width="12.5703125" style="1130" customWidth="1"/>
    <col min="2565" max="2565" width="11.7109375" style="1130" customWidth="1"/>
    <col min="2566" max="2566" width="9.140625" style="1130"/>
    <col min="2567" max="2567" width="2.85546875" style="1130" customWidth="1"/>
    <col min="2568" max="2568" width="18.5703125" style="1130" customWidth="1"/>
    <col min="2569" max="2569" width="14.42578125" style="1130" customWidth="1"/>
    <col min="2570" max="2570" width="13.7109375" style="1130" customWidth="1"/>
    <col min="2571" max="2571" width="10.140625" style="1130" customWidth="1"/>
    <col min="2572" max="2572" width="4.42578125" style="1130" customWidth="1"/>
    <col min="2573" max="2573" width="24" style="1130" customWidth="1"/>
    <col min="2574" max="2574" width="13.140625" style="1130" customWidth="1"/>
    <col min="2575" max="2575" width="13" style="1130" customWidth="1"/>
    <col min="2576" max="2576" width="10.42578125" style="1130" customWidth="1"/>
    <col min="2577" max="2812" width="9.140625" style="1130"/>
    <col min="2813" max="2813" width="5" style="1130" customWidth="1"/>
    <col min="2814" max="2814" width="17.7109375" style="1130" customWidth="1"/>
    <col min="2815" max="2815" width="13.85546875" style="1130" customWidth="1"/>
    <col min="2816" max="2816" width="13.140625" style="1130" customWidth="1"/>
    <col min="2817" max="2817" width="12.28515625" style="1130" customWidth="1"/>
    <col min="2818" max="2818" width="3" style="1130" customWidth="1"/>
    <col min="2819" max="2819" width="20.28515625" style="1130" customWidth="1"/>
    <col min="2820" max="2820" width="12.5703125" style="1130" customWidth="1"/>
    <col min="2821" max="2821" width="11.7109375" style="1130" customWidth="1"/>
    <col min="2822" max="2822" width="9.140625" style="1130"/>
    <col min="2823" max="2823" width="2.85546875" style="1130" customWidth="1"/>
    <col min="2824" max="2824" width="18.5703125" style="1130" customWidth="1"/>
    <col min="2825" max="2825" width="14.42578125" style="1130" customWidth="1"/>
    <col min="2826" max="2826" width="13.7109375" style="1130" customWidth="1"/>
    <col min="2827" max="2827" width="10.140625" style="1130" customWidth="1"/>
    <col min="2828" max="2828" width="4.42578125" style="1130" customWidth="1"/>
    <col min="2829" max="2829" width="24" style="1130" customWidth="1"/>
    <col min="2830" max="2830" width="13.140625" style="1130" customWidth="1"/>
    <col min="2831" max="2831" width="13" style="1130" customWidth="1"/>
    <col min="2832" max="2832" width="10.42578125" style="1130" customWidth="1"/>
    <col min="2833" max="3068" width="9.140625" style="1130"/>
    <col min="3069" max="3069" width="5" style="1130" customWidth="1"/>
    <col min="3070" max="3070" width="17.7109375" style="1130" customWidth="1"/>
    <col min="3071" max="3071" width="13.85546875" style="1130" customWidth="1"/>
    <col min="3072" max="3072" width="13.140625" style="1130" customWidth="1"/>
    <col min="3073" max="3073" width="12.28515625" style="1130" customWidth="1"/>
    <col min="3074" max="3074" width="3" style="1130" customWidth="1"/>
    <col min="3075" max="3075" width="20.28515625" style="1130" customWidth="1"/>
    <col min="3076" max="3076" width="12.5703125" style="1130" customWidth="1"/>
    <col min="3077" max="3077" width="11.7109375" style="1130" customWidth="1"/>
    <col min="3078" max="3078" width="9.140625" style="1130"/>
    <col min="3079" max="3079" width="2.85546875" style="1130" customWidth="1"/>
    <col min="3080" max="3080" width="18.5703125" style="1130" customWidth="1"/>
    <col min="3081" max="3081" width="14.42578125" style="1130" customWidth="1"/>
    <col min="3082" max="3082" width="13.7109375" style="1130" customWidth="1"/>
    <col min="3083" max="3083" width="10.140625" style="1130" customWidth="1"/>
    <col min="3084" max="3084" width="4.42578125" style="1130" customWidth="1"/>
    <col min="3085" max="3085" width="24" style="1130" customWidth="1"/>
    <col min="3086" max="3086" width="13.140625" style="1130" customWidth="1"/>
    <col min="3087" max="3087" width="13" style="1130" customWidth="1"/>
    <col min="3088" max="3088" width="10.42578125" style="1130" customWidth="1"/>
    <col min="3089" max="3324" width="9.140625" style="1130"/>
    <col min="3325" max="3325" width="5" style="1130" customWidth="1"/>
    <col min="3326" max="3326" width="17.7109375" style="1130" customWidth="1"/>
    <col min="3327" max="3327" width="13.85546875" style="1130" customWidth="1"/>
    <col min="3328" max="3328" width="13.140625" style="1130" customWidth="1"/>
    <col min="3329" max="3329" width="12.28515625" style="1130" customWidth="1"/>
    <col min="3330" max="3330" width="3" style="1130" customWidth="1"/>
    <col min="3331" max="3331" width="20.28515625" style="1130" customWidth="1"/>
    <col min="3332" max="3332" width="12.5703125" style="1130" customWidth="1"/>
    <col min="3333" max="3333" width="11.7109375" style="1130" customWidth="1"/>
    <col min="3334" max="3334" width="9.140625" style="1130"/>
    <col min="3335" max="3335" width="2.85546875" style="1130" customWidth="1"/>
    <col min="3336" max="3336" width="18.5703125" style="1130" customWidth="1"/>
    <col min="3337" max="3337" width="14.42578125" style="1130" customWidth="1"/>
    <col min="3338" max="3338" width="13.7109375" style="1130" customWidth="1"/>
    <col min="3339" max="3339" width="10.140625" style="1130" customWidth="1"/>
    <col min="3340" max="3340" width="4.42578125" style="1130" customWidth="1"/>
    <col min="3341" max="3341" width="24" style="1130" customWidth="1"/>
    <col min="3342" max="3342" width="13.140625" style="1130" customWidth="1"/>
    <col min="3343" max="3343" width="13" style="1130" customWidth="1"/>
    <col min="3344" max="3344" width="10.42578125" style="1130" customWidth="1"/>
    <col min="3345" max="3580" width="9.140625" style="1130"/>
    <col min="3581" max="3581" width="5" style="1130" customWidth="1"/>
    <col min="3582" max="3582" width="17.7109375" style="1130" customWidth="1"/>
    <col min="3583" max="3583" width="13.85546875" style="1130" customWidth="1"/>
    <col min="3584" max="3584" width="13.140625" style="1130" customWidth="1"/>
    <col min="3585" max="3585" width="12.28515625" style="1130" customWidth="1"/>
    <col min="3586" max="3586" width="3" style="1130" customWidth="1"/>
    <col min="3587" max="3587" width="20.28515625" style="1130" customWidth="1"/>
    <col min="3588" max="3588" width="12.5703125" style="1130" customWidth="1"/>
    <col min="3589" max="3589" width="11.7109375" style="1130" customWidth="1"/>
    <col min="3590" max="3590" width="9.140625" style="1130"/>
    <col min="3591" max="3591" width="2.85546875" style="1130" customWidth="1"/>
    <col min="3592" max="3592" width="18.5703125" style="1130" customWidth="1"/>
    <col min="3593" max="3593" width="14.42578125" style="1130" customWidth="1"/>
    <col min="3594" max="3594" width="13.7109375" style="1130" customWidth="1"/>
    <col min="3595" max="3595" width="10.140625" style="1130" customWidth="1"/>
    <col min="3596" max="3596" width="4.42578125" style="1130" customWidth="1"/>
    <col min="3597" max="3597" width="24" style="1130" customWidth="1"/>
    <col min="3598" max="3598" width="13.140625" style="1130" customWidth="1"/>
    <col min="3599" max="3599" width="13" style="1130" customWidth="1"/>
    <col min="3600" max="3600" width="10.42578125" style="1130" customWidth="1"/>
    <col min="3601" max="3836" width="9.140625" style="1130"/>
    <col min="3837" max="3837" width="5" style="1130" customWidth="1"/>
    <col min="3838" max="3838" width="17.7109375" style="1130" customWidth="1"/>
    <col min="3839" max="3839" width="13.85546875" style="1130" customWidth="1"/>
    <col min="3840" max="3840" width="13.140625" style="1130" customWidth="1"/>
    <col min="3841" max="3841" width="12.28515625" style="1130" customWidth="1"/>
    <col min="3842" max="3842" width="3" style="1130" customWidth="1"/>
    <col min="3843" max="3843" width="20.28515625" style="1130" customWidth="1"/>
    <col min="3844" max="3844" width="12.5703125" style="1130" customWidth="1"/>
    <col min="3845" max="3845" width="11.7109375" style="1130" customWidth="1"/>
    <col min="3846" max="3846" width="9.140625" style="1130"/>
    <col min="3847" max="3847" width="2.85546875" style="1130" customWidth="1"/>
    <col min="3848" max="3848" width="18.5703125" style="1130" customWidth="1"/>
    <col min="3849" max="3849" width="14.42578125" style="1130" customWidth="1"/>
    <col min="3850" max="3850" width="13.7109375" style="1130" customWidth="1"/>
    <col min="3851" max="3851" width="10.140625" style="1130" customWidth="1"/>
    <col min="3852" max="3852" width="4.42578125" style="1130" customWidth="1"/>
    <col min="3853" max="3853" width="24" style="1130" customWidth="1"/>
    <col min="3854" max="3854" width="13.140625" style="1130" customWidth="1"/>
    <col min="3855" max="3855" width="13" style="1130" customWidth="1"/>
    <col min="3856" max="3856" width="10.42578125" style="1130" customWidth="1"/>
    <col min="3857" max="4092" width="9.140625" style="1130"/>
    <col min="4093" max="4093" width="5" style="1130" customWidth="1"/>
    <col min="4094" max="4094" width="17.7109375" style="1130" customWidth="1"/>
    <col min="4095" max="4095" width="13.85546875" style="1130" customWidth="1"/>
    <col min="4096" max="4096" width="13.140625" style="1130" customWidth="1"/>
    <col min="4097" max="4097" width="12.28515625" style="1130" customWidth="1"/>
    <col min="4098" max="4098" width="3" style="1130" customWidth="1"/>
    <col min="4099" max="4099" width="20.28515625" style="1130" customWidth="1"/>
    <col min="4100" max="4100" width="12.5703125" style="1130" customWidth="1"/>
    <col min="4101" max="4101" width="11.7109375" style="1130" customWidth="1"/>
    <col min="4102" max="4102" width="9.140625" style="1130"/>
    <col min="4103" max="4103" width="2.85546875" style="1130" customWidth="1"/>
    <col min="4104" max="4104" width="18.5703125" style="1130" customWidth="1"/>
    <col min="4105" max="4105" width="14.42578125" style="1130" customWidth="1"/>
    <col min="4106" max="4106" width="13.7109375" style="1130" customWidth="1"/>
    <col min="4107" max="4107" width="10.140625" style="1130" customWidth="1"/>
    <col min="4108" max="4108" width="4.42578125" style="1130" customWidth="1"/>
    <col min="4109" max="4109" width="24" style="1130" customWidth="1"/>
    <col min="4110" max="4110" width="13.140625" style="1130" customWidth="1"/>
    <col min="4111" max="4111" width="13" style="1130" customWidth="1"/>
    <col min="4112" max="4112" width="10.42578125" style="1130" customWidth="1"/>
    <col min="4113" max="4348" width="9.140625" style="1130"/>
    <col min="4349" max="4349" width="5" style="1130" customWidth="1"/>
    <col min="4350" max="4350" width="17.7109375" style="1130" customWidth="1"/>
    <col min="4351" max="4351" width="13.85546875" style="1130" customWidth="1"/>
    <col min="4352" max="4352" width="13.140625" style="1130" customWidth="1"/>
    <col min="4353" max="4353" width="12.28515625" style="1130" customWidth="1"/>
    <col min="4354" max="4354" width="3" style="1130" customWidth="1"/>
    <col min="4355" max="4355" width="20.28515625" style="1130" customWidth="1"/>
    <col min="4356" max="4356" width="12.5703125" style="1130" customWidth="1"/>
    <col min="4357" max="4357" width="11.7109375" style="1130" customWidth="1"/>
    <col min="4358" max="4358" width="9.140625" style="1130"/>
    <col min="4359" max="4359" width="2.85546875" style="1130" customWidth="1"/>
    <col min="4360" max="4360" width="18.5703125" style="1130" customWidth="1"/>
    <col min="4361" max="4361" width="14.42578125" style="1130" customWidth="1"/>
    <col min="4362" max="4362" width="13.7109375" style="1130" customWidth="1"/>
    <col min="4363" max="4363" width="10.140625" style="1130" customWidth="1"/>
    <col min="4364" max="4364" width="4.42578125" style="1130" customWidth="1"/>
    <col min="4365" max="4365" width="24" style="1130" customWidth="1"/>
    <col min="4366" max="4366" width="13.140625" style="1130" customWidth="1"/>
    <col min="4367" max="4367" width="13" style="1130" customWidth="1"/>
    <col min="4368" max="4368" width="10.42578125" style="1130" customWidth="1"/>
    <col min="4369" max="4604" width="9.140625" style="1130"/>
    <col min="4605" max="4605" width="5" style="1130" customWidth="1"/>
    <col min="4606" max="4606" width="17.7109375" style="1130" customWidth="1"/>
    <col min="4607" max="4607" width="13.85546875" style="1130" customWidth="1"/>
    <col min="4608" max="4608" width="13.140625" style="1130" customWidth="1"/>
    <col min="4609" max="4609" width="12.28515625" style="1130" customWidth="1"/>
    <col min="4610" max="4610" width="3" style="1130" customWidth="1"/>
    <col min="4611" max="4611" width="20.28515625" style="1130" customWidth="1"/>
    <col min="4612" max="4612" width="12.5703125" style="1130" customWidth="1"/>
    <col min="4613" max="4613" width="11.7109375" style="1130" customWidth="1"/>
    <col min="4614" max="4614" width="9.140625" style="1130"/>
    <col min="4615" max="4615" width="2.85546875" style="1130" customWidth="1"/>
    <col min="4616" max="4616" width="18.5703125" style="1130" customWidth="1"/>
    <col min="4617" max="4617" width="14.42578125" style="1130" customWidth="1"/>
    <col min="4618" max="4618" width="13.7109375" style="1130" customWidth="1"/>
    <col min="4619" max="4619" width="10.140625" style="1130" customWidth="1"/>
    <col min="4620" max="4620" width="4.42578125" style="1130" customWidth="1"/>
    <col min="4621" max="4621" width="24" style="1130" customWidth="1"/>
    <col min="4622" max="4622" width="13.140625" style="1130" customWidth="1"/>
    <col min="4623" max="4623" width="13" style="1130" customWidth="1"/>
    <col min="4624" max="4624" width="10.42578125" style="1130" customWidth="1"/>
    <col min="4625" max="4860" width="9.140625" style="1130"/>
    <col min="4861" max="4861" width="5" style="1130" customWidth="1"/>
    <col min="4862" max="4862" width="17.7109375" style="1130" customWidth="1"/>
    <col min="4863" max="4863" width="13.85546875" style="1130" customWidth="1"/>
    <col min="4864" max="4864" width="13.140625" style="1130" customWidth="1"/>
    <col min="4865" max="4865" width="12.28515625" style="1130" customWidth="1"/>
    <col min="4866" max="4866" width="3" style="1130" customWidth="1"/>
    <col min="4867" max="4867" width="20.28515625" style="1130" customWidth="1"/>
    <col min="4868" max="4868" width="12.5703125" style="1130" customWidth="1"/>
    <col min="4869" max="4869" width="11.7109375" style="1130" customWidth="1"/>
    <col min="4870" max="4870" width="9.140625" style="1130"/>
    <col min="4871" max="4871" width="2.85546875" style="1130" customWidth="1"/>
    <col min="4872" max="4872" width="18.5703125" style="1130" customWidth="1"/>
    <col min="4873" max="4873" width="14.42578125" style="1130" customWidth="1"/>
    <col min="4874" max="4874" width="13.7109375" style="1130" customWidth="1"/>
    <col min="4875" max="4875" width="10.140625" style="1130" customWidth="1"/>
    <col min="4876" max="4876" width="4.42578125" style="1130" customWidth="1"/>
    <col min="4877" max="4877" width="24" style="1130" customWidth="1"/>
    <col min="4878" max="4878" width="13.140625" style="1130" customWidth="1"/>
    <col min="4879" max="4879" width="13" style="1130" customWidth="1"/>
    <col min="4880" max="4880" width="10.42578125" style="1130" customWidth="1"/>
    <col min="4881" max="5116" width="9.140625" style="1130"/>
    <col min="5117" max="5117" width="5" style="1130" customWidth="1"/>
    <col min="5118" max="5118" width="17.7109375" style="1130" customWidth="1"/>
    <col min="5119" max="5119" width="13.85546875" style="1130" customWidth="1"/>
    <col min="5120" max="5120" width="13.140625" style="1130" customWidth="1"/>
    <col min="5121" max="5121" width="12.28515625" style="1130" customWidth="1"/>
    <col min="5122" max="5122" width="3" style="1130" customWidth="1"/>
    <col min="5123" max="5123" width="20.28515625" style="1130" customWidth="1"/>
    <col min="5124" max="5124" width="12.5703125" style="1130" customWidth="1"/>
    <col min="5125" max="5125" width="11.7109375" style="1130" customWidth="1"/>
    <col min="5126" max="5126" width="9.140625" style="1130"/>
    <col min="5127" max="5127" width="2.85546875" style="1130" customWidth="1"/>
    <col min="5128" max="5128" width="18.5703125" style="1130" customWidth="1"/>
    <col min="5129" max="5129" width="14.42578125" style="1130" customWidth="1"/>
    <col min="5130" max="5130" width="13.7109375" style="1130" customWidth="1"/>
    <col min="5131" max="5131" width="10.140625" style="1130" customWidth="1"/>
    <col min="5132" max="5132" width="4.42578125" style="1130" customWidth="1"/>
    <col min="5133" max="5133" width="24" style="1130" customWidth="1"/>
    <col min="5134" max="5134" width="13.140625" style="1130" customWidth="1"/>
    <col min="5135" max="5135" width="13" style="1130" customWidth="1"/>
    <col min="5136" max="5136" width="10.42578125" style="1130" customWidth="1"/>
    <col min="5137" max="5372" width="9.140625" style="1130"/>
    <col min="5373" max="5373" width="5" style="1130" customWidth="1"/>
    <col min="5374" max="5374" width="17.7109375" style="1130" customWidth="1"/>
    <col min="5375" max="5375" width="13.85546875" style="1130" customWidth="1"/>
    <col min="5376" max="5376" width="13.140625" style="1130" customWidth="1"/>
    <col min="5377" max="5377" width="12.28515625" style="1130" customWidth="1"/>
    <col min="5378" max="5378" width="3" style="1130" customWidth="1"/>
    <col min="5379" max="5379" width="20.28515625" style="1130" customWidth="1"/>
    <col min="5380" max="5380" width="12.5703125" style="1130" customWidth="1"/>
    <col min="5381" max="5381" width="11.7109375" style="1130" customWidth="1"/>
    <col min="5382" max="5382" width="9.140625" style="1130"/>
    <col min="5383" max="5383" width="2.85546875" style="1130" customWidth="1"/>
    <col min="5384" max="5384" width="18.5703125" style="1130" customWidth="1"/>
    <col min="5385" max="5385" width="14.42578125" style="1130" customWidth="1"/>
    <col min="5386" max="5386" width="13.7109375" style="1130" customWidth="1"/>
    <col min="5387" max="5387" width="10.140625" style="1130" customWidth="1"/>
    <col min="5388" max="5388" width="4.42578125" style="1130" customWidth="1"/>
    <col min="5389" max="5389" width="24" style="1130" customWidth="1"/>
    <col min="5390" max="5390" width="13.140625" style="1130" customWidth="1"/>
    <col min="5391" max="5391" width="13" style="1130" customWidth="1"/>
    <col min="5392" max="5392" width="10.42578125" style="1130" customWidth="1"/>
    <col min="5393" max="5628" width="9.140625" style="1130"/>
    <col min="5629" max="5629" width="5" style="1130" customWidth="1"/>
    <col min="5630" max="5630" width="17.7109375" style="1130" customWidth="1"/>
    <col min="5631" max="5631" width="13.85546875" style="1130" customWidth="1"/>
    <col min="5632" max="5632" width="13.140625" style="1130" customWidth="1"/>
    <col min="5633" max="5633" width="12.28515625" style="1130" customWidth="1"/>
    <col min="5634" max="5634" width="3" style="1130" customWidth="1"/>
    <col min="5635" max="5635" width="20.28515625" style="1130" customWidth="1"/>
    <col min="5636" max="5636" width="12.5703125" style="1130" customWidth="1"/>
    <col min="5637" max="5637" width="11.7109375" style="1130" customWidth="1"/>
    <col min="5638" max="5638" width="9.140625" style="1130"/>
    <col min="5639" max="5639" width="2.85546875" style="1130" customWidth="1"/>
    <col min="5640" max="5640" width="18.5703125" style="1130" customWidth="1"/>
    <col min="5641" max="5641" width="14.42578125" style="1130" customWidth="1"/>
    <col min="5642" max="5642" width="13.7109375" style="1130" customWidth="1"/>
    <col min="5643" max="5643" width="10.140625" style="1130" customWidth="1"/>
    <col min="5644" max="5644" width="4.42578125" style="1130" customWidth="1"/>
    <col min="5645" max="5645" width="24" style="1130" customWidth="1"/>
    <col min="5646" max="5646" width="13.140625" style="1130" customWidth="1"/>
    <col min="5647" max="5647" width="13" style="1130" customWidth="1"/>
    <col min="5648" max="5648" width="10.42578125" style="1130" customWidth="1"/>
    <col min="5649" max="5884" width="9.140625" style="1130"/>
    <col min="5885" max="5885" width="5" style="1130" customWidth="1"/>
    <col min="5886" max="5886" width="17.7109375" style="1130" customWidth="1"/>
    <col min="5887" max="5887" width="13.85546875" style="1130" customWidth="1"/>
    <col min="5888" max="5888" width="13.140625" style="1130" customWidth="1"/>
    <col min="5889" max="5889" width="12.28515625" style="1130" customWidth="1"/>
    <col min="5890" max="5890" width="3" style="1130" customWidth="1"/>
    <col min="5891" max="5891" width="20.28515625" style="1130" customWidth="1"/>
    <col min="5892" max="5892" width="12.5703125" style="1130" customWidth="1"/>
    <col min="5893" max="5893" width="11.7109375" style="1130" customWidth="1"/>
    <col min="5894" max="5894" width="9.140625" style="1130"/>
    <col min="5895" max="5895" width="2.85546875" style="1130" customWidth="1"/>
    <col min="5896" max="5896" width="18.5703125" style="1130" customWidth="1"/>
    <col min="5897" max="5897" width="14.42578125" style="1130" customWidth="1"/>
    <col min="5898" max="5898" width="13.7109375" style="1130" customWidth="1"/>
    <col min="5899" max="5899" width="10.140625" style="1130" customWidth="1"/>
    <col min="5900" max="5900" width="4.42578125" style="1130" customWidth="1"/>
    <col min="5901" max="5901" width="24" style="1130" customWidth="1"/>
    <col min="5902" max="5902" width="13.140625" style="1130" customWidth="1"/>
    <col min="5903" max="5903" width="13" style="1130" customWidth="1"/>
    <col min="5904" max="5904" width="10.42578125" style="1130" customWidth="1"/>
    <col min="5905" max="6140" width="9.140625" style="1130"/>
    <col min="6141" max="6141" width="5" style="1130" customWidth="1"/>
    <col min="6142" max="6142" width="17.7109375" style="1130" customWidth="1"/>
    <col min="6143" max="6143" width="13.85546875" style="1130" customWidth="1"/>
    <col min="6144" max="6144" width="13.140625" style="1130" customWidth="1"/>
    <col min="6145" max="6145" width="12.28515625" style="1130" customWidth="1"/>
    <col min="6146" max="6146" width="3" style="1130" customWidth="1"/>
    <col min="6147" max="6147" width="20.28515625" style="1130" customWidth="1"/>
    <col min="6148" max="6148" width="12.5703125" style="1130" customWidth="1"/>
    <col min="6149" max="6149" width="11.7109375" style="1130" customWidth="1"/>
    <col min="6150" max="6150" width="9.140625" style="1130"/>
    <col min="6151" max="6151" width="2.85546875" style="1130" customWidth="1"/>
    <col min="6152" max="6152" width="18.5703125" style="1130" customWidth="1"/>
    <col min="6153" max="6153" width="14.42578125" style="1130" customWidth="1"/>
    <col min="6154" max="6154" width="13.7109375" style="1130" customWidth="1"/>
    <col min="6155" max="6155" width="10.140625" style="1130" customWidth="1"/>
    <col min="6156" max="6156" width="4.42578125" style="1130" customWidth="1"/>
    <col min="6157" max="6157" width="24" style="1130" customWidth="1"/>
    <col min="6158" max="6158" width="13.140625" style="1130" customWidth="1"/>
    <col min="6159" max="6159" width="13" style="1130" customWidth="1"/>
    <col min="6160" max="6160" width="10.42578125" style="1130" customWidth="1"/>
    <col min="6161" max="6396" width="9.140625" style="1130"/>
    <col min="6397" max="6397" width="5" style="1130" customWidth="1"/>
    <col min="6398" max="6398" width="17.7109375" style="1130" customWidth="1"/>
    <col min="6399" max="6399" width="13.85546875" style="1130" customWidth="1"/>
    <col min="6400" max="6400" width="13.140625" style="1130" customWidth="1"/>
    <col min="6401" max="6401" width="12.28515625" style="1130" customWidth="1"/>
    <col min="6402" max="6402" width="3" style="1130" customWidth="1"/>
    <col min="6403" max="6403" width="20.28515625" style="1130" customWidth="1"/>
    <col min="6404" max="6404" width="12.5703125" style="1130" customWidth="1"/>
    <col min="6405" max="6405" width="11.7109375" style="1130" customWidth="1"/>
    <col min="6406" max="6406" width="9.140625" style="1130"/>
    <col min="6407" max="6407" width="2.85546875" style="1130" customWidth="1"/>
    <col min="6408" max="6408" width="18.5703125" style="1130" customWidth="1"/>
    <col min="6409" max="6409" width="14.42578125" style="1130" customWidth="1"/>
    <col min="6410" max="6410" width="13.7109375" style="1130" customWidth="1"/>
    <col min="6411" max="6411" width="10.140625" style="1130" customWidth="1"/>
    <col min="6412" max="6412" width="4.42578125" style="1130" customWidth="1"/>
    <col min="6413" max="6413" width="24" style="1130" customWidth="1"/>
    <col min="6414" max="6414" width="13.140625" style="1130" customWidth="1"/>
    <col min="6415" max="6415" width="13" style="1130" customWidth="1"/>
    <col min="6416" max="6416" width="10.42578125" style="1130" customWidth="1"/>
    <col min="6417" max="6652" width="9.140625" style="1130"/>
    <col min="6653" max="6653" width="5" style="1130" customWidth="1"/>
    <col min="6654" max="6654" width="17.7109375" style="1130" customWidth="1"/>
    <col min="6655" max="6655" width="13.85546875" style="1130" customWidth="1"/>
    <col min="6656" max="6656" width="13.140625" style="1130" customWidth="1"/>
    <col min="6657" max="6657" width="12.28515625" style="1130" customWidth="1"/>
    <col min="6658" max="6658" width="3" style="1130" customWidth="1"/>
    <col min="6659" max="6659" width="20.28515625" style="1130" customWidth="1"/>
    <col min="6660" max="6660" width="12.5703125" style="1130" customWidth="1"/>
    <col min="6661" max="6661" width="11.7109375" style="1130" customWidth="1"/>
    <col min="6662" max="6662" width="9.140625" style="1130"/>
    <col min="6663" max="6663" width="2.85546875" style="1130" customWidth="1"/>
    <col min="6664" max="6664" width="18.5703125" style="1130" customWidth="1"/>
    <col min="6665" max="6665" width="14.42578125" style="1130" customWidth="1"/>
    <col min="6666" max="6666" width="13.7109375" style="1130" customWidth="1"/>
    <col min="6667" max="6667" width="10.140625" style="1130" customWidth="1"/>
    <col min="6668" max="6668" width="4.42578125" style="1130" customWidth="1"/>
    <col min="6669" max="6669" width="24" style="1130" customWidth="1"/>
    <col min="6670" max="6670" width="13.140625" style="1130" customWidth="1"/>
    <col min="6671" max="6671" width="13" style="1130" customWidth="1"/>
    <col min="6672" max="6672" width="10.42578125" style="1130" customWidth="1"/>
    <col min="6673" max="6908" width="9.140625" style="1130"/>
    <col min="6909" max="6909" width="5" style="1130" customWidth="1"/>
    <col min="6910" max="6910" width="17.7109375" style="1130" customWidth="1"/>
    <col min="6911" max="6911" width="13.85546875" style="1130" customWidth="1"/>
    <col min="6912" max="6912" width="13.140625" style="1130" customWidth="1"/>
    <col min="6913" max="6913" width="12.28515625" style="1130" customWidth="1"/>
    <col min="6914" max="6914" width="3" style="1130" customWidth="1"/>
    <col min="6915" max="6915" width="20.28515625" style="1130" customWidth="1"/>
    <col min="6916" max="6916" width="12.5703125" style="1130" customWidth="1"/>
    <col min="6917" max="6917" width="11.7109375" style="1130" customWidth="1"/>
    <col min="6918" max="6918" width="9.140625" style="1130"/>
    <col min="6919" max="6919" width="2.85546875" style="1130" customWidth="1"/>
    <col min="6920" max="6920" width="18.5703125" style="1130" customWidth="1"/>
    <col min="6921" max="6921" width="14.42578125" style="1130" customWidth="1"/>
    <col min="6922" max="6922" width="13.7109375" style="1130" customWidth="1"/>
    <col min="6923" max="6923" width="10.140625" style="1130" customWidth="1"/>
    <col min="6924" max="6924" width="4.42578125" style="1130" customWidth="1"/>
    <col min="6925" max="6925" width="24" style="1130" customWidth="1"/>
    <col min="6926" max="6926" width="13.140625" style="1130" customWidth="1"/>
    <col min="6927" max="6927" width="13" style="1130" customWidth="1"/>
    <col min="6928" max="6928" width="10.42578125" style="1130" customWidth="1"/>
    <col min="6929" max="7164" width="9.140625" style="1130"/>
    <col min="7165" max="7165" width="5" style="1130" customWidth="1"/>
    <col min="7166" max="7166" width="17.7109375" style="1130" customWidth="1"/>
    <col min="7167" max="7167" width="13.85546875" style="1130" customWidth="1"/>
    <col min="7168" max="7168" width="13.140625" style="1130" customWidth="1"/>
    <col min="7169" max="7169" width="12.28515625" style="1130" customWidth="1"/>
    <col min="7170" max="7170" width="3" style="1130" customWidth="1"/>
    <col min="7171" max="7171" width="20.28515625" style="1130" customWidth="1"/>
    <col min="7172" max="7172" width="12.5703125" style="1130" customWidth="1"/>
    <col min="7173" max="7173" width="11.7109375" style="1130" customWidth="1"/>
    <col min="7174" max="7174" width="9.140625" style="1130"/>
    <col min="7175" max="7175" width="2.85546875" style="1130" customWidth="1"/>
    <col min="7176" max="7176" width="18.5703125" style="1130" customWidth="1"/>
    <col min="7177" max="7177" width="14.42578125" style="1130" customWidth="1"/>
    <col min="7178" max="7178" width="13.7109375" style="1130" customWidth="1"/>
    <col min="7179" max="7179" width="10.140625" style="1130" customWidth="1"/>
    <col min="7180" max="7180" width="4.42578125" style="1130" customWidth="1"/>
    <col min="7181" max="7181" width="24" style="1130" customWidth="1"/>
    <col min="7182" max="7182" width="13.140625" style="1130" customWidth="1"/>
    <col min="7183" max="7183" width="13" style="1130" customWidth="1"/>
    <col min="7184" max="7184" width="10.42578125" style="1130" customWidth="1"/>
    <col min="7185" max="7420" width="9.140625" style="1130"/>
    <col min="7421" max="7421" width="5" style="1130" customWidth="1"/>
    <col min="7422" max="7422" width="17.7109375" style="1130" customWidth="1"/>
    <col min="7423" max="7423" width="13.85546875" style="1130" customWidth="1"/>
    <col min="7424" max="7424" width="13.140625" style="1130" customWidth="1"/>
    <col min="7425" max="7425" width="12.28515625" style="1130" customWidth="1"/>
    <col min="7426" max="7426" width="3" style="1130" customWidth="1"/>
    <col min="7427" max="7427" width="20.28515625" style="1130" customWidth="1"/>
    <col min="7428" max="7428" width="12.5703125" style="1130" customWidth="1"/>
    <col min="7429" max="7429" width="11.7109375" style="1130" customWidth="1"/>
    <col min="7430" max="7430" width="9.140625" style="1130"/>
    <col min="7431" max="7431" width="2.85546875" style="1130" customWidth="1"/>
    <col min="7432" max="7432" width="18.5703125" style="1130" customWidth="1"/>
    <col min="7433" max="7433" width="14.42578125" style="1130" customWidth="1"/>
    <col min="7434" max="7434" width="13.7109375" style="1130" customWidth="1"/>
    <col min="7435" max="7435" width="10.140625" style="1130" customWidth="1"/>
    <col min="7436" max="7436" width="4.42578125" style="1130" customWidth="1"/>
    <col min="7437" max="7437" width="24" style="1130" customWidth="1"/>
    <col min="7438" max="7438" width="13.140625" style="1130" customWidth="1"/>
    <col min="7439" max="7439" width="13" style="1130" customWidth="1"/>
    <col min="7440" max="7440" width="10.42578125" style="1130" customWidth="1"/>
    <col min="7441" max="7676" width="9.140625" style="1130"/>
    <col min="7677" max="7677" width="5" style="1130" customWidth="1"/>
    <col min="7678" max="7678" width="17.7109375" style="1130" customWidth="1"/>
    <col min="7679" max="7679" width="13.85546875" style="1130" customWidth="1"/>
    <col min="7680" max="7680" width="13.140625" style="1130" customWidth="1"/>
    <col min="7681" max="7681" width="12.28515625" style="1130" customWidth="1"/>
    <col min="7682" max="7682" width="3" style="1130" customWidth="1"/>
    <col min="7683" max="7683" width="20.28515625" style="1130" customWidth="1"/>
    <col min="7684" max="7684" width="12.5703125" style="1130" customWidth="1"/>
    <col min="7685" max="7685" width="11.7109375" style="1130" customWidth="1"/>
    <col min="7686" max="7686" width="9.140625" style="1130"/>
    <col min="7687" max="7687" width="2.85546875" style="1130" customWidth="1"/>
    <col min="7688" max="7688" width="18.5703125" style="1130" customWidth="1"/>
    <col min="7689" max="7689" width="14.42578125" style="1130" customWidth="1"/>
    <col min="7690" max="7690" width="13.7109375" style="1130" customWidth="1"/>
    <col min="7691" max="7691" width="10.140625" style="1130" customWidth="1"/>
    <col min="7692" max="7692" width="4.42578125" style="1130" customWidth="1"/>
    <col min="7693" max="7693" width="24" style="1130" customWidth="1"/>
    <col min="7694" max="7694" width="13.140625" style="1130" customWidth="1"/>
    <col min="7695" max="7695" width="13" style="1130" customWidth="1"/>
    <col min="7696" max="7696" width="10.42578125" style="1130" customWidth="1"/>
    <col min="7697" max="7932" width="9.140625" style="1130"/>
    <col min="7933" max="7933" width="5" style="1130" customWidth="1"/>
    <col min="7934" max="7934" width="17.7109375" style="1130" customWidth="1"/>
    <col min="7935" max="7935" width="13.85546875" style="1130" customWidth="1"/>
    <col min="7936" max="7936" width="13.140625" style="1130" customWidth="1"/>
    <col min="7937" max="7937" width="12.28515625" style="1130" customWidth="1"/>
    <col min="7938" max="7938" width="3" style="1130" customWidth="1"/>
    <col min="7939" max="7939" width="20.28515625" style="1130" customWidth="1"/>
    <col min="7940" max="7940" width="12.5703125" style="1130" customWidth="1"/>
    <col min="7941" max="7941" width="11.7109375" style="1130" customWidth="1"/>
    <col min="7942" max="7942" width="9.140625" style="1130"/>
    <col min="7943" max="7943" width="2.85546875" style="1130" customWidth="1"/>
    <col min="7944" max="7944" width="18.5703125" style="1130" customWidth="1"/>
    <col min="7945" max="7945" width="14.42578125" style="1130" customWidth="1"/>
    <col min="7946" max="7946" width="13.7109375" style="1130" customWidth="1"/>
    <col min="7947" max="7947" width="10.140625" style="1130" customWidth="1"/>
    <col min="7948" max="7948" width="4.42578125" style="1130" customWidth="1"/>
    <col min="7949" max="7949" width="24" style="1130" customWidth="1"/>
    <col min="7950" max="7950" width="13.140625" style="1130" customWidth="1"/>
    <col min="7951" max="7951" width="13" style="1130" customWidth="1"/>
    <col min="7952" max="7952" width="10.42578125" style="1130" customWidth="1"/>
    <col min="7953" max="8188" width="9.140625" style="1130"/>
    <col min="8189" max="8189" width="5" style="1130" customWidth="1"/>
    <col min="8190" max="8190" width="17.7109375" style="1130" customWidth="1"/>
    <col min="8191" max="8191" width="13.85546875" style="1130" customWidth="1"/>
    <col min="8192" max="8192" width="13.140625" style="1130" customWidth="1"/>
    <col min="8193" max="8193" width="12.28515625" style="1130" customWidth="1"/>
    <col min="8194" max="8194" width="3" style="1130" customWidth="1"/>
    <col min="8195" max="8195" width="20.28515625" style="1130" customWidth="1"/>
    <col min="8196" max="8196" width="12.5703125" style="1130" customWidth="1"/>
    <col min="8197" max="8197" width="11.7109375" style="1130" customWidth="1"/>
    <col min="8198" max="8198" width="9.140625" style="1130"/>
    <col min="8199" max="8199" width="2.85546875" style="1130" customWidth="1"/>
    <col min="8200" max="8200" width="18.5703125" style="1130" customWidth="1"/>
    <col min="8201" max="8201" width="14.42578125" style="1130" customWidth="1"/>
    <col min="8202" max="8202" width="13.7109375" style="1130" customWidth="1"/>
    <col min="8203" max="8203" width="10.140625" style="1130" customWidth="1"/>
    <col min="8204" max="8204" width="4.42578125" style="1130" customWidth="1"/>
    <col min="8205" max="8205" width="24" style="1130" customWidth="1"/>
    <col min="8206" max="8206" width="13.140625" style="1130" customWidth="1"/>
    <col min="8207" max="8207" width="13" style="1130" customWidth="1"/>
    <col min="8208" max="8208" width="10.42578125" style="1130" customWidth="1"/>
    <col min="8209" max="8444" width="9.140625" style="1130"/>
    <col min="8445" max="8445" width="5" style="1130" customWidth="1"/>
    <col min="8446" max="8446" width="17.7109375" style="1130" customWidth="1"/>
    <col min="8447" max="8447" width="13.85546875" style="1130" customWidth="1"/>
    <col min="8448" max="8448" width="13.140625" style="1130" customWidth="1"/>
    <col min="8449" max="8449" width="12.28515625" style="1130" customWidth="1"/>
    <col min="8450" max="8450" width="3" style="1130" customWidth="1"/>
    <col min="8451" max="8451" width="20.28515625" style="1130" customWidth="1"/>
    <col min="8452" max="8452" width="12.5703125" style="1130" customWidth="1"/>
    <col min="8453" max="8453" width="11.7109375" style="1130" customWidth="1"/>
    <col min="8454" max="8454" width="9.140625" style="1130"/>
    <col min="8455" max="8455" width="2.85546875" style="1130" customWidth="1"/>
    <col min="8456" max="8456" width="18.5703125" style="1130" customWidth="1"/>
    <col min="8457" max="8457" width="14.42578125" style="1130" customWidth="1"/>
    <col min="8458" max="8458" width="13.7109375" style="1130" customWidth="1"/>
    <col min="8459" max="8459" width="10.140625" style="1130" customWidth="1"/>
    <col min="8460" max="8460" width="4.42578125" style="1130" customWidth="1"/>
    <col min="8461" max="8461" width="24" style="1130" customWidth="1"/>
    <col min="8462" max="8462" width="13.140625" style="1130" customWidth="1"/>
    <col min="8463" max="8463" width="13" style="1130" customWidth="1"/>
    <col min="8464" max="8464" width="10.42578125" style="1130" customWidth="1"/>
    <col min="8465" max="8700" width="9.140625" style="1130"/>
    <col min="8701" max="8701" width="5" style="1130" customWidth="1"/>
    <col min="8702" max="8702" width="17.7109375" style="1130" customWidth="1"/>
    <col min="8703" max="8703" width="13.85546875" style="1130" customWidth="1"/>
    <col min="8704" max="8704" width="13.140625" style="1130" customWidth="1"/>
    <col min="8705" max="8705" width="12.28515625" style="1130" customWidth="1"/>
    <col min="8706" max="8706" width="3" style="1130" customWidth="1"/>
    <col min="8707" max="8707" width="20.28515625" style="1130" customWidth="1"/>
    <col min="8708" max="8708" width="12.5703125" style="1130" customWidth="1"/>
    <col min="8709" max="8709" width="11.7109375" style="1130" customWidth="1"/>
    <col min="8710" max="8710" width="9.140625" style="1130"/>
    <col min="8711" max="8711" width="2.85546875" style="1130" customWidth="1"/>
    <col min="8712" max="8712" width="18.5703125" style="1130" customWidth="1"/>
    <col min="8713" max="8713" width="14.42578125" style="1130" customWidth="1"/>
    <col min="8714" max="8714" width="13.7109375" style="1130" customWidth="1"/>
    <col min="8715" max="8715" width="10.140625" style="1130" customWidth="1"/>
    <col min="8716" max="8716" width="4.42578125" style="1130" customWidth="1"/>
    <col min="8717" max="8717" width="24" style="1130" customWidth="1"/>
    <col min="8718" max="8718" width="13.140625" style="1130" customWidth="1"/>
    <col min="8719" max="8719" width="13" style="1130" customWidth="1"/>
    <col min="8720" max="8720" width="10.42578125" style="1130" customWidth="1"/>
    <col min="8721" max="8956" width="9.140625" style="1130"/>
    <col min="8957" max="8957" width="5" style="1130" customWidth="1"/>
    <col min="8958" max="8958" width="17.7109375" style="1130" customWidth="1"/>
    <col min="8959" max="8959" width="13.85546875" style="1130" customWidth="1"/>
    <col min="8960" max="8960" width="13.140625" style="1130" customWidth="1"/>
    <col min="8961" max="8961" width="12.28515625" style="1130" customWidth="1"/>
    <col min="8962" max="8962" width="3" style="1130" customWidth="1"/>
    <col min="8963" max="8963" width="20.28515625" style="1130" customWidth="1"/>
    <col min="8964" max="8964" width="12.5703125" style="1130" customWidth="1"/>
    <col min="8965" max="8965" width="11.7109375" style="1130" customWidth="1"/>
    <col min="8966" max="8966" width="9.140625" style="1130"/>
    <col min="8967" max="8967" width="2.85546875" style="1130" customWidth="1"/>
    <col min="8968" max="8968" width="18.5703125" style="1130" customWidth="1"/>
    <col min="8969" max="8969" width="14.42578125" style="1130" customWidth="1"/>
    <col min="8970" max="8970" width="13.7109375" style="1130" customWidth="1"/>
    <col min="8971" max="8971" width="10.140625" style="1130" customWidth="1"/>
    <col min="8972" max="8972" width="4.42578125" style="1130" customWidth="1"/>
    <col min="8973" max="8973" width="24" style="1130" customWidth="1"/>
    <col min="8974" max="8974" width="13.140625" style="1130" customWidth="1"/>
    <col min="8975" max="8975" width="13" style="1130" customWidth="1"/>
    <col min="8976" max="8976" width="10.42578125" style="1130" customWidth="1"/>
    <col min="8977" max="9212" width="9.140625" style="1130"/>
    <col min="9213" max="9213" width="5" style="1130" customWidth="1"/>
    <col min="9214" max="9214" width="17.7109375" style="1130" customWidth="1"/>
    <col min="9215" max="9215" width="13.85546875" style="1130" customWidth="1"/>
    <col min="9216" max="9216" width="13.140625" style="1130" customWidth="1"/>
    <col min="9217" max="9217" width="12.28515625" style="1130" customWidth="1"/>
    <col min="9218" max="9218" width="3" style="1130" customWidth="1"/>
    <col min="9219" max="9219" width="20.28515625" style="1130" customWidth="1"/>
    <col min="9220" max="9220" width="12.5703125" style="1130" customWidth="1"/>
    <col min="9221" max="9221" width="11.7109375" style="1130" customWidth="1"/>
    <col min="9222" max="9222" width="9.140625" style="1130"/>
    <col min="9223" max="9223" width="2.85546875" style="1130" customWidth="1"/>
    <col min="9224" max="9224" width="18.5703125" style="1130" customWidth="1"/>
    <col min="9225" max="9225" width="14.42578125" style="1130" customWidth="1"/>
    <col min="9226" max="9226" width="13.7109375" style="1130" customWidth="1"/>
    <col min="9227" max="9227" width="10.140625" style="1130" customWidth="1"/>
    <col min="9228" max="9228" width="4.42578125" style="1130" customWidth="1"/>
    <col min="9229" max="9229" width="24" style="1130" customWidth="1"/>
    <col min="9230" max="9230" width="13.140625" style="1130" customWidth="1"/>
    <col min="9231" max="9231" width="13" style="1130" customWidth="1"/>
    <col min="9232" max="9232" width="10.42578125" style="1130" customWidth="1"/>
    <col min="9233" max="9468" width="9.140625" style="1130"/>
    <col min="9469" max="9469" width="5" style="1130" customWidth="1"/>
    <col min="9470" max="9470" width="17.7109375" style="1130" customWidth="1"/>
    <col min="9471" max="9471" width="13.85546875" style="1130" customWidth="1"/>
    <col min="9472" max="9472" width="13.140625" style="1130" customWidth="1"/>
    <col min="9473" max="9473" width="12.28515625" style="1130" customWidth="1"/>
    <col min="9474" max="9474" width="3" style="1130" customWidth="1"/>
    <col min="9475" max="9475" width="20.28515625" style="1130" customWidth="1"/>
    <col min="9476" max="9476" width="12.5703125" style="1130" customWidth="1"/>
    <col min="9477" max="9477" width="11.7109375" style="1130" customWidth="1"/>
    <col min="9478" max="9478" width="9.140625" style="1130"/>
    <col min="9479" max="9479" width="2.85546875" style="1130" customWidth="1"/>
    <col min="9480" max="9480" width="18.5703125" style="1130" customWidth="1"/>
    <col min="9481" max="9481" width="14.42578125" style="1130" customWidth="1"/>
    <col min="9482" max="9482" width="13.7109375" style="1130" customWidth="1"/>
    <col min="9483" max="9483" width="10.140625" style="1130" customWidth="1"/>
    <col min="9484" max="9484" width="4.42578125" style="1130" customWidth="1"/>
    <col min="9485" max="9485" width="24" style="1130" customWidth="1"/>
    <col min="9486" max="9486" width="13.140625" style="1130" customWidth="1"/>
    <col min="9487" max="9487" width="13" style="1130" customWidth="1"/>
    <col min="9488" max="9488" width="10.42578125" style="1130" customWidth="1"/>
    <col min="9489" max="9724" width="9.140625" style="1130"/>
    <col min="9725" max="9725" width="5" style="1130" customWidth="1"/>
    <col min="9726" max="9726" width="17.7109375" style="1130" customWidth="1"/>
    <col min="9727" max="9727" width="13.85546875" style="1130" customWidth="1"/>
    <col min="9728" max="9728" width="13.140625" style="1130" customWidth="1"/>
    <col min="9729" max="9729" width="12.28515625" style="1130" customWidth="1"/>
    <col min="9730" max="9730" width="3" style="1130" customWidth="1"/>
    <col min="9731" max="9731" width="20.28515625" style="1130" customWidth="1"/>
    <col min="9732" max="9732" width="12.5703125" style="1130" customWidth="1"/>
    <col min="9733" max="9733" width="11.7109375" style="1130" customWidth="1"/>
    <col min="9734" max="9734" width="9.140625" style="1130"/>
    <col min="9735" max="9735" width="2.85546875" style="1130" customWidth="1"/>
    <col min="9736" max="9736" width="18.5703125" style="1130" customWidth="1"/>
    <col min="9737" max="9737" width="14.42578125" style="1130" customWidth="1"/>
    <col min="9738" max="9738" width="13.7109375" style="1130" customWidth="1"/>
    <col min="9739" max="9739" width="10.140625" style="1130" customWidth="1"/>
    <col min="9740" max="9740" width="4.42578125" style="1130" customWidth="1"/>
    <col min="9741" max="9741" width="24" style="1130" customWidth="1"/>
    <col min="9742" max="9742" width="13.140625" style="1130" customWidth="1"/>
    <col min="9743" max="9743" width="13" style="1130" customWidth="1"/>
    <col min="9744" max="9744" width="10.42578125" style="1130" customWidth="1"/>
    <col min="9745" max="9980" width="9.140625" style="1130"/>
    <col min="9981" max="9981" width="5" style="1130" customWidth="1"/>
    <col min="9982" max="9982" width="17.7109375" style="1130" customWidth="1"/>
    <col min="9983" max="9983" width="13.85546875" style="1130" customWidth="1"/>
    <col min="9984" max="9984" width="13.140625" style="1130" customWidth="1"/>
    <col min="9985" max="9985" width="12.28515625" style="1130" customWidth="1"/>
    <col min="9986" max="9986" width="3" style="1130" customWidth="1"/>
    <col min="9987" max="9987" width="20.28515625" style="1130" customWidth="1"/>
    <col min="9988" max="9988" width="12.5703125" style="1130" customWidth="1"/>
    <col min="9989" max="9989" width="11.7109375" style="1130" customWidth="1"/>
    <col min="9990" max="9990" width="9.140625" style="1130"/>
    <col min="9991" max="9991" width="2.85546875" style="1130" customWidth="1"/>
    <col min="9992" max="9992" width="18.5703125" style="1130" customWidth="1"/>
    <col min="9993" max="9993" width="14.42578125" style="1130" customWidth="1"/>
    <col min="9994" max="9994" width="13.7109375" style="1130" customWidth="1"/>
    <col min="9995" max="9995" width="10.140625" style="1130" customWidth="1"/>
    <col min="9996" max="9996" width="4.42578125" style="1130" customWidth="1"/>
    <col min="9997" max="9997" width="24" style="1130" customWidth="1"/>
    <col min="9998" max="9998" width="13.140625" style="1130" customWidth="1"/>
    <col min="9999" max="9999" width="13" style="1130" customWidth="1"/>
    <col min="10000" max="10000" width="10.42578125" style="1130" customWidth="1"/>
    <col min="10001" max="10236" width="9.140625" style="1130"/>
    <col min="10237" max="10237" width="5" style="1130" customWidth="1"/>
    <col min="10238" max="10238" width="17.7109375" style="1130" customWidth="1"/>
    <col min="10239" max="10239" width="13.85546875" style="1130" customWidth="1"/>
    <col min="10240" max="10240" width="13.140625" style="1130" customWidth="1"/>
    <col min="10241" max="10241" width="12.28515625" style="1130" customWidth="1"/>
    <col min="10242" max="10242" width="3" style="1130" customWidth="1"/>
    <col min="10243" max="10243" width="20.28515625" style="1130" customWidth="1"/>
    <col min="10244" max="10244" width="12.5703125" style="1130" customWidth="1"/>
    <col min="10245" max="10245" width="11.7109375" style="1130" customWidth="1"/>
    <col min="10246" max="10246" width="9.140625" style="1130"/>
    <col min="10247" max="10247" width="2.85546875" style="1130" customWidth="1"/>
    <col min="10248" max="10248" width="18.5703125" style="1130" customWidth="1"/>
    <col min="10249" max="10249" width="14.42578125" style="1130" customWidth="1"/>
    <col min="10250" max="10250" width="13.7109375" style="1130" customWidth="1"/>
    <col min="10251" max="10251" width="10.140625" style="1130" customWidth="1"/>
    <col min="10252" max="10252" width="4.42578125" style="1130" customWidth="1"/>
    <col min="10253" max="10253" width="24" style="1130" customWidth="1"/>
    <col min="10254" max="10254" width="13.140625" style="1130" customWidth="1"/>
    <col min="10255" max="10255" width="13" style="1130" customWidth="1"/>
    <col min="10256" max="10256" width="10.42578125" style="1130" customWidth="1"/>
    <col min="10257" max="10492" width="9.140625" style="1130"/>
    <col min="10493" max="10493" width="5" style="1130" customWidth="1"/>
    <col min="10494" max="10494" width="17.7109375" style="1130" customWidth="1"/>
    <col min="10495" max="10495" width="13.85546875" style="1130" customWidth="1"/>
    <col min="10496" max="10496" width="13.140625" style="1130" customWidth="1"/>
    <col min="10497" max="10497" width="12.28515625" style="1130" customWidth="1"/>
    <col min="10498" max="10498" width="3" style="1130" customWidth="1"/>
    <col min="10499" max="10499" width="20.28515625" style="1130" customWidth="1"/>
    <col min="10500" max="10500" width="12.5703125" style="1130" customWidth="1"/>
    <col min="10501" max="10501" width="11.7109375" style="1130" customWidth="1"/>
    <col min="10502" max="10502" width="9.140625" style="1130"/>
    <col min="10503" max="10503" width="2.85546875" style="1130" customWidth="1"/>
    <col min="10504" max="10504" width="18.5703125" style="1130" customWidth="1"/>
    <col min="10505" max="10505" width="14.42578125" style="1130" customWidth="1"/>
    <col min="10506" max="10506" width="13.7109375" style="1130" customWidth="1"/>
    <col min="10507" max="10507" width="10.140625" style="1130" customWidth="1"/>
    <col min="10508" max="10508" width="4.42578125" style="1130" customWidth="1"/>
    <col min="10509" max="10509" width="24" style="1130" customWidth="1"/>
    <col min="10510" max="10510" width="13.140625" style="1130" customWidth="1"/>
    <col min="10511" max="10511" width="13" style="1130" customWidth="1"/>
    <col min="10512" max="10512" width="10.42578125" style="1130" customWidth="1"/>
    <col min="10513" max="10748" width="9.140625" style="1130"/>
    <col min="10749" max="10749" width="5" style="1130" customWidth="1"/>
    <col min="10750" max="10750" width="17.7109375" style="1130" customWidth="1"/>
    <col min="10751" max="10751" width="13.85546875" style="1130" customWidth="1"/>
    <col min="10752" max="10752" width="13.140625" style="1130" customWidth="1"/>
    <col min="10753" max="10753" width="12.28515625" style="1130" customWidth="1"/>
    <col min="10754" max="10754" width="3" style="1130" customWidth="1"/>
    <col min="10755" max="10755" width="20.28515625" style="1130" customWidth="1"/>
    <col min="10756" max="10756" width="12.5703125" style="1130" customWidth="1"/>
    <col min="10757" max="10757" width="11.7109375" style="1130" customWidth="1"/>
    <col min="10758" max="10758" width="9.140625" style="1130"/>
    <col min="10759" max="10759" width="2.85546875" style="1130" customWidth="1"/>
    <col min="10760" max="10760" width="18.5703125" style="1130" customWidth="1"/>
    <col min="10761" max="10761" width="14.42578125" style="1130" customWidth="1"/>
    <col min="10762" max="10762" width="13.7109375" style="1130" customWidth="1"/>
    <col min="10763" max="10763" width="10.140625" style="1130" customWidth="1"/>
    <col min="10764" max="10764" width="4.42578125" style="1130" customWidth="1"/>
    <col min="10765" max="10765" width="24" style="1130" customWidth="1"/>
    <col min="10766" max="10766" width="13.140625" style="1130" customWidth="1"/>
    <col min="10767" max="10767" width="13" style="1130" customWidth="1"/>
    <col min="10768" max="10768" width="10.42578125" style="1130" customWidth="1"/>
    <col min="10769" max="11004" width="9.140625" style="1130"/>
    <col min="11005" max="11005" width="5" style="1130" customWidth="1"/>
    <col min="11006" max="11006" width="17.7109375" style="1130" customWidth="1"/>
    <col min="11007" max="11007" width="13.85546875" style="1130" customWidth="1"/>
    <col min="11008" max="11008" width="13.140625" style="1130" customWidth="1"/>
    <col min="11009" max="11009" width="12.28515625" style="1130" customWidth="1"/>
    <col min="11010" max="11010" width="3" style="1130" customWidth="1"/>
    <col min="11011" max="11011" width="20.28515625" style="1130" customWidth="1"/>
    <col min="11012" max="11012" width="12.5703125" style="1130" customWidth="1"/>
    <col min="11013" max="11013" width="11.7109375" style="1130" customWidth="1"/>
    <col min="11014" max="11014" width="9.140625" style="1130"/>
    <col min="11015" max="11015" width="2.85546875" style="1130" customWidth="1"/>
    <col min="11016" max="11016" width="18.5703125" style="1130" customWidth="1"/>
    <col min="11017" max="11017" width="14.42578125" style="1130" customWidth="1"/>
    <col min="11018" max="11018" width="13.7109375" style="1130" customWidth="1"/>
    <col min="11019" max="11019" width="10.140625" style="1130" customWidth="1"/>
    <col min="11020" max="11020" width="4.42578125" style="1130" customWidth="1"/>
    <col min="11021" max="11021" width="24" style="1130" customWidth="1"/>
    <col min="11022" max="11022" width="13.140625" style="1130" customWidth="1"/>
    <col min="11023" max="11023" width="13" style="1130" customWidth="1"/>
    <col min="11024" max="11024" width="10.42578125" style="1130" customWidth="1"/>
    <col min="11025" max="11260" width="9.140625" style="1130"/>
    <col min="11261" max="11261" width="5" style="1130" customWidth="1"/>
    <col min="11262" max="11262" width="17.7109375" style="1130" customWidth="1"/>
    <col min="11263" max="11263" width="13.85546875" style="1130" customWidth="1"/>
    <col min="11264" max="11264" width="13.140625" style="1130" customWidth="1"/>
    <col min="11265" max="11265" width="12.28515625" style="1130" customWidth="1"/>
    <col min="11266" max="11266" width="3" style="1130" customWidth="1"/>
    <col min="11267" max="11267" width="20.28515625" style="1130" customWidth="1"/>
    <col min="11268" max="11268" width="12.5703125" style="1130" customWidth="1"/>
    <col min="11269" max="11269" width="11.7109375" style="1130" customWidth="1"/>
    <col min="11270" max="11270" width="9.140625" style="1130"/>
    <col min="11271" max="11271" width="2.85546875" style="1130" customWidth="1"/>
    <col min="11272" max="11272" width="18.5703125" style="1130" customWidth="1"/>
    <col min="11273" max="11273" width="14.42578125" style="1130" customWidth="1"/>
    <col min="11274" max="11274" width="13.7109375" style="1130" customWidth="1"/>
    <col min="11275" max="11275" width="10.140625" style="1130" customWidth="1"/>
    <col min="11276" max="11276" width="4.42578125" style="1130" customWidth="1"/>
    <col min="11277" max="11277" width="24" style="1130" customWidth="1"/>
    <col min="11278" max="11278" width="13.140625" style="1130" customWidth="1"/>
    <col min="11279" max="11279" width="13" style="1130" customWidth="1"/>
    <col min="11280" max="11280" width="10.42578125" style="1130" customWidth="1"/>
    <col min="11281" max="11516" width="9.140625" style="1130"/>
    <col min="11517" max="11517" width="5" style="1130" customWidth="1"/>
    <col min="11518" max="11518" width="17.7109375" style="1130" customWidth="1"/>
    <col min="11519" max="11519" width="13.85546875" style="1130" customWidth="1"/>
    <col min="11520" max="11520" width="13.140625" style="1130" customWidth="1"/>
    <col min="11521" max="11521" width="12.28515625" style="1130" customWidth="1"/>
    <col min="11522" max="11522" width="3" style="1130" customWidth="1"/>
    <col min="11523" max="11523" width="20.28515625" style="1130" customWidth="1"/>
    <col min="11524" max="11524" width="12.5703125" style="1130" customWidth="1"/>
    <col min="11525" max="11525" width="11.7109375" style="1130" customWidth="1"/>
    <col min="11526" max="11526" width="9.140625" style="1130"/>
    <col min="11527" max="11527" width="2.85546875" style="1130" customWidth="1"/>
    <col min="11528" max="11528" width="18.5703125" style="1130" customWidth="1"/>
    <col min="11529" max="11529" width="14.42578125" style="1130" customWidth="1"/>
    <col min="11530" max="11530" width="13.7109375" style="1130" customWidth="1"/>
    <col min="11531" max="11531" width="10.140625" style="1130" customWidth="1"/>
    <col min="11532" max="11532" width="4.42578125" style="1130" customWidth="1"/>
    <col min="11533" max="11533" width="24" style="1130" customWidth="1"/>
    <col min="11534" max="11534" width="13.140625" style="1130" customWidth="1"/>
    <col min="11535" max="11535" width="13" style="1130" customWidth="1"/>
    <col min="11536" max="11536" width="10.42578125" style="1130" customWidth="1"/>
    <col min="11537" max="11772" width="9.140625" style="1130"/>
    <col min="11773" max="11773" width="5" style="1130" customWidth="1"/>
    <col min="11774" max="11774" width="17.7109375" style="1130" customWidth="1"/>
    <col min="11775" max="11775" width="13.85546875" style="1130" customWidth="1"/>
    <col min="11776" max="11776" width="13.140625" style="1130" customWidth="1"/>
    <col min="11777" max="11777" width="12.28515625" style="1130" customWidth="1"/>
    <col min="11778" max="11778" width="3" style="1130" customWidth="1"/>
    <col min="11779" max="11779" width="20.28515625" style="1130" customWidth="1"/>
    <col min="11780" max="11780" width="12.5703125" style="1130" customWidth="1"/>
    <col min="11781" max="11781" width="11.7109375" style="1130" customWidth="1"/>
    <col min="11782" max="11782" width="9.140625" style="1130"/>
    <col min="11783" max="11783" width="2.85546875" style="1130" customWidth="1"/>
    <col min="11784" max="11784" width="18.5703125" style="1130" customWidth="1"/>
    <col min="11785" max="11785" width="14.42578125" style="1130" customWidth="1"/>
    <col min="11786" max="11786" width="13.7109375" style="1130" customWidth="1"/>
    <col min="11787" max="11787" width="10.140625" style="1130" customWidth="1"/>
    <col min="11788" max="11788" width="4.42578125" style="1130" customWidth="1"/>
    <col min="11789" max="11789" width="24" style="1130" customWidth="1"/>
    <col min="11790" max="11790" width="13.140625" style="1130" customWidth="1"/>
    <col min="11791" max="11791" width="13" style="1130" customWidth="1"/>
    <col min="11792" max="11792" width="10.42578125" style="1130" customWidth="1"/>
    <col min="11793" max="12028" width="9.140625" style="1130"/>
    <col min="12029" max="12029" width="5" style="1130" customWidth="1"/>
    <col min="12030" max="12030" width="17.7109375" style="1130" customWidth="1"/>
    <col min="12031" max="12031" width="13.85546875" style="1130" customWidth="1"/>
    <col min="12032" max="12032" width="13.140625" style="1130" customWidth="1"/>
    <col min="12033" max="12033" width="12.28515625" style="1130" customWidth="1"/>
    <col min="12034" max="12034" width="3" style="1130" customWidth="1"/>
    <col min="12035" max="12035" width="20.28515625" style="1130" customWidth="1"/>
    <col min="12036" max="12036" width="12.5703125" style="1130" customWidth="1"/>
    <col min="12037" max="12037" width="11.7109375" style="1130" customWidth="1"/>
    <col min="12038" max="12038" width="9.140625" style="1130"/>
    <col min="12039" max="12039" width="2.85546875" style="1130" customWidth="1"/>
    <col min="12040" max="12040" width="18.5703125" style="1130" customWidth="1"/>
    <col min="12041" max="12041" width="14.42578125" style="1130" customWidth="1"/>
    <col min="12042" max="12042" width="13.7109375" style="1130" customWidth="1"/>
    <col min="12043" max="12043" width="10.140625" style="1130" customWidth="1"/>
    <col min="12044" max="12044" width="4.42578125" style="1130" customWidth="1"/>
    <col min="12045" max="12045" width="24" style="1130" customWidth="1"/>
    <col min="12046" max="12046" width="13.140625" style="1130" customWidth="1"/>
    <col min="12047" max="12047" width="13" style="1130" customWidth="1"/>
    <col min="12048" max="12048" width="10.42578125" style="1130" customWidth="1"/>
    <col min="12049" max="12284" width="9.140625" style="1130"/>
    <col min="12285" max="12285" width="5" style="1130" customWidth="1"/>
    <col min="12286" max="12286" width="17.7109375" style="1130" customWidth="1"/>
    <col min="12287" max="12287" width="13.85546875" style="1130" customWidth="1"/>
    <col min="12288" max="12288" width="13.140625" style="1130" customWidth="1"/>
    <col min="12289" max="12289" width="12.28515625" style="1130" customWidth="1"/>
    <col min="12290" max="12290" width="3" style="1130" customWidth="1"/>
    <col min="12291" max="12291" width="20.28515625" style="1130" customWidth="1"/>
    <col min="12292" max="12292" width="12.5703125" style="1130" customWidth="1"/>
    <col min="12293" max="12293" width="11.7109375" style="1130" customWidth="1"/>
    <col min="12294" max="12294" width="9.140625" style="1130"/>
    <col min="12295" max="12295" width="2.85546875" style="1130" customWidth="1"/>
    <col min="12296" max="12296" width="18.5703125" style="1130" customWidth="1"/>
    <col min="12297" max="12297" width="14.42578125" style="1130" customWidth="1"/>
    <col min="12298" max="12298" width="13.7109375" style="1130" customWidth="1"/>
    <col min="12299" max="12299" width="10.140625" style="1130" customWidth="1"/>
    <col min="12300" max="12300" width="4.42578125" style="1130" customWidth="1"/>
    <col min="12301" max="12301" width="24" style="1130" customWidth="1"/>
    <col min="12302" max="12302" width="13.140625" style="1130" customWidth="1"/>
    <col min="12303" max="12303" width="13" style="1130" customWidth="1"/>
    <col min="12304" max="12304" width="10.42578125" style="1130" customWidth="1"/>
    <col min="12305" max="12540" width="9.140625" style="1130"/>
    <col min="12541" max="12541" width="5" style="1130" customWidth="1"/>
    <col min="12542" max="12542" width="17.7109375" style="1130" customWidth="1"/>
    <col min="12543" max="12543" width="13.85546875" style="1130" customWidth="1"/>
    <col min="12544" max="12544" width="13.140625" style="1130" customWidth="1"/>
    <col min="12545" max="12545" width="12.28515625" style="1130" customWidth="1"/>
    <col min="12546" max="12546" width="3" style="1130" customWidth="1"/>
    <col min="12547" max="12547" width="20.28515625" style="1130" customWidth="1"/>
    <col min="12548" max="12548" width="12.5703125" style="1130" customWidth="1"/>
    <col min="12549" max="12549" width="11.7109375" style="1130" customWidth="1"/>
    <col min="12550" max="12550" width="9.140625" style="1130"/>
    <col min="12551" max="12551" width="2.85546875" style="1130" customWidth="1"/>
    <col min="12552" max="12552" width="18.5703125" style="1130" customWidth="1"/>
    <col min="12553" max="12553" width="14.42578125" style="1130" customWidth="1"/>
    <col min="12554" max="12554" width="13.7109375" style="1130" customWidth="1"/>
    <col min="12555" max="12555" width="10.140625" style="1130" customWidth="1"/>
    <col min="12556" max="12556" width="4.42578125" style="1130" customWidth="1"/>
    <col min="12557" max="12557" width="24" style="1130" customWidth="1"/>
    <col min="12558" max="12558" width="13.140625" style="1130" customWidth="1"/>
    <col min="12559" max="12559" width="13" style="1130" customWidth="1"/>
    <col min="12560" max="12560" width="10.42578125" style="1130" customWidth="1"/>
    <col min="12561" max="12796" width="9.140625" style="1130"/>
    <col min="12797" max="12797" width="5" style="1130" customWidth="1"/>
    <col min="12798" max="12798" width="17.7109375" style="1130" customWidth="1"/>
    <col min="12799" max="12799" width="13.85546875" style="1130" customWidth="1"/>
    <col min="12800" max="12800" width="13.140625" style="1130" customWidth="1"/>
    <col min="12801" max="12801" width="12.28515625" style="1130" customWidth="1"/>
    <col min="12802" max="12802" width="3" style="1130" customWidth="1"/>
    <col min="12803" max="12803" width="20.28515625" style="1130" customWidth="1"/>
    <col min="12804" max="12804" width="12.5703125" style="1130" customWidth="1"/>
    <col min="12805" max="12805" width="11.7109375" style="1130" customWidth="1"/>
    <col min="12806" max="12806" width="9.140625" style="1130"/>
    <col min="12807" max="12807" width="2.85546875" style="1130" customWidth="1"/>
    <col min="12808" max="12808" width="18.5703125" style="1130" customWidth="1"/>
    <col min="12809" max="12809" width="14.42578125" style="1130" customWidth="1"/>
    <col min="12810" max="12810" width="13.7109375" style="1130" customWidth="1"/>
    <col min="12811" max="12811" width="10.140625" style="1130" customWidth="1"/>
    <col min="12812" max="12812" width="4.42578125" style="1130" customWidth="1"/>
    <col min="12813" max="12813" width="24" style="1130" customWidth="1"/>
    <col min="12814" max="12814" width="13.140625" style="1130" customWidth="1"/>
    <col min="12815" max="12815" width="13" style="1130" customWidth="1"/>
    <col min="12816" max="12816" width="10.42578125" style="1130" customWidth="1"/>
    <col min="12817" max="13052" width="9.140625" style="1130"/>
    <col min="13053" max="13053" width="5" style="1130" customWidth="1"/>
    <col min="13054" max="13054" width="17.7109375" style="1130" customWidth="1"/>
    <col min="13055" max="13055" width="13.85546875" style="1130" customWidth="1"/>
    <col min="13056" max="13056" width="13.140625" style="1130" customWidth="1"/>
    <col min="13057" max="13057" width="12.28515625" style="1130" customWidth="1"/>
    <col min="13058" max="13058" width="3" style="1130" customWidth="1"/>
    <col min="13059" max="13059" width="20.28515625" style="1130" customWidth="1"/>
    <col min="13060" max="13060" width="12.5703125" style="1130" customWidth="1"/>
    <col min="13061" max="13061" width="11.7109375" style="1130" customWidth="1"/>
    <col min="13062" max="13062" width="9.140625" style="1130"/>
    <col min="13063" max="13063" width="2.85546875" style="1130" customWidth="1"/>
    <col min="13064" max="13064" width="18.5703125" style="1130" customWidth="1"/>
    <col min="13065" max="13065" width="14.42578125" style="1130" customWidth="1"/>
    <col min="13066" max="13066" width="13.7109375" style="1130" customWidth="1"/>
    <col min="13067" max="13067" width="10.140625" style="1130" customWidth="1"/>
    <col min="13068" max="13068" width="4.42578125" style="1130" customWidth="1"/>
    <col min="13069" max="13069" width="24" style="1130" customWidth="1"/>
    <col min="13070" max="13070" width="13.140625" style="1130" customWidth="1"/>
    <col min="13071" max="13071" width="13" style="1130" customWidth="1"/>
    <col min="13072" max="13072" width="10.42578125" style="1130" customWidth="1"/>
    <col min="13073" max="13308" width="9.140625" style="1130"/>
    <col min="13309" max="13309" width="5" style="1130" customWidth="1"/>
    <col min="13310" max="13310" width="17.7109375" style="1130" customWidth="1"/>
    <col min="13311" max="13311" width="13.85546875" style="1130" customWidth="1"/>
    <col min="13312" max="13312" width="13.140625" style="1130" customWidth="1"/>
    <col min="13313" max="13313" width="12.28515625" style="1130" customWidth="1"/>
    <col min="13314" max="13314" width="3" style="1130" customWidth="1"/>
    <col min="13315" max="13315" width="20.28515625" style="1130" customWidth="1"/>
    <col min="13316" max="13316" width="12.5703125" style="1130" customWidth="1"/>
    <col min="13317" max="13317" width="11.7109375" style="1130" customWidth="1"/>
    <col min="13318" max="13318" width="9.140625" style="1130"/>
    <col min="13319" max="13319" width="2.85546875" style="1130" customWidth="1"/>
    <col min="13320" max="13320" width="18.5703125" style="1130" customWidth="1"/>
    <col min="13321" max="13321" width="14.42578125" style="1130" customWidth="1"/>
    <col min="13322" max="13322" width="13.7109375" style="1130" customWidth="1"/>
    <col min="13323" max="13323" width="10.140625" style="1130" customWidth="1"/>
    <col min="13324" max="13324" width="4.42578125" style="1130" customWidth="1"/>
    <col min="13325" max="13325" width="24" style="1130" customWidth="1"/>
    <col min="13326" max="13326" width="13.140625" style="1130" customWidth="1"/>
    <col min="13327" max="13327" width="13" style="1130" customWidth="1"/>
    <col min="13328" max="13328" width="10.42578125" style="1130" customWidth="1"/>
    <col min="13329" max="13564" width="9.140625" style="1130"/>
    <col min="13565" max="13565" width="5" style="1130" customWidth="1"/>
    <col min="13566" max="13566" width="17.7109375" style="1130" customWidth="1"/>
    <col min="13567" max="13567" width="13.85546875" style="1130" customWidth="1"/>
    <col min="13568" max="13568" width="13.140625" style="1130" customWidth="1"/>
    <col min="13569" max="13569" width="12.28515625" style="1130" customWidth="1"/>
    <col min="13570" max="13570" width="3" style="1130" customWidth="1"/>
    <col min="13571" max="13571" width="20.28515625" style="1130" customWidth="1"/>
    <col min="13572" max="13572" width="12.5703125" style="1130" customWidth="1"/>
    <col min="13573" max="13573" width="11.7109375" style="1130" customWidth="1"/>
    <col min="13574" max="13574" width="9.140625" style="1130"/>
    <col min="13575" max="13575" width="2.85546875" style="1130" customWidth="1"/>
    <col min="13576" max="13576" width="18.5703125" style="1130" customWidth="1"/>
    <col min="13577" max="13577" width="14.42578125" style="1130" customWidth="1"/>
    <col min="13578" max="13578" width="13.7109375" style="1130" customWidth="1"/>
    <col min="13579" max="13579" width="10.140625" style="1130" customWidth="1"/>
    <col min="13580" max="13580" width="4.42578125" style="1130" customWidth="1"/>
    <col min="13581" max="13581" width="24" style="1130" customWidth="1"/>
    <col min="13582" max="13582" width="13.140625" style="1130" customWidth="1"/>
    <col min="13583" max="13583" width="13" style="1130" customWidth="1"/>
    <col min="13584" max="13584" width="10.42578125" style="1130" customWidth="1"/>
    <col min="13585" max="13820" width="9.140625" style="1130"/>
    <col min="13821" max="13821" width="5" style="1130" customWidth="1"/>
    <col min="13822" max="13822" width="17.7109375" style="1130" customWidth="1"/>
    <col min="13823" max="13823" width="13.85546875" style="1130" customWidth="1"/>
    <col min="13824" max="13824" width="13.140625" style="1130" customWidth="1"/>
    <col min="13825" max="13825" width="12.28515625" style="1130" customWidth="1"/>
    <col min="13826" max="13826" width="3" style="1130" customWidth="1"/>
    <col min="13827" max="13827" width="20.28515625" style="1130" customWidth="1"/>
    <col min="13828" max="13828" width="12.5703125" style="1130" customWidth="1"/>
    <col min="13829" max="13829" width="11.7109375" style="1130" customWidth="1"/>
    <col min="13830" max="13830" width="9.140625" style="1130"/>
    <col min="13831" max="13831" width="2.85546875" style="1130" customWidth="1"/>
    <col min="13832" max="13832" width="18.5703125" style="1130" customWidth="1"/>
    <col min="13833" max="13833" width="14.42578125" style="1130" customWidth="1"/>
    <col min="13834" max="13834" width="13.7109375" style="1130" customWidth="1"/>
    <col min="13835" max="13835" width="10.140625" style="1130" customWidth="1"/>
    <col min="13836" max="13836" width="4.42578125" style="1130" customWidth="1"/>
    <col min="13837" max="13837" width="24" style="1130" customWidth="1"/>
    <col min="13838" max="13838" width="13.140625" style="1130" customWidth="1"/>
    <col min="13839" max="13839" width="13" style="1130" customWidth="1"/>
    <col min="13840" max="13840" width="10.42578125" style="1130" customWidth="1"/>
    <col min="13841" max="14076" width="9.140625" style="1130"/>
    <col min="14077" max="14077" width="5" style="1130" customWidth="1"/>
    <col min="14078" max="14078" width="17.7109375" style="1130" customWidth="1"/>
    <col min="14079" max="14079" width="13.85546875" style="1130" customWidth="1"/>
    <col min="14080" max="14080" width="13.140625" style="1130" customWidth="1"/>
    <col min="14081" max="14081" width="12.28515625" style="1130" customWidth="1"/>
    <col min="14082" max="14082" width="3" style="1130" customWidth="1"/>
    <col min="14083" max="14083" width="20.28515625" style="1130" customWidth="1"/>
    <col min="14084" max="14084" width="12.5703125" style="1130" customWidth="1"/>
    <col min="14085" max="14085" width="11.7109375" style="1130" customWidth="1"/>
    <col min="14086" max="14086" width="9.140625" style="1130"/>
    <col min="14087" max="14087" width="2.85546875" style="1130" customWidth="1"/>
    <col min="14088" max="14088" width="18.5703125" style="1130" customWidth="1"/>
    <col min="14089" max="14089" width="14.42578125" style="1130" customWidth="1"/>
    <col min="14090" max="14090" width="13.7109375" style="1130" customWidth="1"/>
    <col min="14091" max="14091" width="10.140625" style="1130" customWidth="1"/>
    <col min="14092" max="14092" width="4.42578125" style="1130" customWidth="1"/>
    <col min="14093" max="14093" width="24" style="1130" customWidth="1"/>
    <col min="14094" max="14094" width="13.140625" style="1130" customWidth="1"/>
    <col min="14095" max="14095" width="13" style="1130" customWidth="1"/>
    <col min="14096" max="14096" width="10.42578125" style="1130" customWidth="1"/>
    <col min="14097" max="14332" width="9.140625" style="1130"/>
    <col min="14333" max="14333" width="5" style="1130" customWidth="1"/>
    <col min="14334" max="14334" width="17.7109375" style="1130" customWidth="1"/>
    <col min="14335" max="14335" width="13.85546875" style="1130" customWidth="1"/>
    <col min="14336" max="14336" width="13.140625" style="1130" customWidth="1"/>
    <col min="14337" max="14337" width="12.28515625" style="1130" customWidth="1"/>
    <col min="14338" max="14338" width="3" style="1130" customWidth="1"/>
    <col min="14339" max="14339" width="20.28515625" style="1130" customWidth="1"/>
    <col min="14340" max="14340" width="12.5703125" style="1130" customWidth="1"/>
    <col min="14341" max="14341" width="11.7109375" style="1130" customWidth="1"/>
    <col min="14342" max="14342" width="9.140625" style="1130"/>
    <col min="14343" max="14343" width="2.85546875" style="1130" customWidth="1"/>
    <col min="14344" max="14344" width="18.5703125" style="1130" customWidth="1"/>
    <col min="14345" max="14345" width="14.42578125" style="1130" customWidth="1"/>
    <col min="14346" max="14346" width="13.7109375" style="1130" customWidth="1"/>
    <col min="14347" max="14347" width="10.140625" style="1130" customWidth="1"/>
    <col min="14348" max="14348" width="4.42578125" style="1130" customWidth="1"/>
    <col min="14349" max="14349" width="24" style="1130" customWidth="1"/>
    <col min="14350" max="14350" width="13.140625" style="1130" customWidth="1"/>
    <col min="14351" max="14351" width="13" style="1130" customWidth="1"/>
    <col min="14352" max="14352" width="10.42578125" style="1130" customWidth="1"/>
    <col min="14353" max="14588" width="9.140625" style="1130"/>
    <col min="14589" max="14589" width="5" style="1130" customWidth="1"/>
    <col min="14590" max="14590" width="17.7109375" style="1130" customWidth="1"/>
    <col min="14591" max="14591" width="13.85546875" style="1130" customWidth="1"/>
    <col min="14592" max="14592" width="13.140625" style="1130" customWidth="1"/>
    <col min="14593" max="14593" width="12.28515625" style="1130" customWidth="1"/>
    <col min="14594" max="14594" width="3" style="1130" customWidth="1"/>
    <col min="14595" max="14595" width="20.28515625" style="1130" customWidth="1"/>
    <col min="14596" max="14596" width="12.5703125" style="1130" customWidth="1"/>
    <col min="14597" max="14597" width="11.7109375" style="1130" customWidth="1"/>
    <col min="14598" max="14598" width="9.140625" style="1130"/>
    <col min="14599" max="14599" width="2.85546875" style="1130" customWidth="1"/>
    <col min="14600" max="14600" width="18.5703125" style="1130" customWidth="1"/>
    <col min="14601" max="14601" width="14.42578125" style="1130" customWidth="1"/>
    <col min="14602" max="14602" width="13.7109375" style="1130" customWidth="1"/>
    <col min="14603" max="14603" width="10.140625" style="1130" customWidth="1"/>
    <col min="14604" max="14604" width="4.42578125" style="1130" customWidth="1"/>
    <col min="14605" max="14605" width="24" style="1130" customWidth="1"/>
    <col min="14606" max="14606" width="13.140625" style="1130" customWidth="1"/>
    <col min="14607" max="14607" width="13" style="1130" customWidth="1"/>
    <col min="14608" max="14608" width="10.42578125" style="1130" customWidth="1"/>
    <col min="14609" max="14844" width="9.140625" style="1130"/>
    <col min="14845" max="14845" width="5" style="1130" customWidth="1"/>
    <col min="14846" max="14846" width="17.7109375" style="1130" customWidth="1"/>
    <col min="14847" max="14847" width="13.85546875" style="1130" customWidth="1"/>
    <col min="14848" max="14848" width="13.140625" style="1130" customWidth="1"/>
    <col min="14849" max="14849" width="12.28515625" style="1130" customWidth="1"/>
    <col min="14850" max="14850" width="3" style="1130" customWidth="1"/>
    <col min="14851" max="14851" width="20.28515625" style="1130" customWidth="1"/>
    <col min="14852" max="14852" width="12.5703125" style="1130" customWidth="1"/>
    <col min="14853" max="14853" width="11.7109375" style="1130" customWidth="1"/>
    <col min="14854" max="14854" width="9.140625" style="1130"/>
    <col min="14855" max="14855" width="2.85546875" style="1130" customWidth="1"/>
    <col min="14856" max="14856" width="18.5703125" style="1130" customWidth="1"/>
    <col min="14857" max="14857" width="14.42578125" style="1130" customWidth="1"/>
    <col min="14858" max="14858" width="13.7109375" style="1130" customWidth="1"/>
    <col min="14859" max="14859" width="10.140625" style="1130" customWidth="1"/>
    <col min="14860" max="14860" width="4.42578125" style="1130" customWidth="1"/>
    <col min="14861" max="14861" width="24" style="1130" customWidth="1"/>
    <col min="14862" max="14862" width="13.140625" style="1130" customWidth="1"/>
    <col min="14863" max="14863" width="13" style="1130" customWidth="1"/>
    <col min="14864" max="14864" width="10.42578125" style="1130" customWidth="1"/>
    <col min="14865" max="15100" width="9.140625" style="1130"/>
    <col min="15101" max="15101" width="5" style="1130" customWidth="1"/>
    <col min="15102" max="15102" width="17.7109375" style="1130" customWidth="1"/>
    <col min="15103" max="15103" width="13.85546875" style="1130" customWidth="1"/>
    <col min="15104" max="15104" width="13.140625" style="1130" customWidth="1"/>
    <col min="15105" max="15105" width="12.28515625" style="1130" customWidth="1"/>
    <col min="15106" max="15106" width="3" style="1130" customWidth="1"/>
    <col min="15107" max="15107" width="20.28515625" style="1130" customWidth="1"/>
    <col min="15108" max="15108" width="12.5703125" style="1130" customWidth="1"/>
    <col min="15109" max="15109" width="11.7109375" style="1130" customWidth="1"/>
    <col min="15110" max="15110" width="9.140625" style="1130"/>
    <col min="15111" max="15111" width="2.85546875" style="1130" customWidth="1"/>
    <col min="15112" max="15112" width="18.5703125" style="1130" customWidth="1"/>
    <col min="15113" max="15113" width="14.42578125" style="1130" customWidth="1"/>
    <col min="15114" max="15114" width="13.7109375" style="1130" customWidth="1"/>
    <col min="15115" max="15115" width="10.140625" style="1130" customWidth="1"/>
    <col min="15116" max="15116" width="4.42578125" style="1130" customWidth="1"/>
    <col min="15117" max="15117" width="24" style="1130" customWidth="1"/>
    <col min="15118" max="15118" width="13.140625" style="1130" customWidth="1"/>
    <col min="15119" max="15119" width="13" style="1130" customWidth="1"/>
    <col min="15120" max="15120" width="10.42578125" style="1130" customWidth="1"/>
    <col min="15121" max="15356" width="9.140625" style="1130"/>
    <col min="15357" max="15357" width="5" style="1130" customWidth="1"/>
    <col min="15358" max="15358" width="17.7109375" style="1130" customWidth="1"/>
    <col min="15359" max="15359" width="13.85546875" style="1130" customWidth="1"/>
    <col min="15360" max="15360" width="13.140625" style="1130" customWidth="1"/>
    <col min="15361" max="15361" width="12.28515625" style="1130" customWidth="1"/>
    <col min="15362" max="15362" width="3" style="1130" customWidth="1"/>
    <col min="15363" max="15363" width="20.28515625" style="1130" customWidth="1"/>
    <col min="15364" max="15364" width="12.5703125" style="1130" customWidth="1"/>
    <col min="15365" max="15365" width="11.7109375" style="1130" customWidth="1"/>
    <col min="15366" max="15366" width="9.140625" style="1130"/>
    <col min="15367" max="15367" width="2.85546875" style="1130" customWidth="1"/>
    <col min="15368" max="15368" width="18.5703125" style="1130" customWidth="1"/>
    <col min="15369" max="15369" width="14.42578125" style="1130" customWidth="1"/>
    <col min="15370" max="15370" width="13.7109375" style="1130" customWidth="1"/>
    <col min="15371" max="15371" width="10.140625" style="1130" customWidth="1"/>
    <col min="15372" max="15372" width="4.42578125" style="1130" customWidth="1"/>
    <col min="15373" max="15373" width="24" style="1130" customWidth="1"/>
    <col min="15374" max="15374" width="13.140625" style="1130" customWidth="1"/>
    <col min="15375" max="15375" width="13" style="1130" customWidth="1"/>
    <col min="15376" max="15376" width="10.42578125" style="1130" customWidth="1"/>
    <col min="15377" max="15612" width="9.140625" style="1130"/>
    <col min="15613" max="15613" width="5" style="1130" customWidth="1"/>
    <col min="15614" max="15614" width="17.7109375" style="1130" customWidth="1"/>
    <col min="15615" max="15615" width="13.85546875" style="1130" customWidth="1"/>
    <col min="15616" max="15616" width="13.140625" style="1130" customWidth="1"/>
    <col min="15617" max="15617" width="12.28515625" style="1130" customWidth="1"/>
    <col min="15618" max="15618" width="3" style="1130" customWidth="1"/>
    <col min="15619" max="15619" width="20.28515625" style="1130" customWidth="1"/>
    <col min="15620" max="15620" width="12.5703125" style="1130" customWidth="1"/>
    <col min="15621" max="15621" width="11.7109375" style="1130" customWidth="1"/>
    <col min="15622" max="15622" width="9.140625" style="1130"/>
    <col min="15623" max="15623" width="2.85546875" style="1130" customWidth="1"/>
    <col min="15624" max="15624" width="18.5703125" style="1130" customWidth="1"/>
    <col min="15625" max="15625" width="14.42578125" style="1130" customWidth="1"/>
    <col min="15626" max="15626" width="13.7109375" style="1130" customWidth="1"/>
    <col min="15627" max="15627" width="10.140625" style="1130" customWidth="1"/>
    <col min="15628" max="15628" width="4.42578125" style="1130" customWidth="1"/>
    <col min="15629" max="15629" width="24" style="1130" customWidth="1"/>
    <col min="15630" max="15630" width="13.140625" style="1130" customWidth="1"/>
    <col min="15631" max="15631" width="13" style="1130" customWidth="1"/>
    <col min="15632" max="15632" width="10.42578125" style="1130" customWidth="1"/>
    <col min="15633" max="15868" width="9.140625" style="1130"/>
    <col min="15869" max="15869" width="5" style="1130" customWidth="1"/>
    <col min="15870" max="15870" width="17.7109375" style="1130" customWidth="1"/>
    <col min="15871" max="15871" width="13.85546875" style="1130" customWidth="1"/>
    <col min="15872" max="15872" width="13.140625" style="1130" customWidth="1"/>
    <col min="15873" max="15873" width="12.28515625" style="1130" customWidth="1"/>
    <col min="15874" max="15874" width="3" style="1130" customWidth="1"/>
    <col min="15875" max="15875" width="20.28515625" style="1130" customWidth="1"/>
    <col min="15876" max="15876" width="12.5703125" style="1130" customWidth="1"/>
    <col min="15877" max="15877" width="11.7109375" style="1130" customWidth="1"/>
    <col min="15878" max="15878" width="9.140625" style="1130"/>
    <col min="15879" max="15879" width="2.85546875" style="1130" customWidth="1"/>
    <col min="15880" max="15880" width="18.5703125" style="1130" customWidth="1"/>
    <col min="15881" max="15881" width="14.42578125" style="1130" customWidth="1"/>
    <col min="15882" max="15882" width="13.7109375" style="1130" customWidth="1"/>
    <col min="15883" max="15883" width="10.140625" style="1130" customWidth="1"/>
    <col min="15884" max="15884" width="4.42578125" style="1130" customWidth="1"/>
    <col min="15885" max="15885" width="24" style="1130" customWidth="1"/>
    <col min="15886" max="15886" width="13.140625" style="1130" customWidth="1"/>
    <col min="15887" max="15887" width="13" style="1130" customWidth="1"/>
    <col min="15888" max="15888" width="10.42578125" style="1130" customWidth="1"/>
    <col min="15889" max="16124" width="9.140625" style="1130"/>
    <col min="16125" max="16125" width="5" style="1130" customWidth="1"/>
    <col min="16126" max="16126" width="17.7109375" style="1130" customWidth="1"/>
    <col min="16127" max="16127" width="13.85546875" style="1130" customWidth="1"/>
    <col min="16128" max="16128" width="13.140625" style="1130" customWidth="1"/>
    <col min="16129" max="16129" width="12.28515625" style="1130" customWidth="1"/>
    <col min="16130" max="16130" width="3" style="1130" customWidth="1"/>
    <col min="16131" max="16131" width="20.28515625" style="1130" customWidth="1"/>
    <col min="16132" max="16132" width="12.5703125" style="1130" customWidth="1"/>
    <col min="16133" max="16133" width="11.7109375" style="1130" customWidth="1"/>
    <col min="16134" max="16134" width="9.140625" style="1130"/>
    <col min="16135" max="16135" width="2.85546875" style="1130" customWidth="1"/>
    <col min="16136" max="16136" width="18.5703125" style="1130" customWidth="1"/>
    <col min="16137" max="16137" width="14.42578125" style="1130" customWidth="1"/>
    <col min="16138" max="16138" width="13.7109375" style="1130" customWidth="1"/>
    <col min="16139" max="16139" width="10.140625" style="1130" customWidth="1"/>
    <col min="16140" max="16140" width="4.42578125" style="1130" customWidth="1"/>
    <col min="16141" max="16141" width="24" style="1130" customWidth="1"/>
    <col min="16142" max="16142" width="13.140625" style="1130" customWidth="1"/>
    <col min="16143" max="16143" width="13" style="1130" customWidth="1"/>
    <col min="16144" max="16144" width="10.42578125" style="1130" customWidth="1"/>
    <col min="16145" max="16384" width="9.140625" style="1130"/>
  </cols>
  <sheetData>
    <row r="1" spans="1:24" ht="18.75">
      <c r="A1" s="587" t="s">
        <v>303</v>
      </c>
    </row>
    <row r="2" spans="1:24" ht="28.5" customHeight="1">
      <c r="A2" s="1530" t="s">
        <v>500</v>
      </c>
      <c r="B2" s="1530"/>
      <c r="C2" s="1530"/>
      <c r="D2" s="1530"/>
      <c r="E2" s="1530"/>
      <c r="F2" s="1530"/>
      <c r="G2" s="1530"/>
      <c r="H2" s="1530"/>
      <c r="I2" s="1530"/>
      <c r="J2" s="1530"/>
      <c r="K2" s="1530"/>
      <c r="L2" s="1530"/>
      <c r="M2" s="1530"/>
      <c r="N2" s="1530"/>
      <c r="O2" s="1530"/>
      <c r="P2" s="1530"/>
      <c r="Q2" s="1530"/>
      <c r="R2" s="1530"/>
      <c r="S2" s="1530"/>
      <c r="T2" s="1530"/>
      <c r="U2" s="1530"/>
      <c r="V2" s="1530"/>
      <c r="W2" s="1530"/>
      <c r="X2" s="1530"/>
    </row>
    <row r="3" spans="1:24" ht="15.75" customHeight="1">
      <c r="A3" s="1531" t="s">
        <v>501</v>
      </c>
      <c r="B3" s="1531"/>
      <c r="C3" s="1531"/>
      <c r="D3" s="1531"/>
      <c r="E3" s="1531"/>
      <c r="F3" s="1531"/>
      <c r="P3" s="589"/>
    </row>
    <row r="4" spans="1:24" ht="4.5" customHeight="1">
      <c r="A4" s="590"/>
      <c r="B4" s="590"/>
      <c r="C4" s="588"/>
      <c r="D4" s="588"/>
    </row>
    <row r="5" spans="1:24" ht="15.75" thickBot="1">
      <c r="A5" s="591" t="s">
        <v>178</v>
      </c>
      <c r="B5" s="1532" t="s">
        <v>179</v>
      </c>
      <c r="C5" s="1532"/>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10249.109</v>
      </c>
      <c r="C7" s="605">
        <v>17148</v>
      </c>
      <c r="D7" s="650">
        <v>2.3209937071824354</v>
      </c>
      <c r="F7" s="743" t="s">
        <v>191</v>
      </c>
      <c r="G7" s="603">
        <v>1503.3330000000001</v>
      </c>
      <c r="H7" s="603">
        <v>7926</v>
      </c>
      <c r="I7" s="866">
        <v>2.7217873999923961</v>
      </c>
      <c r="K7" s="743" t="s">
        <v>191</v>
      </c>
      <c r="L7" s="603">
        <v>243642.62100000001</v>
      </c>
      <c r="M7" s="603">
        <v>63599.811999999998</v>
      </c>
      <c r="N7" s="731">
        <v>3.8308701447104911</v>
      </c>
      <c r="P7" s="743" t="s">
        <v>192</v>
      </c>
      <c r="Q7" s="603">
        <v>43256.017</v>
      </c>
      <c r="R7" s="603">
        <v>11532.55</v>
      </c>
      <c r="S7" s="731">
        <v>3.7507764544701736</v>
      </c>
    </row>
    <row r="8" spans="1:24" ht="16.5" thickBot="1">
      <c r="A8" s="604" t="s">
        <v>374</v>
      </c>
      <c r="B8" s="605">
        <v>5835.5320000000002</v>
      </c>
      <c r="C8" s="605">
        <v>3043</v>
      </c>
      <c r="D8" s="650">
        <v>3.4901820291449988</v>
      </c>
      <c r="F8" s="604" t="s">
        <v>193</v>
      </c>
      <c r="G8" s="605">
        <v>1050.9880000000001</v>
      </c>
      <c r="H8" s="605">
        <v>6402</v>
      </c>
      <c r="I8" s="851">
        <v>2.2946183925261394</v>
      </c>
      <c r="K8" s="604" t="s">
        <v>194</v>
      </c>
      <c r="L8" s="605">
        <v>158603.378</v>
      </c>
      <c r="M8" s="605">
        <v>43761.938000000002</v>
      </c>
      <c r="N8" s="650">
        <v>3.6242311298005125</v>
      </c>
      <c r="P8" s="604" t="s">
        <v>194</v>
      </c>
      <c r="Q8" s="605">
        <v>38919.063000000002</v>
      </c>
      <c r="R8" s="605">
        <v>12723.013999999999</v>
      </c>
      <c r="S8" s="650">
        <v>3.0589499469229544</v>
      </c>
    </row>
    <row r="9" spans="1:24" ht="16.5" thickBot="1">
      <c r="A9" s="604" t="s">
        <v>201</v>
      </c>
      <c r="B9" s="605">
        <v>5365.7439999999997</v>
      </c>
      <c r="C9" s="605">
        <v>4351</v>
      </c>
      <c r="D9" s="650">
        <v>2.3152337220430605</v>
      </c>
      <c r="F9" s="941" t="s">
        <v>321</v>
      </c>
      <c r="G9" s="608">
        <v>2554.3209999999999</v>
      </c>
      <c r="H9" s="608">
        <v>14328</v>
      </c>
      <c r="I9" s="942">
        <v>2.5281395864427982</v>
      </c>
      <c r="K9" s="604" t="s">
        <v>454</v>
      </c>
      <c r="L9" s="605">
        <v>79606.620999999999</v>
      </c>
      <c r="M9" s="605">
        <v>27723.742999999999</v>
      </c>
      <c r="N9" s="650">
        <v>2.8714239992774426</v>
      </c>
      <c r="P9" s="604" t="s">
        <v>198</v>
      </c>
      <c r="Q9" s="605">
        <v>29513.517</v>
      </c>
      <c r="R9" s="605">
        <v>5318.3130000000001</v>
      </c>
      <c r="S9" s="650">
        <v>5.5494133195996547</v>
      </c>
    </row>
    <row r="10" spans="1:24" ht="15.75">
      <c r="A10" s="604" t="s">
        <v>453</v>
      </c>
      <c r="B10" s="605">
        <v>4645.5940000000001</v>
      </c>
      <c r="C10" s="605">
        <v>2208</v>
      </c>
      <c r="D10" s="650">
        <v>4.8055515902324784</v>
      </c>
      <c r="H10" s="1130"/>
      <c r="K10" s="604" t="s">
        <v>193</v>
      </c>
      <c r="L10" s="605">
        <v>59136.324000000001</v>
      </c>
      <c r="M10" s="605">
        <v>15419.742</v>
      </c>
      <c r="N10" s="650">
        <v>3.8351046340464063</v>
      </c>
      <c r="P10" s="604" t="s">
        <v>193</v>
      </c>
      <c r="Q10" s="605">
        <v>23486.014999999999</v>
      </c>
      <c r="R10" s="605">
        <v>7136.723</v>
      </c>
      <c r="S10" s="650">
        <v>3.2908682318201223</v>
      </c>
    </row>
    <row r="11" spans="1:24" ht="15.75">
      <c r="A11" s="604" t="s">
        <v>203</v>
      </c>
      <c r="B11" s="605">
        <v>1895.115</v>
      </c>
      <c r="C11" s="605">
        <v>1216</v>
      </c>
      <c r="D11" s="650">
        <v>2.331333060233316</v>
      </c>
      <c r="K11" s="604" t="s">
        <v>200</v>
      </c>
      <c r="L11" s="605">
        <v>53771.707999999999</v>
      </c>
      <c r="M11" s="605">
        <v>11534.699000000001</v>
      </c>
      <c r="N11" s="650">
        <v>4.6617348229026172</v>
      </c>
      <c r="P11" s="604" t="s">
        <v>195</v>
      </c>
      <c r="Q11" s="605">
        <v>21739.098999999998</v>
      </c>
      <c r="R11" s="605">
        <v>5234.43</v>
      </c>
      <c r="S11" s="650">
        <v>4.153097662973809</v>
      </c>
    </row>
    <row r="12" spans="1:24" ht="15.75">
      <c r="A12" s="604" t="s">
        <v>469</v>
      </c>
      <c r="B12" s="605">
        <v>1231.2360000000001</v>
      </c>
      <c r="C12" s="605">
        <v>599</v>
      </c>
      <c r="D12" s="650">
        <v>4.0753615321216614</v>
      </c>
      <c r="H12" s="1130"/>
      <c r="K12" s="604" t="s">
        <v>201</v>
      </c>
      <c r="L12" s="605">
        <v>33574.158000000003</v>
      </c>
      <c r="M12" s="605">
        <v>9607.33</v>
      </c>
      <c r="N12" s="650">
        <v>3.4946398218859978</v>
      </c>
      <c r="P12" s="604" t="s">
        <v>454</v>
      </c>
      <c r="Q12" s="605">
        <v>17900.248</v>
      </c>
      <c r="R12" s="605">
        <v>6882.3779999999997</v>
      </c>
      <c r="S12" s="650">
        <v>2.6008812651673594</v>
      </c>
    </row>
    <row r="13" spans="1:24" ht="15.75">
      <c r="A13" s="604" t="s">
        <v>199</v>
      </c>
      <c r="B13" s="605">
        <v>1145.6420000000001</v>
      </c>
      <c r="C13" s="605">
        <v>1399</v>
      </c>
      <c r="D13" s="650">
        <v>2.8148521249437959</v>
      </c>
      <c r="H13" s="1130"/>
      <c r="K13" s="604" t="s">
        <v>198</v>
      </c>
      <c r="L13" s="605">
        <v>30952.383999999998</v>
      </c>
      <c r="M13" s="605">
        <v>4816.3969999999999</v>
      </c>
      <c r="N13" s="650">
        <v>6.4264602772570445</v>
      </c>
      <c r="P13" s="604" t="s">
        <v>200</v>
      </c>
      <c r="Q13" s="605">
        <v>15657.897000000001</v>
      </c>
      <c r="R13" s="605">
        <v>3926.2779999999998</v>
      </c>
      <c r="S13" s="650">
        <v>3.9879746161631964</v>
      </c>
    </row>
    <row r="14" spans="1:24" ht="15.75">
      <c r="A14" s="604" t="s">
        <v>204</v>
      </c>
      <c r="B14" s="605">
        <v>1087.682</v>
      </c>
      <c r="C14" s="605">
        <v>839</v>
      </c>
      <c r="D14" s="650">
        <v>2.2480711160347973</v>
      </c>
      <c r="K14" s="604" t="s">
        <v>192</v>
      </c>
      <c r="L14" s="605">
        <v>30513.591</v>
      </c>
      <c r="M14" s="605">
        <v>7202.1719999999996</v>
      </c>
      <c r="N14" s="650">
        <v>4.2367206725970998</v>
      </c>
      <c r="P14" s="604" t="s">
        <v>191</v>
      </c>
      <c r="Q14" s="605">
        <v>11973.204</v>
      </c>
      <c r="R14" s="605">
        <v>3952.2109999999998</v>
      </c>
      <c r="S14" s="650">
        <v>3.0294951357607172</v>
      </c>
    </row>
    <row r="15" spans="1:24" ht="16.5" thickBot="1">
      <c r="A15" s="604" t="s">
        <v>193</v>
      </c>
      <c r="B15" s="605">
        <v>1050.9880000000001</v>
      </c>
      <c r="C15" s="605">
        <v>6402</v>
      </c>
      <c r="D15" s="650">
        <v>2.2946183925261394</v>
      </c>
      <c r="E15" s="823"/>
      <c r="K15" s="604" t="s">
        <v>196</v>
      </c>
      <c r="L15" s="605">
        <v>28147.296999999999</v>
      </c>
      <c r="M15" s="605">
        <v>6849.3040000000001</v>
      </c>
      <c r="N15" s="650">
        <v>4.109512002971397</v>
      </c>
      <c r="P15" s="604" t="s">
        <v>339</v>
      </c>
      <c r="Q15" s="605">
        <v>10348.855</v>
      </c>
      <c r="R15" s="605">
        <v>2882.1819999999998</v>
      </c>
      <c r="S15" s="650">
        <v>3.5906320280953805</v>
      </c>
    </row>
    <row r="16" spans="1:24" ht="16.5" thickBot="1">
      <c r="A16" s="941" t="s">
        <v>321</v>
      </c>
      <c r="B16" s="608">
        <v>36840.101000000002</v>
      </c>
      <c r="C16" s="608">
        <v>41826</v>
      </c>
      <c r="D16" s="730">
        <v>2.739659783377093</v>
      </c>
      <c r="E16" s="659"/>
      <c r="K16" s="604" t="s">
        <v>352</v>
      </c>
      <c r="L16" s="605">
        <v>23415.74</v>
      </c>
      <c r="M16" s="605">
        <v>4401.3329999999996</v>
      </c>
      <c r="N16" s="650">
        <v>5.3201473280935581</v>
      </c>
      <c r="P16" s="604" t="s">
        <v>202</v>
      </c>
      <c r="Q16" s="605">
        <v>7815.3389999999999</v>
      </c>
      <c r="R16" s="605">
        <v>3428.348</v>
      </c>
      <c r="S16" s="650">
        <v>2.2796224303950474</v>
      </c>
    </row>
    <row r="17" spans="1:19" ht="15.75">
      <c r="A17"/>
      <c r="B17"/>
      <c r="C17"/>
      <c r="D17"/>
      <c r="K17" s="604" t="s">
        <v>208</v>
      </c>
      <c r="L17" s="605">
        <v>19442.562000000002</v>
      </c>
      <c r="M17" s="605">
        <v>6283.56</v>
      </c>
      <c r="N17" s="650">
        <v>3.0941953287626762</v>
      </c>
      <c r="P17" s="604" t="s">
        <v>207</v>
      </c>
      <c r="Q17" s="605">
        <v>6676.6049999999996</v>
      </c>
      <c r="R17" s="605">
        <v>2331.498</v>
      </c>
      <c r="S17" s="650">
        <v>2.8636546117560466</v>
      </c>
    </row>
    <row r="18" spans="1:19" ht="15.75">
      <c r="A18"/>
      <c r="B18"/>
      <c r="C18"/>
      <c r="D18"/>
      <c r="K18" s="604" t="s">
        <v>205</v>
      </c>
      <c r="L18" s="605">
        <v>19277.045999999998</v>
      </c>
      <c r="M18" s="605">
        <v>4996.6549999999997</v>
      </c>
      <c r="N18" s="650">
        <v>3.8579901954407498</v>
      </c>
      <c r="P18" s="604" t="s">
        <v>201</v>
      </c>
      <c r="Q18" s="605">
        <v>5872.4189999999999</v>
      </c>
      <c r="R18" s="605">
        <v>1625.5719999999999</v>
      </c>
      <c r="S18" s="650">
        <v>3.6125246989982607</v>
      </c>
    </row>
    <row r="19" spans="1:19" ht="15.75">
      <c r="A19"/>
      <c r="B19"/>
      <c r="C19"/>
      <c r="D19"/>
      <c r="K19" s="604" t="s">
        <v>206</v>
      </c>
      <c r="L19" s="605">
        <v>11733.981</v>
      </c>
      <c r="M19" s="605">
        <v>2907.4</v>
      </c>
      <c r="N19" s="650">
        <v>4.0359018366925774</v>
      </c>
      <c r="P19" s="604" t="s">
        <v>351</v>
      </c>
      <c r="Q19" s="605">
        <v>4490.9459999999999</v>
      </c>
      <c r="R19" s="605">
        <v>1382.307</v>
      </c>
      <c r="S19" s="650">
        <v>3.2488774201389417</v>
      </c>
    </row>
    <row r="20" spans="1:19" ht="15.75">
      <c r="A20"/>
      <c r="B20"/>
      <c r="C20"/>
      <c r="D20"/>
      <c r="K20" s="604" t="s">
        <v>199</v>
      </c>
      <c r="L20" s="605">
        <v>10562.726000000001</v>
      </c>
      <c r="M20" s="605">
        <v>3713.39</v>
      </c>
      <c r="N20" s="650">
        <v>2.8444968074993473</v>
      </c>
      <c r="P20" s="604" t="s">
        <v>205</v>
      </c>
      <c r="Q20" s="605">
        <v>4292.97</v>
      </c>
      <c r="R20" s="605">
        <v>1241.558</v>
      </c>
      <c r="S20" s="650">
        <v>3.4577281125811283</v>
      </c>
    </row>
    <row r="21" spans="1:19" ht="15.75">
      <c r="A21"/>
      <c r="B21"/>
      <c r="C21"/>
      <c r="D21"/>
      <c r="K21" s="604" t="s">
        <v>353</v>
      </c>
      <c r="L21" s="605">
        <v>10478.591</v>
      </c>
      <c r="M21" s="605">
        <v>3310.415</v>
      </c>
      <c r="N21" s="650">
        <v>3.1653405992904213</v>
      </c>
      <c r="P21" s="604" t="s">
        <v>208</v>
      </c>
      <c r="Q21" s="605">
        <v>3935.9969999999998</v>
      </c>
      <c r="R21" s="605">
        <v>1480.8630000000001</v>
      </c>
      <c r="S21" s="650">
        <v>2.6579075849690348</v>
      </c>
    </row>
    <row r="22" spans="1:19" ht="15.75">
      <c r="A22"/>
      <c r="B22"/>
      <c r="C22"/>
      <c r="D22"/>
      <c r="H22" s="1130"/>
      <c r="K22" s="604" t="s">
        <v>351</v>
      </c>
      <c r="L22" s="605">
        <v>6352.375</v>
      </c>
      <c r="M22" s="605">
        <v>1858.97</v>
      </c>
      <c r="N22" s="650">
        <v>3.4171476677945312</v>
      </c>
      <c r="P22" s="604" t="s">
        <v>210</v>
      </c>
      <c r="Q22" s="605">
        <v>3666.462</v>
      </c>
      <c r="R22" s="605">
        <v>1133.7570000000001</v>
      </c>
      <c r="S22" s="650">
        <v>3.2339046197730199</v>
      </c>
    </row>
    <row r="23" spans="1:19" ht="15.75">
      <c r="A23"/>
      <c r="B23"/>
      <c r="C23"/>
      <c r="D23"/>
      <c r="H23" s="1130"/>
      <c r="K23" s="604" t="s">
        <v>195</v>
      </c>
      <c r="L23" s="605">
        <v>5906.55</v>
      </c>
      <c r="M23" s="605">
        <v>1277.6990000000001</v>
      </c>
      <c r="N23" s="650">
        <v>4.6228023971217009</v>
      </c>
      <c r="P23" s="604" t="s">
        <v>212</v>
      </c>
      <c r="Q23" s="605">
        <v>3638.471</v>
      </c>
      <c r="R23" s="605">
        <v>1412.258</v>
      </c>
      <c r="S23" s="650">
        <v>2.5763500720123376</v>
      </c>
    </row>
    <row r="24" spans="1:19" ht="15.75">
      <c r="A24"/>
      <c r="B24"/>
      <c r="C24"/>
      <c r="D24"/>
      <c r="H24" s="1130"/>
      <c r="K24" s="604" t="s">
        <v>204</v>
      </c>
      <c r="L24" s="605">
        <v>5474.4759999999997</v>
      </c>
      <c r="M24" s="605">
        <v>1267.1600000000001</v>
      </c>
      <c r="N24" s="650">
        <v>4.3202721045487538</v>
      </c>
      <c r="P24" s="604" t="s">
        <v>352</v>
      </c>
      <c r="Q24" s="605">
        <v>3449.7979999999998</v>
      </c>
      <c r="R24" s="605">
        <v>942.53599999999994</v>
      </c>
      <c r="S24" s="650">
        <v>3.6601233268543587</v>
      </c>
    </row>
    <row r="25" spans="1:19" ht="15.75">
      <c r="A25"/>
      <c r="B25"/>
      <c r="C25"/>
      <c r="D25"/>
      <c r="H25" s="1130"/>
      <c r="K25" s="604" t="s">
        <v>212</v>
      </c>
      <c r="L25" s="605">
        <v>5254.567</v>
      </c>
      <c r="M25" s="605">
        <v>1966.8869999999999</v>
      </c>
      <c r="N25" s="650">
        <v>2.671514428637741</v>
      </c>
      <c r="P25" s="604" t="s">
        <v>209</v>
      </c>
      <c r="Q25" s="605">
        <v>3424.4229999999998</v>
      </c>
      <c r="R25" s="605">
        <v>920.00800000000004</v>
      </c>
      <c r="S25" s="650">
        <v>3.7221665463778573</v>
      </c>
    </row>
    <row r="26" spans="1:19" ht="15.75">
      <c r="H26" s="1130"/>
      <c r="K26" s="604" t="s">
        <v>209</v>
      </c>
      <c r="L26" s="605">
        <v>5180.4960000000001</v>
      </c>
      <c r="M26" s="605">
        <v>2108.9569999999999</v>
      </c>
      <c r="N26" s="650">
        <v>2.4564256170230121</v>
      </c>
      <c r="P26" s="604" t="s">
        <v>196</v>
      </c>
      <c r="Q26" s="605">
        <v>2873.1709999999998</v>
      </c>
      <c r="R26" s="605">
        <v>971.745</v>
      </c>
      <c r="S26" s="650">
        <v>2.9567129236579555</v>
      </c>
    </row>
    <row r="27" spans="1:19" ht="15.75">
      <c r="A27" s="1209" t="s">
        <v>450</v>
      </c>
      <c r="H27" s="1130"/>
      <c r="K27" s="604" t="s">
        <v>197</v>
      </c>
      <c r="L27" s="605">
        <v>4112.2209999999995</v>
      </c>
      <c r="M27" s="605">
        <v>1740.028</v>
      </c>
      <c r="N27" s="650">
        <v>2.3633073720652766</v>
      </c>
      <c r="P27" s="604" t="s">
        <v>204</v>
      </c>
      <c r="Q27" s="605">
        <v>2643.8530000000001</v>
      </c>
      <c r="R27" s="605">
        <v>953.21799999999996</v>
      </c>
      <c r="S27" s="650">
        <v>2.773607925993844</v>
      </c>
    </row>
    <row r="28" spans="1:19" ht="15.75">
      <c r="H28" s="1130"/>
      <c r="K28" s="604" t="s">
        <v>503</v>
      </c>
      <c r="L28" s="605">
        <v>3480.8580000000002</v>
      </c>
      <c r="M28" s="605">
        <v>1242.2950000000001</v>
      </c>
      <c r="N28" s="650">
        <v>2.8019576670597561</v>
      </c>
      <c r="P28" s="604" t="s">
        <v>499</v>
      </c>
      <c r="Q28" s="605">
        <v>2434.027</v>
      </c>
      <c r="R28" s="605">
        <v>962.03</v>
      </c>
      <c r="S28" s="650">
        <v>2.5300946955916137</v>
      </c>
    </row>
    <row r="29" spans="1:19" ht="15.75">
      <c r="H29" s="1130"/>
      <c r="K29" s="604" t="s">
        <v>213</v>
      </c>
      <c r="L29" s="605">
        <v>2599.0410000000002</v>
      </c>
      <c r="M29" s="605">
        <v>488.49099999999999</v>
      </c>
      <c r="N29" s="650">
        <v>5.3205504297929753</v>
      </c>
      <c r="P29" s="604" t="s">
        <v>206</v>
      </c>
      <c r="Q29" s="605">
        <v>2218.2420000000002</v>
      </c>
      <c r="R29" s="605">
        <v>692.37800000000004</v>
      </c>
      <c r="S29" s="650">
        <v>3.2038019694444366</v>
      </c>
    </row>
    <row r="30" spans="1:19" ht="16.5" thickBot="1">
      <c r="A30"/>
      <c r="B30"/>
      <c r="C30"/>
      <c r="D30"/>
      <c r="E30"/>
      <c r="F30"/>
      <c r="G30"/>
      <c r="H30"/>
      <c r="I30"/>
      <c r="J30"/>
      <c r="K30" s="1040" t="s">
        <v>211</v>
      </c>
      <c r="L30" s="940">
        <v>2432.0970000000002</v>
      </c>
      <c r="M30" s="940">
        <v>477.38600000000002</v>
      </c>
      <c r="N30" s="1041">
        <v>5.094613164189985</v>
      </c>
      <c r="P30" s="604" t="s">
        <v>504</v>
      </c>
      <c r="Q30" s="605">
        <v>1775.67</v>
      </c>
      <c r="R30" s="605">
        <v>806.85299999999995</v>
      </c>
      <c r="S30" s="650">
        <v>2.2007354499518503</v>
      </c>
    </row>
    <row r="31" spans="1:19" ht="16.5" thickBot="1">
      <c r="A31"/>
      <c r="B31"/>
      <c r="C31"/>
      <c r="D31"/>
      <c r="E31"/>
      <c r="F31"/>
      <c r="G31"/>
      <c r="H31"/>
      <c r="I31"/>
      <c r="J31"/>
      <c r="K31" s="941" t="s">
        <v>321</v>
      </c>
      <c r="L31" s="608">
        <v>859451.81799999997</v>
      </c>
      <c r="M31" s="608">
        <v>229993.30900000001</v>
      </c>
      <c r="N31" s="730">
        <v>3.7368557447903838</v>
      </c>
      <c r="P31" s="604" t="s">
        <v>503</v>
      </c>
      <c r="Q31" s="605">
        <v>1369.2729999999999</v>
      </c>
      <c r="R31" s="605">
        <v>516.00199999999995</v>
      </c>
      <c r="S31" s="650">
        <v>2.6536195596141101</v>
      </c>
    </row>
    <row r="32" spans="1:19" ht="16.5" thickBot="1">
      <c r="A32"/>
      <c r="B32"/>
      <c r="C32"/>
      <c r="D32"/>
      <c r="E32"/>
      <c r="F32"/>
      <c r="G32"/>
      <c r="H32"/>
      <c r="I32"/>
      <c r="J32"/>
      <c r="K32"/>
      <c r="L32"/>
      <c r="M32"/>
      <c r="N32"/>
      <c r="P32" s="1040" t="s">
        <v>353</v>
      </c>
      <c r="Q32" s="940">
        <v>1358.0820000000001</v>
      </c>
      <c r="R32" s="940">
        <v>394.637</v>
      </c>
      <c r="S32" s="1041">
        <v>3.4413448308192089</v>
      </c>
    </row>
    <row r="33" spans="1:19" ht="16.5" thickBot="1">
      <c r="A33"/>
      <c r="B33"/>
      <c r="C33"/>
      <c r="D33"/>
      <c r="E33"/>
      <c r="F33"/>
      <c r="G33"/>
      <c r="H33"/>
      <c r="I33"/>
      <c r="J33"/>
      <c r="K33"/>
      <c r="L33"/>
      <c r="M33"/>
      <c r="N33"/>
      <c r="P33" s="941" t="s">
        <v>321</v>
      </c>
      <c r="Q33" s="608">
        <v>286293.38799999998</v>
      </c>
      <c r="R33" s="608">
        <v>85704.676999999996</v>
      </c>
      <c r="S33" s="730">
        <v>3.34046399824831</v>
      </c>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row>
    <row r="99" spans="1:11">
      <c r="A99"/>
      <c r="B99"/>
      <c r="C99"/>
      <c r="D99"/>
      <c r="E99"/>
      <c r="F99"/>
      <c r="G99"/>
      <c r="H99"/>
      <c r="I99"/>
    </row>
    <row r="100" spans="1:11">
      <c r="H100" s="1130"/>
    </row>
    <row r="101" spans="1:11">
      <c r="H101" s="1130"/>
    </row>
    <row r="102" spans="1:11">
      <c r="H102" s="1130"/>
    </row>
    <row r="103" spans="1:11">
      <c r="H103" s="1130"/>
    </row>
    <row r="104" spans="1:11">
      <c r="H104" s="1130"/>
    </row>
    <row r="105" spans="1:11">
      <c r="H105" s="1130"/>
    </row>
    <row r="106" spans="1:11">
      <c r="H106" s="1130"/>
    </row>
    <row r="107" spans="1:11">
      <c r="H107" s="1130"/>
    </row>
  </sheetData>
  <sortState ref="P7:S70">
    <sortCondition descending="1" ref="Q7:Q70"/>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K29" sqref="K29"/>
    </sheetView>
  </sheetViews>
  <sheetFormatPr defaultRowHeight="12.75"/>
  <cols>
    <col min="1" max="1" width="16.85546875" style="1130" customWidth="1"/>
    <col min="2" max="2" width="12.28515625" style="1130" bestFit="1" customWidth="1"/>
    <col min="3" max="3" width="10.140625" style="1130" customWidth="1"/>
    <col min="4" max="4" width="9.140625" style="1130"/>
    <col min="5" max="5" width="6" style="1130" customWidth="1"/>
    <col min="6" max="6" width="16.7109375" style="1130" customWidth="1"/>
    <col min="7" max="7" width="11.28515625" style="1130" customWidth="1"/>
    <col min="8" max="8" width="10.42578125" style="1130" customWidth="1"/>
    <col min="9" max="9" width="9.140625" style="1130"/>
    <col min="10" max="10" width="3.5703125" style="1130" customWidth="1"/>
    <col min="11" max="11" width="18" style="1130" customWidth="1"/>
    <col min="12" max="12" width="11.7109375" style="1130" customWidth="1"/>
    <col min="13" max="13" width="12.28515625" style="1130" customWidth="1"/>
    <col min="14" max="14" width="10.42578125" style="1130" customWidth="1"/>
    <col min="15" max="15" width="3.85546875" style="1130" customWidth="1"/>
    <col min="16" max="16" width="22.5703125" style="1130" customWidth="1"/>
    <col min="17" max="17" width="11.28515625" style="1130" customWidth="1"/>
    <col min="18" max="18" width="10.28515625" style="1130" customWidth="1"/>
    <col min="19" max="19" width="10" style="1130" customWidth="1"/>
    <col min="20" max="255" width="9.140625" style="1130"/>
    <col min="256" max="256" width="4" style="1130" customWidth="1"/>
    <col min="257" max="257" width="15.140625" style="1130" customWidth="1"/>
    <col min="258" max="258" width="13.85546875" style="1130" customWidth="1"/>
    <col min="259" max="259" width="10.140625" style="1130" customWidth="1"/>
    <col min="260" max="260" width="9.140625" style="1130"/>
    <col min="261" max="261" width="3.42578125" style="1130" customWidth="1"/>
    <col min="262" max="262" width="19.5703125" style="1130" customWidth="1"/>
    <col min="263" max="263" width="12.28515625" style="1130" customWidth="1"/>
    <col min="264" max="264" width="10.42578125" style="1130" customWidth="1"/>
    <col min="265" max="265" width="9.140625" style="1130"/>
    <col min="266" max="266" width="3.5703125" style="1130" customWidth="1"/>
    <col min="267" max="267" width="16.42578125" style="1130" customWidth="1"/>
    <col min="268" max="268" width="11.7109375" style="1130" customWidth="1"/>
    <col min="269" max="269" width="10.140625" style="1130" customWidth="1"/>
    <col min="270" max="270" width="15.85546875" style="1130" customWidth="1"/>
    <col min="271" max="271" width="3.85546875" style="1130" customWidth="1"/>
    <col min="272" max="272" width="16.42578125" style="1130" customWidth="1"/>
    <col min="273" max="273" width="11.28515625" style="1130" customWidth="1"/>
    <col min="274" max="274" width="10.28515625" style="1130" customWidth="1"/>
    <col min="275" max="275" width="10" style="1130" customWidth="1"/>
    <col min="276" max="511" width="9.140625" style="1130"/>
    <col min="512" max="512" width="4" style="1130" customWidth="1"/>
    <col min="513" max="513" width="15.140625" style="1130" customWidth="1"/>
    <col min="514" max="514" width="13.85546875" style="1130" customWidth="1"/>
    <col min="515" max="515" width="10.140625" style="1130" customWidth="1"/>
    <col min="516" max="516" width="9.140625" style="1130"/>
    <col min="517" max="517" width="3.42578125" style="1130" customWidth="1"/>
    <col min="518" max="518" width="19.5703125" style="1130" customWidth="1"/>
    <col min="519" max="519" width="12.28515625" style="1130" customWidth="1"/>
    <col min="520" max="520" width="10.42578125" style="1130" customWidth="1"/>
    <col min="521" max="521" width="9.140625" style="1130"/>
    <col min="522" max="522" width="3.5703125" style="1130" customWidth="1"/>
    <col min="523" max="523" width="16.42578125" style="1130" customWidth="1"/>
    <col min="524" max="524" width="11.7109375" style="1130" customWidth="1"/>
    <col min="525" max="525" width="10.140625" style="1130" customWidth="1"/>
    <col min="526" max="526" width="15.85546875" style="1130" customWidth="1"/>
    <col min="527" max="527" width="3.85546875" style="1130" customWidth="1"/>
    <col min="528" max="528" width="16.42578125" style="1130" customWidth="1"/>
    <col min="529" max="529" width="11.28515625" style="1130" customWidth="1"/>
    <col min="530" max="530" width="10.28515625" style="1130" customWidth="1"/>
    <col min="531" max="531" width="10" style="1130" customWidth="1"/>
    <col min="532" max="767" width="9.140625" style="1130"/>
    <col min="768" max="768" width="4" style="1130" customWidth="1"/>
    <col min="769" max="769" width="15.140625" style="1130" customWidth="1"/>
    <col min="770" max="770" width="13.85546875" style="1130" customWidth="1"/>
    <col min="771" max="771" width="10.140625" style="1130" customWidth="1"/>
    <col min="772" max="772" width="9.140625" style="1130"/>
    <col min="773" max="773" width="3.42578125" style="1130" customWidth="1"/>
    <col min="774" max="774" width="19.5703125" style="1130" customWidth="1"/>
    <col min="775" max="775" width="12.28515625" style="1130" customWidth="1"/>
    <col min="776" max="776" width="10.42578125" style="1130" customWidth="1"/>
    <col min="777" max="777" width="9.140625" style="1130"/>
    <col min="778" max="778" width="3.5703125" style="1130" customWidth="1"/>
    <col min="779" max="779" width="16.42578125" style="1130" customWidth="1"/>
    <col min="780" max="780" width="11.7109375" style="1130" customWidth="1"/>
    <col min="781" max="781" width="10.140625" style="1130" customWidth="1"/>
    <col min="782" max="782" width="15.85546875" style="1130" customWidth="1"/>
    <col min="783" max="783" width="3.85546875" style="1130" customWidth="1"/>
    <col min="784" max="784" width="16.42578125" style="1130" customWidth="1"/>
    <col min="785" max="785" width="11.28515625" style="1130" customWidth="1"/>
    <col min="786" max="786" width="10.28515625" style="1130" customWidth="1"/>
    <col min="787" max="787" width="10" style="1130" customWidth="1"/>
    <col min="788" max="1023" width="9.140625" style="1130"/>
    <col min="1024" max="1024" width="4" style="1130" customWidth="1"/>
    <col min="1025" max="1025" width="15.140625" style="1130" customWidth="1"/>
    <col min="1026" max="1026" width="13.85546875" style="1130" customWidth="1"/>
    <col min="1027" max="1027" width="10.140625" style="1130" customWidth="1"/>
    <col min="1028" max="1028" width="9.140625" style="1130"/>
    <col min="1029" max="1029" width="3.42578125" style="1130" customWidth="1"/>
    <col min="1030" max="1030" width="19.5703125" style="1130" customWidth="1"/>
    <col min="1031" max="1031" width="12.28515625" style="1130" customWidth="1"/>
    <col min="1032" max="1032" width="10.42578125" style="1130" customWidth="1"/>
    <col min="1033" max="1033" width="9.140625" style="1130"/>
    <col min="1034" max="1034" width="3.5703125" style="1130" customWidth="1"/>
    <col min="1035" max="1035" width="16.42578125" style="1130" customWidth="1"/>
    <col min="1036" max="1036" width="11.7109375" style="1130" customWidth="1"/>
    <col min="1037" max="1037" width="10.140625" style="1130" customWidth="1"/>
    <col min="1038" max="1038" width="15.85546875" style="1130" customWidth="1"/>
    <col min="1039" max="1039" width="3.85546875" style="1130" customWidth="1"/>
    <col min="1040" max="1040" width="16.42578125" style="1130" customWidth="1"/>
    <col min="1041" max="1041" width="11.28515625" style="1130" customWidth="1"/>
    <col min="1042" max="1042" width="10.28515625" style="1130" customWidth="1"/>
    <col min="1043" max="1043" width="10" style="1130" customWidth="1"/>
    <col min="1044" max="1279" width="9.140625" style="1130"/>
    <col min="1280" max="1280" width="4" style="1130" customWidth="1"/>
    <col min="1281" max="1281" width="15.140625" style="1130" customWidth="1"/>
    <col min="1282" max="1282" width="13.85546875" style="1130" customWidth="1"/>
    <col min="1283" max="1283" width="10.140625" style="1130" customWidth="1"/>
    <col min="1284" max="1284" width="9.140625" style="1130"/>
    <col min="1285" max="1285" width="3.42578125" style="1130" customWidth="1"/>
    <col min="1286" max="1286" width="19.5703125" style="1130" customWidth="1"/>
    <col min="1287" max="1287" width="12.28515625" style="1130" customWidth="1"/>
    <col min="1288" max="1288" width="10.42578125" style="1130" customWidth="1"/>
    <col min="1289" max="1289" width="9.140625" style="1130"/>
    <col min="1290" max="1290" width="3.5703125" style="1130" customWidth="1"/>
    <col min="1291" max="1291" width="16.42578125" style="1130" customWidth="1"/>
    <col min="1292" max="1292" width="11.7109375" style="1130" customWidth="1"/>
    <col min="1293" max="1293" width="10.140625" style="1130" customWidth="1"/>
    <col min="1294" max="1294" width="15.85546875" style="1130" customWidth="1"/>
    <col min="1295" max="1295" width="3.85546875" style="1130" customWidth="1"/>
    <col min="1296" max="1296" width="16.42578125" style="1130" customWidth="1"/>
    <col min="1297" max="1297" width="11.28515625" style="1130" customWidth="1"/>
    <col min="1298" max="1298" width="10.28515625" style="1130" customWidth="1"/>
    <col min="1299" max="1299" width="10" style="1130" customWidth="1"/>
    <col min="1300" max="1535" width="9.140625" style="1130"/>
    <col min="1536" max="1536" width="4" style="1130" customWidth="1"/>
    <col min="1537" max="1537" width="15.140625" style="1130" customWidth="1"/>
    <col min="1538" max="1538" width="13.85546875" style="1130" customWidth="1"/>
    <col min="1539" max="1539" width="10.140625" style="1130" customWidth="1"/>
    <col min="1540" max="1540" width="9.140625" style="1130"/>
    <col min="1541" max="1541" width="3.42578125" style="1130" customWidth="1"/>
    <col min="1542" max="1542" width="19.5703125" style="1130" customWidth="1"/>
    <col min="1543" max="1543" width="12.28515625" style="1130" customWidth="1"/>
    <col min="1544" max="1544" width="10.42578125" style="1130" customWidth="1"/>
    <col min="1545" max="1545" width="9.140625" style="1130"/>
    <col min="1546" max="1546" width="3.5703125" style="1130" customWidth="1"/>
    <col min="1547" max="1547" width="16.42578125" style="1130" customWidth="1"/>
    <col min="1548" max="1548" width="11.7109375" style="1130" customWidth="1"/>
    <col min="1549" max="1549" width="10.140625" style="1130" customWidth="1"/>
    <col min="1550" max="1550" width="15.85546875" style="1130" customWidth="1"/>
    <col min="1551" max="1551" width="3.85546875" style="1130" customWidth="1"/>
    <col min="1552" max="1552" width="16.42578125" style="1130" customWidth="1"/>
    <col min="1553" max="1553" width="11.28515625" style="1130" customWidth="1"/>
    <col min="1554" max="1554" width="10.28515625" style="1130" customWidth="1"/>
    <col min="1555" max="1555" width="10" style="1130" customWidth="1"/>
    <col min="1556" max="1791" width="9.140625" style="1130"/>
    <col min="1792" max="1792" width="4" style="1130" customWidth="1"/>
    <col min="1793" max="1793" width="15.140625" style="1130" customWidth="1"/>
    <col min="1794" max="1794" width="13.85546875" style="1130" customWidth="1"/>
    <col min="1795" max="1795" width="10.140625" style="1130" customWidth="1"/>
    <col min="1796" max="1796" width="9.140625" style="1130"/>
    <col min="1797" max="1797" width="3.42578125" style="1130" customWidth="1"/>
    <col min="1798" max="1798" width="19.5703125" style="1130" customWidth="1"/>
    <col min="1799" max="1799" width="12.28515625" style="1130" customWidth="1"/>
    <col min="1800" max="1800" width="10.42578125" style="1130" customWidth="1"/>
    <col min="1801" max="1801" width="9.140625" style="1130"/>
    <col min="1802" max="1802" width="3.5703125" style="1130" customWidth="1"/>
    <col min="1803" max="1803" width="16.42578125" style="1130" customWidth="1"/>
    <col min="1804" max="1804" width="11.7109375" style="1130" customWidth="1"/>
    <col min="1805" max="1805" width="10.140625" style="1130" customWidth="1"/>
    <col min="1806" max="1806" width="15.85546875" style="1130" customWidth="1"/>
    <col min="1807" max="1807" width="3.85546875" style="1130" customWidth="1"/>
    <col min="1808" max="1808" width="16.42578125" style="1130" customWidth="1"/>
    <col min="1809" max="1809" width="11.28515625" style="1130" customWidth="1"/>
    <col min="1810" max="1810" width="10.28515625" style="1130" customWidth="1"/>
    <col min="1811" max="1811" width="10" style="1130" customWidth="1"/>
    <col min="1812" max="2047" width="9.140625" style="1130"/>
    <col min="2048" max="2048" width="4" style="1130" customWidth="1"/>
    <col min="2049" max="2049" width="15.140625" style="1130" customWidth="1"/>
    <col min="2050" max="2050" width="13.85546875" style="1130" customWidth="1"/>
    <col min="2051" max="2051" width="10.140625" style="1130" customWidth="1"/>
    <col min="2052" max="2052" width="9.140625" style="1130"/>
    <col min="2053" max="2053" width="3.42578125" style="1130" customWidth="1"/>
    <col min="2054" max="2054" width="19.5703125" style="1130" customWidth="1"/>
    <col min="2055" max="2055" width="12.28515625" style="1130" customWidth="1"/>
    <col min="2056" max="2056" width="10.42578125" style="1130" customWidth="1"/>
    <col min="2057" max="2057" width="9.140625" style="1130"/>
    <col min="2058" max="2058" width="3.5703125" style="1130" customWidth="1"/>
    <col min="2059" max="2059" width="16.42578125" style="1130" customWidth="1"/>
    <col min="2060" max="2060" width="11.7109375" style="1130" customWidth="1"/>
    <col min="2061" max="2061" width="10.140625" style="1130" customWidth="1"/>
    <col min="2062" max="2062" width="15.85546875" style="1130" customWidth="1"/>
    <col min="2063" max="2063" width="3.85546875" style="1130" customWidth="1"/>
    <col min="2064" max="2064" width="16.42578125" style="1130" customWidth="1"/>
    <col min="2065" max="2065" width="11.28515625" style="1130" customWidth="1"/>
    <col min="2066" max="2066" width="10.28515625" style="1130" customWidth="1"/>
    <col min="2067" max="2067" width="10" style="1130" customWidth="1"/>
    <col min="2068" max="2303" width="9.140625" style="1130"/>
    <col min="2304" max="2304" width="4" style="1130" customWidth="1"/>
    <col min="2305" max="2305" width="15.140625" style="1130" customWidth="1"/>
    <col min="2306" max="2306" width="13.85546875" style="1130" customWidth="1"/>
    <col min="2307" max="2307" width="10.140625" style="1130" customWidth="1"/>
    <col min="2308" max="2308" width="9.140625" style="1130"/>
    <col min="2309" max="2309" width="3.42578125" style="1130" customWidth="1"/>
    <col min="2310" max="2310" width="19.5703125" style="1130" customWidth="1"/>
    <col min="2311" max="2311" width="12.28515625" style="1130" customWidth="1"/>
    <col min="2312" max="2312" width="10.42578125" style="1130" customWidth="1"/>
    <col min="2313" max="2313" width="9.140625" style="1130"/>
    <col min="2314" max="2314" width="3.5703125" style="1130" customWidth="1"/>
    <col min="2315" max="2315" width="16.42578125" style="1130" customWidth="1"/>
    <col min="2316" max="2316" width="11.7109375" style="1130" customWidth="1"/>
    <col min="2317" max="2317" width="10.140625" style="1130" customWidth="1"/>
    <col min="2318" max="2318" width="15.85546875" style="1130" customWidth="1"/>
    <col min="2319" max="2319" width="3.85546875" style="1130" customWidth="1"/>
    <col min="2320" max="2320" width="16.42578125" style="1130" customWidth="1"/>
    <col min="2321" max="2321" width="11.28515625" style="1130" customWidth="1"/>
    <col min="2322" max="2322" width="10.28515625" style="1130" customWidth="1"/>
    <col min="2323" max="2323" width="10" style="1130" customWidth="1"/>
    <col min="2324" max="2559" width="9.140625" style="1130"/>
    <col min="2560" max="2560" width="4" style="1130" customWidth="1"/>
    <col min="2561" max="2561" width="15.140625" style="1130" customWidth="1"/>
    <col min="2562" max="2562" width="13.85546875" style="1130" customWidth="1"/>
    <col min="2563" max="2563" width="10.140625" style="1130" customWidth="1"/>
    <col min="2564" max="2564" width="9.140625" style="1130"/>
    <col min="2565" max="2565" width="3.42578125" style="1130" customWidth="1"/>
    <col min="2566" max="2566" width="19.5703125" style="1130" customWidth="1"/>
    <col min="2567" max="2567" width="12.28515625" style="1130" customWidth="1"/>
    <col min="2568" max="2568" width="10.42578125" style="1130" customWidth="1"/>
    <col min="2569" max="2569" width="9.140625" style="1130"/>
    <col min="2570" max="2570" width="3.5703125" style="1130" customWidth="1"/>
    <col min="2571" max="2571" width="16.42578125" style="1130" customWidth="1"/>
    <col min="2572" max="2572" width="11.7109375" style="1130" customWidth="1"/>
    <col min="2573" max="2573" width="10.140625" style="1130" customWidth="1"/>
    <col min="2574" max="2574" width="15.85546875" style="1130" customWidth="1"/>
    <col min="2575" max="2575" width="3.85546875" style="1130" customWidth="1"/>
    <col min="2576" max="2576" width="16.42578125" style="1130" customWidth="1"/>
    <col min="2577" max="2577" width="11.28515625" style="1130" customWidth="1"/>
    <col min="2578" max="2578" width="10.28515625" style="1130" customWidth="1"/>
    <col min="2579" max="2579" width="10" style="1130" customWidth="1"/>
    <col min="2580" max="2815" width="9.140625" style="1130"/>
    <col min="2816" max="2816" width="4" style="1130" customWidth="1"/>
    <col min="2817" max="2817" width="15.140625" style="1130" customWidth="1"/>
    <col min="2818" max="2818" width="13.85546875" style="1130" customWidth="1"/>
    <col min="2819" max="2819" width="10.140625" style="1130" customWidth="1"/>
    <col min="2820" max="2820" width="9.140625" style="1130"/>
    <col min="2821" max="2821" width="3.42578125" style="1130" customWidth="1"/>
    <col min="2822" max="2822" width="19.5703125" style="1130" customWidth="1"/>
    <col min="2823" max="2823" width="12.28515625" style="1130" customWidth="1"/>
    <col min="2824" max="2824" width="10.42578125" style="1130" customWidth="1"/>
    <col min="2825" max="2825" width="9.140625" style="1130"/>
    <col min="2826" max="2826" width="3.5703125" style="1130" customWidth="1"/>
    <col min="2827" max="2827" width="16.42578125" style="1130" customWidth="1"/>
    <col min="2828" max="2828" width="11.7109375" style="1130" customWidth="1"/>
    <col min="2829" max="2829" width="10.140625" style="1130" customWidth="1"/>
    <col min="2830" max="2830" width="15.85546875" style="1130" customWidth="1"/>
    <col min="2831" max="2831" width="3.85546875" style="1130" customWidth="1"/>
    <col min="2832" max="2832" width="16.42578125" style="1130" customWidth="1"/>
    <col min="2833" max="2833" width="11.28515625" style="1130" customWidth="1"/>
    <col min="2834" max="2834" width="10.28515625" style="1130" customWidth="1"/>
    <col min="2835" max="2835" width="10" style="1130" customWidth="1"/>
    <col min="2836" max="3071" width="9.140625" style="1130"/>
    <col min="3072" max="3072" width="4" style="1130" customWidth="1"/>
    <col min="3073" max="3073" width="15.140625" style="1130" customWidth="1"/>
    <col min="3074" max="3074" width="13.85546875" style="1130" customWidth="1"/>
    <col min="3075" max="3075" width="10.140625" style="1130" customWidth="1"/>
    <col min="3076" max="3076" width="9.140625" style="1130"/>
    <col min="3077" max="3077" width="3.42578125" style="1130" customWidth="1"/>
    <col min="3078" max="3078" width="19.5703125" style="1130" customWidth="1"/>
    <col min="3079" max="3079" width="12.28515625" style="1130" customWidth="1"/>
    <col min="3080" max="3080" width="10.42578125" style="1130" customWidth="1"/>
    <col min="3081" max="3081" width="9.140625" style="1130"/>
    <col min="3082" max="3082" width="3.5703125" style="1130" customWidth="1"/>
    <col min="3083" max="3083" width="16.42578125" style="1130" customWidth="1"/>
    <col min="3084" max="3084" width="11.7109375" style="1130" customWidth="1"/>
    <col min="3085" max="3085" width="10.140625" style="1130" customWidth="1"/>
    <col min="3086" max="3086" width="15.85546875" style="1130" customWidth="1"/>
    <col min="3087" max="3087" width="3.85546875" style="1130" customWidth="1"/>
    <col min="3088" max="3088" width="16.42578125" style="1130" customWidth="1"/>
    <col min="3089" max="3089" width="11.28515625" style="1130" customWidth="1"/>
    <col min="3090" max="3090" width="10.28515625" style="1130" customWidth="1"/>
    <col min="3091" max="3091" width="10" style="1130" customWidth="1"/>
    <col min="3092" max="3327" width="9.140625" style="1130"/>
    <col min="3328" max="3328" width="4" style="1130" customWidth="1"/>
    <col min="3329" max="3329" width="15.140625" style="1130" customWidth="1"/>
    <col min="3330" max="3330" width="13.85546875" style="1130" customWidth="1"/>
    <col min="3331" max="3331" width="10.140625" style="1130" customWidth="1"/>
    <col min="3332" max="3332" width="9.140625" style="1130"/>
    <col min="3333" max="3333" width="3.42578125" style="1130" customWidth="1"/>
    <col min="3334" max="3334" width="19.5703125" style="1130" customWidth="1"/>
    <col min="3335" max="3335" width="12.28515625" style="1130" customWidth="1"/>
    <col min="3336" max="3336" width="10.42578125" style="1130" customWidth="1"/>
    <col min="3337" max="3337" width="9.140625" style="1130"/>
    <col min="3338" max="3338" width="3.5703125" style="1130" customWidth="1"/>
    <col min="3339" max="3339" width="16.42578125" style="1130" customWidth="1"/>
    <col min="3340" max="3340" width="11.7109375" style="1130" customWidth="1"/>
    <col min="3341" max="3341" width="10.140625" style="1130" customWidth="1"/>
    <col min="3342" max="3342" width="15.85546875" style="1130" customWidth="1"/>
    <col min="3343" max="3343" width="3.85546875" style="1130" customWidth="1"/>
    <col min="3344" max="3344" width="16.42578125" style="1130" customWidth="1"/>
    <col min="3345" max="3345" width="11.28515625" style="1130" customWidth="1"/>
    <col min="3346" max="3346" width="10.28515625" style="1130" customWidth="1"/>
    <col min="3347" max="3347" width="10" style="1130" customWidth="1"/>
    <col min="3348" max="3583" width="9.140625" style="1130"/>
    <col min="3584" max="3584" width="4" style="1130" customWidth="1"/>
    <col min="3585" max="3585" width="15.140625" style="1130" customWidth="1"/>
    <col min="3586" max="3586" width="13.85546875" style="1130" customWidth="1"/>
    <col min="3587" max="3587" width="10.140625" style="1130" customWidth="1"/>
    <col min="3588" max="3588" width="9.140625" style="1130"/>
    <col min="3589" max="3589" width="3.42578125" style="1130" customWidth="1"/>
    <col min="3590" max="3590" width="19.5703125" style="1130" customWidth="1"/>
    <col min="3591" max="3591" width="12.28515625" style="1130" customWidth="1"/>
    <col min="3592" max="3592" width="10.42578125" style="1130" customWidth="1"/>
    <col min="3593" max="3593" width="9.140625" style="1130"/>
    <col min="3594" max="3594" width="3.5703125" style="1130" customWidth="1"/>
    <col min="3595" max="3595" width="16.42578125" style="1130" customWidth="1"/>
    <col min="3596" max="3596" width="11.7109375" style="1130" customWidth="1"/>
    <col min="3597" max="3597" width="10.140625" style="1130" customWidth="1"/>
    <col min="3598" max="3598" width="15.85546875" style="1130" customWidth="1"/>
    <col min="3599" max="3599" width="3.85546875" style="1130" customWidth="1"/>
    <col min="3600" max="3600" width="16.42578125" style="1130" customWidth="1"/>
    <col min="3601" max="3601" width="11.28515625" style="1130" customWidth="1"/>
    <col min="3602" max="3602" width="10.28515625" style="1130" customWidth="1"/>
    <col min="3603" max="3603" width="10" style="1130" customWidth="1"/>
    <col min="3604" max="3839" width="9.140625" style="1130"/>
    <col min="3840" max="3840" width="4" style="1130" customWidth="1"/>
    <col min="3841" max="3841" width="15.140625" style="1130" customWidth="1"/>
    <col min="3842" max="3842" width="13.85546875" style="1130" customWidth="1"/>
    <col min="3843" max="3843" width="10.140625" style="1130" customWidth="1"/>
    <col min="3844" max="3844" width="9.140625" style="1130"/>
    <col min="3845" max="3845" width="3.42578125" style="1130" customWidth="1"/>
    <col min="3846" max="3846" width="19.5703125" style="1130" customWidth="1"/>
    <col min="3847" max="3847" width="12.28515625" style="1130" customWidth="1"/>
    <col min="3848" max="3848" width="10.42578125" style="1130" customWidth="1"/>
    <col min="3849" max="3849" width="9.140625" style="1130"/>
    <col min="3850" max="3850" width="3.5703125" style="1130" customWidth="1"/>
    <col min="3851" max="3851" width="16.42578125" style="1130" customWidth="1"/>
    <col min="3852" max="3852" width="11.7109375" style="1130" customWidth="1"/>
    <col min="3853" max="3853" width="10.140625" style="1130" customWidth="1"/>
    <col min="3854" max="3854" width="15.85546875" style="1130" customWidth="1"/>
    <col min="3855" max="3855" width="3.85546875" style="1130" customWidth="1"/>
    <col min="3856" max="3856" width="16.42578125" style="1130" customWidth="1"/>
    <col min="3857" max="3857" width="11.28515625" style="1130" customWidth="1"/>
    <col min="3858" max="3858" width="10.28515625" style="1130" customWidth="1"/>
    <col min="3859" max="3859" width="10" style="1130" customWidth="1"/>
    <col min="3860" max="4095" width="9.140625" style="1130"/>
    <col min="4096" max="4096" width="4" style="1130" customWidth="1"/>
    <col min="4097" max="4097" width="15.140625" style="1130" customWidth="1"/>
    <col min="4098" max="4098" width="13.85546875" style="1130" customWidth="1"/>
    <col min="4099" max="4099" width="10.140625" style="1130" customWidth="1"/>
    <col min="4100" max="4100" width="9.140625" style="1130"/>
    <col min="4101" max="4101" width="3.42578125" style="1130" customWidth="1"/>
    <col min="4102" max="4102" width="19.5703125" style="1130" customWidth="1"/>
    <col min="4103" max="4103" width="12.28515625" style="1130" customWidth="1"/>
    <col min="4104" max="4104" width="10.42578125" style="1130" customWidth="1"/>
    <col min="4105" max="4105" width="9.140625" style="1130"/>
    <col min="4106" max="4106" width="3.5703125" style="1130" customWidth="1"/>
    <col min="4107" max="4107" width="16.42578125" style="1130" customWidth="1"/>
    <col min="4108" max="4108" width="11.7109375" style="1130" customWidth="1"/>
    <col min="4109" max="4109" width="10.140625" style="1130" customWidth="1"/>
    <col min="4110" max="4110" width="15.85546875" style="1130" customWidth="1"/>
    <col min="4111" max="4111" width="3.85546875" style="1130" customWidth="1"/>
    <col min="4112" max="4112" width="16.42578125" style="1130" customWidth="1"/>
    <col min="4113" max="4113" width="11.28515625" style="1130" customWidth="1"/>
    <col min="4114" max="4114" width="10.28515625" style="1130" customWidth="1"/>
    <col min="4115" max="4115" width="10" style="1130" customWidth="1"/>
    <col min="4116" max="4351" width="9.140625" style="1130"/>
    <col min="4352" max="4352" width="4" style="1130" customWidth="1"/>
    <col min="4353" max="4353" width="15.140625" style="1130" customWidth="1"/>
    <col min="4354" max="4354" width="13.85546875" style="1130" customWidth="1"/>
    <col min="4355" max="4355" width="10.140625" style="1130" customWidth="1"/>
    <col min="4356" max="4356" width="9.140625" style="1130"/>
    <col min="4357" max="4357" width="3.42578125" style="1130" customWidth="1"/>
    <col min="4358" max="4358" width="19.5703125" style="1130" customWidth="1"/>
    <col min="4359" max="4359" width="12.28515625" style="1130" customWidth="1"/>
    <col min="4360" max="4360" width="10.42578125" style="1130" customWidth="1"/>
    <col min="4361" max="4361" width="9.140625" style="1130"/>
    <col min="4362" max="4362" width="3.5703125" style="1130" customWidth="1"/>
    <col min="4363" max="4363" width="16.42578125" style="1130" customWidth="1"/>
    <col min="4364" max="4364" width="11.7109375" style="1130" customWidth="1"/>
    <col min="4365" max="4365" width="10.140625" style="1130" customWidth="1"/>
    <col min="4366" max="4366" width="15.85546875" style="1130" customWidth="1"/>
    <col min="4367" max="4367" width="3.85546875" style="1130" customWidth="1"/>
    <col min="4368" max="4368" width="16.42578125" style="1130" customWidth="1"/>
    <col min="4369" max="4369" width="11.28515625" style="1130" customWidth="1"/>
    <col min="4370" max="4370" width="10.28515625" style="1130" customWidth="1"/>
    <col min="4371" max="4371" width="10" style="1130" customWidth="1"/>
    <col min="4372" max="4607" width="9.140625" style="1130"/>
    <col min="4608" max="4608" width="4" style="1130" customWidth="1"/>
    <col min="4609" max="4609" width="15.140625" style="1130" customWidth="1"/>
    <col min="4610" max="4610" width="13.85546875" style="1130" customWidth="1"/>
    <col min="4611" max="4611" width="10.140625" style="1130" customWidth="1"/>
    <col min="4612" max="4612" width="9.140625" style="1130"/>
    <col min="4613" max="4613" width="3.42578125" style="1130" customWidth="1"/>
    <col min="4614" max="4614" width="19.5703125" style="1130" customWidth="1"/>
    <col min="4615" max="4615" width="12.28515625" style="1130" customWidth="1"/>
    <col min="4616" max="4616" width="10.42578125" style="1130" customWidth="1"/>
    <col min="4617" max="4617" width="9.140625" style="1130"/>
    <col min="4618" max="4618" width="3.5703125" style="1130" customWidth="1"/>
    <col min="4619" max="4619" width="16.42578125" style="1130" customWidth="1"/>
    <col min="4620" max="4620" width="11.7109375" style="1130" customWidth="1"/>
    <col min="4621" max="4621" width="10.140625" style="1130" customWidth="1"/>
    <col min="4622" max="4622" width="15.85546875" style="1130" customWidth="1"/>
    <col min="4623" max="4623" width="3.85546875" style="1130" customWidth="1"/>
    <col min="4624" max="4624" width="16.42578125" style="1130" customWidth="1"/>
    <col min="4625" max="4625" width="11.28515625" style="1130" customWidth="1"/>
    <col min="4626" max="4626" width="10.28515625" style="1130" customWidth="1"/>
    <col min="4627" max="4627" width="10" style="1130" customWidth="1"/>
    <col min="4628" max="4863" width="9.140625" style="1130"/>
    <col min="4864" max="4864" width="4" style="1130" customWidth="1"/>
    <col min="4865" max="4865" width="15.140625" style="1130" customWidth="1"/>
    <col min="4866" max="4866" width="13.85546875" style="1130" customWidth="1"/>
    <col min="4867" max="4867" width="10.140625" style="1130" customWidth="1"/>
    <col min="4868" max="4868" width="9.140625" style="1130"/>
    <col min="4869" max="4869" width="3.42578125" style="1130" customWidth="1"/>
    <col min="4870" max="4870" width="19.5703125" style="1130" customWidth="1"/>
    <col min="4871" max="4871" width="12.28515625" style="1130" customWidth="1"/>
    <col min="4872" max="4872" width="10.42578125" style="1130" customWidth="1"/>
    <col min="4873" max="4873" width="9.140625" style="1130"/>
    <col min="4874" max="4874" width="3.5703125" style="1130" customWidth="1"/>
    <col min="4875" max="4875" width="16.42578125" style="1130" customWidth="1"/>
    <col min="4876" max="4876" width="11.7109375" style="1130" customWidth="1"/>
    <col min="4877" max="4877" width="10.140625" style="1130" customWidth="1"/>
    <col min="4878" max="4878" width="15.85546875" style="1130" customWidth="1"/>
    <col min="4879" max="4879" width="3.85546875" style="1130" customWidth="1"/>
    <col min="4880" max="4880" width="16.42578125" style="1130" customWidth="1"/>
    <col min="4881" max="4881" width="11.28515625" style="1130" customWidth="1"/>
    <col min="4882" max="4882" width="10.28515625" style="1130" customWidth="1"/>
    <col min="4883" max="4883" width="10" style="1130" customWidth="1"/>
    <col min="4884" max="5119" width="9.140625" style="1130"/>
    <col min="5120" max="5120" width="4" style="1130" customWidth="1"/>
    <col min="5121" max="5121" width="15.140625" style="1130" customWidth="1"/>
    <col min="5122" max="5122" width="13.85546875" style="1130" customWidth="1"/>
    <col min="5123" max="5123" width="10.140625" style="1130" customWidth="1"/>
    <col min="5124" max="5124" width="9.140625" style="1130"/>
    <col min="5125" max="5125" width="3.42578125" style="1130" customWidth="1"/>
    <col min="5126" max="5126" width="19.5703125" style="1130" customWidth="1"/>
    <col min="5127" max="5127" width="12.28515625" style="1130" customWidth="1"/>
    <col min="5128" max="5128" width="10.42578125" style="1130" customWidth="1"/>
    <col min="5129" max="5129" width="9.140625" style="1130"/>
    <col min="5130" max="5130" width="3.5703125" style="1130" customWidth="1"/>
    <col min="5131" max="5131" width="16.42578125" style="1130" customWidth="1"/>
    <col min="5132" max="5132" width="11.7109375" style="1130" customWidth="1"/>
    <col min="5133" max="5133" width="10.140625" style="1130" customWidth="1"/>
    <col min="5134" max="5134" width="15.85546875" style="1130" customWidth="1"/>
    <col min="5135" max="5135" width="3.85546875" style="1130" customWidth="1"/>
    <col min="5136" max="5136" width="16.42578125" style="1130" customWidth="1"/>
    <col min="5137" max="5137" width="11.28515625" style="1130" customWidth="1"/>
    <col min="5138" max="5138" width="10.28515625" style="1130" customWidth="1"/>
    <col min="5139" max="5139" width="10" style="1130" customWidth="1"/>
    <col min="5140" max="5375" width="9.140625" style="1130"/>
    <col min="5376" max="5376" width="4" style="1130" customWidth="1"/>
    <col min="5377" max="5377" width="15.140625" style="1130" customWidth="1"/>
    <col min="5378" max="5378" width="13.85546875" style="1130" customWidth="1"/>
    <col min="5379" max="5379" width="10.140625" style="1130" customWidth="1"/>
    <col min="5380" max="5380" width="9.140625" style="1130"/>
    <col min="5381" max="5381" width="3.42578125" style="1130" customWidth="1"/>
    <col min="5382" max="5382" width="19.5703125" style="1130" customWidth="1"/>
    <col min="5383" max="5383" width="12.28515625" style="1130" customWidth="1"/>
    <col min="5384" max="5384" width="10.42578125" style="1130" customWidth="1"/>
    <col min="5385" max="5385" width="9.140625" style="1130"/>
    <col min="5386" max="5386" width="3.5703125" style="1130" customWidth="1"/>
    <col min="5387" max="5387" width="16.42578125" style="1130" customWidth="1"/>
    <col min="5388" max="5388" width="11.7109375" style="1130" customWidth="1"/>
    <col min="5389" max="5389" width="10.140625" style="1130" customWidth="1"/>
    <col min="5390" max="5390" width="15.85546875" style="1130" customWidth="1"/>
    <col min="5391" max="5391" width="3.85546875" style="1130" customWidth="1"/>
    <col min="5392" max="5392" width="16.42578125" style="1130" customWidth="1"/>
    <col min="5393" max="5393" width="11.28515625" style="1130" customWidth="1"/>
    <col min="5394" max="5394" width="10.28515625" style="1130" customWidth="1"/>
    <col min="5395" max="5395" width="10" style="1130" customWidth="1"/>
    <col min="5396" max="5631" width="9.140625" style="1130"/>
    <col min="5632" max="5632" width="4" style="1130" customWidth="1"/>
    <col min="5633" max="5633" width="15.140625" style="1130" customWidth="1"/>
    <col min="5634" max="5634" width="13.85546875" style="1130" customWidth="1"/>
    <col min="5635" max="5635" width="10.140625" style="1130" customWidth="1"/>
    <col min="5636" max="5636" width="9.140625" style="1130"/>
    <col min="5637" max="5637" width="3.42578125" style="1130" customWidth="1"/>
    <col min="5638" max="5638" width="19.5703125" style="1130" customWidth="1"/>
    <col min="5639" max="5639" width="12.28515625" style="1130" customWidth="1"/>
    <col min="5640" max="5640" width="10.42578125" style="1130" customWidth="1"/>
    <col min="5641" max="5641" width="9.140625" style="1130"/>
    <col min="5642" max="5642" width="3.5703125" style="1130" customWidth="1"/>
    <col min="5643" max="5643" width="16.42578125" style="1130" customWidth="1"/>
    <col min="5644" max="5644" width="11.7109375" style="1130" customWidth="1"/>
    <col min="5645" max="5645" width="10.140625" style="1130" customWidth="1"/>
    <col min="5646" max="5646" width="15.85546875" style="1130" customWidth="1"/>
    <col min="5647" max="5647" width="3.85546875" style="1130" customWidth="1"/>
    <col min="5648" max="5648" width="16.42578125" style="1130" customWidth="1"/>
    <col min="5649" max="5649" width="11.28515625" style="1130" customWidth="1"/>
    <col min="5650" max="5650" width="10.28515625" style="1130" customWidth="1"/>
    <col min="5651" max="5651" width="10" style="1130" customWidth="1"/>
    <col min="5652" max="5887" width="9.140625" style="1130"/>
    <col min="5888" max="5888" width="4" style="1130" customWidth="1"/>
    <col min="5889" max="5889" width="15.140625" style="1130" customWidth="1"/>
    <col min="5890" max="5890" width="13.85546875" style="1130" customWidth="1"/>
    <col min="5891" max="5891" width="10.140625" style="1130" customWidth="1"/>
    <col min="5892" max="5892" width="9.140625" style="1130"/>
    <col min="5893" max="5893" width="3.42578125" style="1130" customWidth="1"/>
    <col min="5894" max="5894" width="19.5703125" style="1130" customWidth="1"/>
    <col min="5895" max="5895" width="12.28515625" style="1130" customWidth="1"/>
    <col min="5896" max="5896" width="10.42578125" style="1130" customWidth="1"/>
    <col min="5897" max="5897" width="9.140625" style="1130"/>
    <col min="5898" max="5898" width="3.5703125" style="1130" customWidth="1"/>
    <col min="5899" max="5899" width="16.42578125" style="1130" customWidth="1"/>
    <col min="5900" max="5900" width="11.7109375" style="1130" customWidth="1"/>
    <col min="5901" max="5901" width="10.140625" style="1130" customWidth="1"/>
    <col min="5902" max="5902" width="15.85546875" style="1130" customWidth="1"/>
    <col min="5903" max="5903" width="3.85546875" style="1130" customWidth="1"/>
    <col min="5904" max="5904" width="16.42578125" style="1130" customWidth="1"/>
    <col min="5905" max="5905" width="11.28515625" style="1130" customWidth="1"/>
    <col min="5906" max="5906" width="10.28515625" style="1130" customWidth="1"/>
    <col min="5907" max="5907" width="10" style="1130" customWidth="1"/>
    <col min="5908" max="6143" width="9.140625" style="1130"/>
    <col min="6144" max="6144" width="4" style="1130" customWidth="1"/>
    <col min="6145" max="6145" width="15.140625" style="1130" customWidth="1"/>
    <col min="6146" max="6146" width="13.85546875" style="1130" customWidth="1"/>
    <col min="6147" max="6147" width="10.140625" style="1130" customWidth="1"/>
    <col min="6148" max="6148" width="9.140625" style="1130"/>
    <col min="6149" max="6149" width="3.42578125" style="1130" customWidth="1"/>
    <col min="6150" max="6150" width="19.5703125" style="1130" customWidth="1"/>
    <col min="6151" max="6151" width="12.28515625" style="1130" customWidth="1"/>
    <col min="6152" max="6152" width="10.42578125" style="1130" customWidth="1"/>
    <col min="6153" max="6153" width="9.140625" style="1130"/>
    <col min="6154" max="6154" width="3.5703125" style="1130" customWidth="1"/>
    <col min="6155" max="6155" width="16.42578125" style="1130" customWidth="1"/>
    <col min="6156" max="6156" width="11.7109375" style="1130" customWidth="1"/>
    <col min="6157" max="6157" width="10.140625" style="1130" customWidth="1"/>
    <col min="6158" max="6158" width="15.85546875" style="1130" customWidth="1"/>
    <col min="6159" max="6159" width="3.85546875" style="1130" customWidth="1"/>
    <col min="6160" max="6160" width="16.42578125" style="1130" customWidth="1"/>
    <col min="6161" max="6161" width="11.28515625" style="1130" customWidth="1"/>
    <col min="6162" max="6162" width="10.28515625" style="1130" customWidth="1"/>
    <col min="6163" max="6163" width="10" style="1130" customWidth="1"/>
    <col min="6164" max="6399" width="9.140625" style="1130"/>
    <col min="6400" max="6400" width="4" style="1130" customWidth="1"/>
    <col min="6401" max="6401" width="15.140625" style="1130" customWidth="1"/>
    <col min="6402" max="6402" width="13.85546875" style="1130" customWidth="1"/>
    <col min="6403" max="6403" width="10.140625" style="1130" customWidth="1"/>
    <col min="6404" max="6404" width="9.140625" style="1130"/>
    <col min="6405" max="6405" width="3.42578125" style="1130" customWidth="1"/>
    <col min="6406" max="6406" width="19.5703125" style="1130" customWidth="1"/>
    <col min="6407" max="6407" width="12.28515625" style="1130" customWidth="1"/>
    <col min="6408" max="6408" width="10.42578125" style="1130" customWidth="1"/>
    <col min="6409" max="6409" width="9.140625" style="1130"/>
    <col min="6410" max="6410" width="3.5703125" style="1130" customWidth="1"/>
    <col min="6411" max="6411" width="16.42578125" style="1130" customWidth="1"/>
    <col min="6412" max="6412" width="11.7109375" style="1130" customWidth="1"/>
    <col min="6413" max="6413" width="10.140625" style="1130" customWidth="1"/>
    <col min="6414" max="6414" width="15.85546875" style="1130" customWidth="1"/>
    <col min="6415" max="6415" width="3.85546875" style="1130" customWidth="1"/>
    <col min="6416" max="6416" width="16.42578125" style="1130" customWidth="1"/>
    <col min="6417" max="6417" width="11.28515625" style="1130" customWidth="1"/>
    <col min="6418" max="6418" width="10.28515625" style="1130" customWidth="1"/>
    <col min="6419" max="6419" width="10" style="1130" customWidth="1"/>
    <col min="6420" max="6655" width="9.140625" style="1130"/>
    <col min="6656" max="6656" width="4" style="1130" customWidth="1"/>
    <col min="6657" max="6657" width="15.140625" style="1130" customWidth="1"/>
    <col min="6658" max="6658" width="13.85546875" style="1130" customWidth="1"/>
    <col min="6659" max="6659" width="10.140625" style="1130" customWidth="1"/>
    <col min="6660" max="6660" width="9.140625" style="1130"/>
    <col min="6661" max="6661" width="3.42578125" style="1130" customWidth="1"/>
    <col min="6662" max="6662" width="19.5703125" style="1130" customWidth="1"/>
    <col min="6663" max="6663" width="12.28515625" style="1130" customWidth="1"/>
    <col min="6664" max="6664" width="10.42578125" style="1130" customWidth="1"/>
    <col min="6665" max="6665" width="9.140625" style="1130"/>
    <col min="6666" max="6666" width="3.5703125" style="1130" customWidth="1"/>
    <col min="6667" max="6667" width="16.42578125" style="1130" customWidth="1"/>
    <col min="6668" max="6668" width="11.7109375" style="1130" customWidth="1"/>
    <col min="6669" max="6669" width="10.140625" style="1130" customWidth="1"/>
    <col min="6670" max="6670" width="15.85546875" style="1130" customWidth="1"/>
    <col min="6671" max="6671" width="3.85546875" style="1130" customWidth="1"/>
    <col min="6672" max="6672" width="16.42578125" style="1130" customWidth="1"/>
    <col min="6673" max="6673" width="11.28515625" style="1130" customWidth="1"/>
    <col min="6674" max="6674" width="10.28515625" style="1130" customWidth="1"/>
    <col min="6675" max="6675" width="10" style="1130" customWidth="1"/>
    <col min="6676" max="6911" width="9.140625" style="1130"/>
    <col min="6912" max="6912" width="4" style="1130" customWidth="1"/>
    <col min="6913" max="6913" width="15.140625" style="1130" customWidth="1"/>
    <col min="6914" max="6914" width="13.85546875" style="1130" customWidth="1"/>
    <col min="6915" max="6915" width="10.140625" style="1130" customWidth="1"/>
    <col min="6916" max="6916" width="9.140625" style="1130"/>
    <col min="6917" max="6917" width="3.42578125" style="1130" customWidth="1"/>
    <col min="6918" max="6918" width="19.5703125" style="1130" customWidth="1"/>
    <col min="6919" max="6919" width="12.28515625" style="1130" customWidth="1"/>
    <col min="6920" max="6920" width="10.42578125" style="1130" customWidth="1"/>
    <col min="6921" max="6921" width="9.140625" style="1130"/>
    <col min="6922" max="6922" width="3.5703125" style="1130" customWidth="1"/>
    <col min="6923" max="6923" width="16.42578125" style="1130" customWidth="1"/>
    <col min="6924" max="6924" width="11.7109375" style="1130" customWidth="1"/>
    <col min="6925" max="6925" width="10.140625" style="1130" customWidth="1"/>
    <col min="6926" max="6926" width="15.85546875" style="1130" customWidth="1"/>
    <col min="6927" max="6927" width="3.85546875" style="1130" customWidth="1"/>
    <col min="6928" max="6928" width="16.42578125" style="1130" customWidth="1"/>
    <col min="6929" max="6929" width="11.28515625" style="1130" customWidth="1"/>
    <col min="6930" max="6930" width="10.28515625" style="1130" customWidth="1"/>
    <col min="6931" max="6931" width="10" style="1130" customWidth="1"/>
    <col min="6932" max="7167" width="9.140625" style="1130"/>
    <col min="7168" max="7168" width="4" style="1130" customWidth="1"/>
    <col min="7169" max="7169" width="15.140625" style="1130" customWidth="1"/>
    <col min="7170" max="7170" width="13.85546875" style="1130" customWidth="1"/>
    <col min="7171" max="7171" width="10.140625" style="1130" customWidth="1"/>
    <col min="7172" max="7172" width="9.140625" style="1130"/>
    <col min="7173" max="7173" width="3.42578125" style="1130" customWidth="1"/>
    <col min="7174" max="7174" width="19.5703125" style="1130" customWidth="1"/>
    <col min="7175" max="7175" width="12.28515625" style="1130" customWidth="1"/>
    <col min="7176" max="7176" width="10.42578125" style="1130" customWidth="1"/>
    <col min="7177" max="7177" width="9.140625" style="1130"/>
    <col min="7178" max="7178" width="3.5703125" style="1130" customWidth="1"/>
    <col min="7179" max="7179" width="16.42578125" style="1130" customWidth="1"/>
    <col min="7180" max="7180" width="11.7109375" style="1130" customWidth="1"/>
    <col min="7181" max="7181" width="10.140625" style="1130" customWidth="1"/>
    <col min="7182" max="7182" width="15.85546875" style="1130" customWidth="1"/>
    <col min="7183" max="7183" width="3.85546875" style="1130" customWidth="1"/>
    <col min="7184" max="7184" width="16.42578125" style="1130" customWidth="1"/>
    <col min="7185" max="7185" width="11.28515625" style="1130" customWidth="1"/>
    <col min="7186" max="7186" width="10.28515625" style="1130" customWidth="1"/>
    <col min="7187" max="7187" width="10" style="1130" customWidth="1"/>
    <col min="7188" max="7423" width="9.140625" style="1130"/>
    <col min="7424" max="7424" width="4" style="1130" customWidth="1"/>
    <col min="7425" max="7425" width="15.140625" style="1130" customWidth="1"/>
    <col min="7426" max="7426" width="13.85546875" style="1130" customWidth="1"/>
    <col min="7427" max="7427" width="10.140625" style="1130" customWidth="1"/>
    <col min="7428" max="7428" width="9.140625" style="1130"/>
    <col min="7429" max="7429" width="3.42578125" style="1130" customWidth="1"/>
    <col min="7430" max="7430" width="19.5703125" style="1130" customWidth="1"/>
    <col min="7431" max="7431" width="12.28515625" style="1130" customWidth="1"/>
    <col min="7432" max="7432" width="10.42578125" style="1130" customWidth="1"/>
    <col min="7433" max="7433" width="9.140625" style="1130"/>
    <col min="7434" max="7434" width="3.5703125" style="1130" customWidth="1"/>
    <col min="7435" max="7435" width="16.42578125" style="1130" customWidth="1"/>
    <col min="7436" max="7436" width="11.7109375" style="1130" customWidth="1"/>
    <col min="7437" max="7437" width="10.140625" style="1130" customWidth="1"/>
    <col min="7438" max="7438" width="15.85546875" style="1130" customWidth="1"/>
    <col min="7439" max="7439" width="3.85546875" style="1130" customWidth="1"/>
    <col min="7440" max="7440" width="16.42578125" style="1130" customWidth="1"/>
    <col min="7441" max="7441" width="11.28515625" style="1130" customWidth="1"/>
    <col min="7442" max="7442" width="10.28515625" style="1130" customWidth="1"/>
    <col min="7443" max="7443" width="10" style="1130" customWidth="1"/>
    <col min="7444" max="7679" width="9.140625" style="1130"/>
    <col min="7680" max="7680" width="4" style="1130" customWidth="1"/>
    <col min="7681" max="7681" width="15.140625" style="1130" customWidth="1"/>
    <col min="7682" max="7682" width="13.85546875" style="1130" customWidth="1"/>
    <col min="7683" max="7683" width="10.140625" style="1130" customWidth="1"/>
    <col min="7684" max="7684" width="9.140625" style="1130"/>
    <col min="7685" max="7685" width="3.42578125" style="1130" customWidth="1"/>
    <col min="7686" max="7686" width="19.5703125" style="1130" customWidth="1"/>
    <col min="7687" max="7687" width="12.28515625" style="1130" customWidth="1"/>
    <col min="7688" max="7688" width="10.42578125" style="1130" customWidth="1"/>
    <col min="7689" max="7689" width="9.140625" style="1130"/>
    <col min="7690" max="7690" width="3.5703125" style="1130" customWidth="1"/>
    <col min="7691" max="7691" width="16.42578125" style="1130" customWidth="1"/>
    <col min="7692" max="7692" width="11.7109375" style="1130" customWidth="1"/>
    <col min="7693" max="7693" width="10.140625" style="1130" customWidth="1"/>
    <col min="7694" max="7694" width="15.85546875" style="1130" customWidth="1"/>
    <col min="7695" max="7695" width="3.85546875" style="1130" customWidth="1"/>
    <col min="7696" max="7696" width="16.42578125" style="1130" customWidth="1"/>
    <col min="7697" max="7697" width="11.28515625" style="1130" customWidth="1"/>
    <col min="7698" max="7698" width="10.28515625" style="1130" customWidth="1"/>
    <col min="7699" max="7699" width="10" style="1130" customWidth="1"/>
    <col min="7700" max="7935" width="9.140625" style="1130"/>
    <col min="7936" max="7936" width="4" style="1130" customWidth="1"/>
    <col min="7937" max="7937" width="15.140625" style="1130" customWidth="1"/>
    <col min="7938" max="7938" width="13.85546875" style="1130" customWidth="1"/>
    <col min="7939" max="7939" width="10.140625" style="1130" customWidth="1"/>
    <col min="7940" max="7940" width="9.140625" style="1130"/>
    <col min="7941" max="7941" width="3.42578125" style="1130" customWidth="1"/>
    <col min="7942" max="7942" width="19.5703125" style="1130" customWidth="1"/>
    <col min="7943" max="7943" width="12.28515625" style="1130" customWidth="1"/>
    <col min="7944" max="7944" width="10.42578125" style="1130" customWidth="1"/>
    <col min="7945" max="7945" width="9.140625" style="1130"/>
    <col min="7946" max="7946" width="3.5703125" style="1130" customWidth="1"/>
    <col min="7947" max="7947" width="16.42578125" style="1130" customWidth="1"/>
    <col min="7948" max="7948" width="11.7109375" style="1130" customWidth="1"/>
    <col min="7949" max="7949" width="10.140625" style="1130" customWidth="1"/>
    <col min="7950" max="7950" width="15.85546875" style="1130" customWidth="1"/>
    <col min="7951" max="7951" width="3.85546875" style="1130" customWidth="1"/>
    <col min="7952" max="7952" width="16.42578125" style="1130" customWidth="1"/>
    <col min="7953" max="7953" width="11.28515625" style="1130" customWidth="1"/>
    <col min="7954" max="7954" width="10.28515625" style="1130" customWidth="1"/>
    <col min="7955" max="7955" width="10" style="1130" customWidth="1"/>
    <col min="7956" max="8191" width="9.140625" style="1130"/>
    <col min="8192" max="8192" width="4" style="1130" customWidth="1"/>
    <col min="8193" max="8193" width="15.140625" style="1130" customWidth="1"/>
    <col min="8194" max="8194" width="13.85546875" style="1130" customWidth="1"/>
    <col min="8195" max="8195" width="10.140625" style="1130" customWidth="1"/>
    <col min="8196" max="8196" width="9.140625" style="1130"/>
    <col min="8197" max="8197" width="3.42578125" style="1130" customWidth="1"/>
    <col min="8198" max="8198" width="19.5703125" style="1130" customWidth="1"/>
    <col min="8199" max="8199" width="12.28515625" style="1130" customWidth="1"/>
    <col min="8200" max="8200" width="10.42578125" style="1130" customWidth="1"/>
    <col min="8201" max="8201" width="9.140625" style="1130"/>
    <col min="8202" max="8202" width="3.5703125" style="1130" customWidth="1"/>
    <col min="8203" max="8203" width="16.42578125" style="1130" customWidth="1"/>
    <col min="8204" max="8204" width="11.7109375" style="1130" customWidth="1"/>
    <col min="8205" max="8205" width="10.140625" style="1130" customWidth="1"/>
    <col min="8206" max="8206" width="15.85546875" style="1130" customWidth="1"/>
    <col min="8207" max="8207" width="3.85546875" style="1130" customWidth="1"/>
    <col min="8208" max="8208" width="16.42578125" style="1130" customWidth="1"/>
    <col min="8209" max="8209" width="11.28515625" style="1130" customWidth="1"/>
    <col min="8210" max="8210" width="10.28515625" style="1130" customWidth="1"/>
    <col min="8211" max="8211" width="10" style="1130" customWidth="1"/>
    <col min="8212" max="8447" width="9.140625" style="1130"/>
    <col min="8448" max="8448" width="4" style="1130" customWidth="1"/>
    <col min="8449" max="8449" width="15.140625" style="1130" customWidth="1"/>
    <col min="8450" max="8450" width="13.85546875" style="1130" customWidth="1"/>
    <col min="8451" max="8451" width="10.140625" style="1130" customWidth="1"/>
    <col min="8452" max="8452" width="9.140625" style="1130"/>
    <col min="8453" max="8453" width="3.42578125" style="1130" customWidth="1"/>
    <col min="8454" max="8454" width="19.5703125" style="1130" customWidth="1"/>
    <col min="8455" max="8455" width="12.28515625" style="1130" customWidth="1"/>
    <col min="8456" max="8456" width="10.42578125" style="1130" customWidth="1"/>
    <col min="8457" max="8457" width="9.140625" style="1130"/>
    <col min="8458" max="8458" width="3.5703125" style="1130" customWidth="1"/>
    <col min="8459" max="8459" width="16.42578125" style="1130" customWidth="1"/>
    <col min="8460" max="8460" width="11.7109375" style="1130" customWidth="1"/>
    <col min="8461" max="8461" width="10.140625" style="1130" customWidth="1"/>
    <col min="8462" max="8462" width="15.85546875" style="1130" customWidth="1"/>
    <col min="8463" max="8463" width="3.85546875" style="1130" customWidth="1"/>
    <col min="8464" max="8464" width="16.42578125" style="1130" customWidth="1"/>
    <col min="8465" max="8465" width="11.28515625" style="1130" customWidth="1"/>
    <col min="8466" max="8466" width="10.28515625" style="1130" customWidth="1"/>
    <col min="8467" max="8467" width="10" style="1130" customWidth="1"/>
    <col min="8468" max="8703" width="9.140625" style="1130"/>
    <col min="8704" max="8704" width="4" style="1130" customWidth="1"/>
    <col min="8705" max="8705" width="15.140625" style="1130" customWidth="1"/>
    <col min="8706" max="8706" width="13.85546875" style="1130" customWidth="1"/>
    <col min="8707" max="8707" width="10.140625" style="1130" customWidth="1"/>
    <col min="8708" max="8708" width="9.140625" style="1130"/>
    <col min="8709" max="8709" width="3.42578125" style="1130" customWidth="1"/>
    <col min="8710" max="8710" width="19.5703125" style="1130" customWidth="1"/>
    <col min="8711" max="8711" width="12.28515625" style="1130" customWidth="1"/>
    <col min="8712" max="8712" width="10.42578125" style="1130" customWidth="1"/>
    <col min="8713" max="8713" width="9.140625" style="1130"/>
    <col min="8714" max="8714" width="3.5703125" style="1130" customWidth="1"/>
    <col min="8715" max="8715" width="16.42578125" style="1130" customWidth="1"/>
    <col min="8716" max="8716" width="11.7109375" style="1130" customWidth="1"/>
    <col min="8717" max="8717" width="10.140625" style="1130" customWidth="1"/>
    <col min="8718" max="8718" width="15.85546875" style="1130" customWidth="1"/>
    <col min="8719" max="8719" width="3.85546875" style="1130" customWidth="1"/>
    <col min="8720" max="8720" width="16.42578125" style="1130" customWidth="1"/>
    <col min="8721" max="8721" width="11.28515625" style="1130" customWidth="1"/>
    <col min="8722" max="8722" width="10.28515625" style="1130" customWidth="1"/>
    <col min="8723" max="8723" width="10" style="1130" customWidth="1"/>
    <col min="8724" max="8959" width="9.140625" style="1130"/>
    <col min="8960" max="8960" width="4" style="1130" customWidth="1"/>
    <col min="8961" max="8961" width="15.140625" style="1130" customWidth="1"/>
    <col min="8962" max="8962" width="13.85546875" style="1130" customWidth="1"/>
    <col min="8963" max="8963" width="10.140625" style="1130" customWidth="1"/>
    <col min="8964" max="8964" width="9.140625" style="1130"/>
    <col min="8965" max="8965" width="3.42578125" style="1130" customWidth="1"/>
    <col min="8966" max="8966" width="19.5703125" style="1130" customWidth="1"/>
    <col min="8967" max="8967" width="12.28515625" style="1130" customWidth="1"/>
    <col min="8968" max="8968" width="10.42578125" style="1130" customWidth="1"/>
    <col min="8969" max="8969" width="9.140625" style="1130"/>
    <col min="8970" max="8970" width="3.5703125" style="1130" customWidth="1"/>
    <col min="8971" max="8971" width="16.42578125" style="1130" customWidth="1"/>
    <col min="8972" max="8972" width="11.7109375" style="1130" customWidth="1"/>
    <col min="8973" max="8973" width="10.140625" style="1130" customWidth="1"/>
    <col min="8974" max="8974" width="15.85546875" style="1130" customWidth="1"/>
    <col min="8975" max="8975" width="3.85546875" style="1130" customWidth="1"/>
    <col min="8976" max="8976" width="16.42578125" style="1130" customWidth="1"/>
    <col min="8977" max="8977" width="11.28515625" style="1130" customWidth="1"/>
    <col min="8978" max="8978" width="10.28515625" style="1130" customWidth="1"/>
    <col min="8979" max="8979" width="10" style="1130" customWidth="1"/>
    <col min="8980" max="9215" width="9.140625" style="1130"/>
    <col min="9216" max="9216" width="4" style="1130" customWidth="1"/>
    <col min="9217" max="9217" width="15.140625" style="1130" customWidth="1"/>
    <col min="9218" max="9218" width="13.85546875" style="1130" customWidth="1"/>
    <col min="9219" max="9219" width="10.140625" style="1130" customWidth="1"/>
    <col min="9220" max="9220" width="9.140625" style="1130"/>
    <col min="9221" max="9221" width="3.42578125" style="1130" customWidth="1"/>
    <col min="9222" max="9222" width="19.5703125" style="1130" customWidth="1"/>
    <col min="9223" max="9223" width="12.28515625" style="1130" customWidth="1"/>
    <col min="9224" max="9224" width="10.42578125" style="1130" customWidth="1"/>
    <col min="9225" max="9225" width="9.140625" style="1130"/>
    <col min="9226" max="9226" width="3.5703125" style="1130" customWidth="1"/>
    <col min="9227" max="9227" width="16.42578125" style="1130" customWidth="1"/>
    <col min="9228" max="9228" width="11.7109375" style="1130" customWidth="1"/>
    <col min="9229" max="9229" width="10.140625" style="1130" customWidth="1"/>
    <col min="9230" max="9230" width="15.85546875" style="1130" customWidth="1"/>
    <col min="9231" max="9231" width="3.85546875" style="1130" customWidth="1"/>
    <col min="9232" max="9232" width="16.42578125" style="1130" customWidth="1"/>
    <col min="9233" max="9233" width="11.28515625" style="1130" customWidth="1"/>
    <col min="9234" max="9234" width="10.28515625" style="1130" customWidth="1"/>
    <col min="9235" max="9235" width="10" style="1130" customWidth="1"/>
    <col min="9236" max="9471" width="9.140625" style="1130"/>
    <col min="9472" max="9472" width="4" style="1130" customWidth="1"/>
    <col min="9473" max="9473" width="15.140625" style="1130" customWidth="1"/>
    <col min="9474" max="9474" width="13.85546875" style="1130" customWidth="1"/>
    <col min="9475" max="9475" width="10.140625" style="1130" customWidth="1"/>
    <col min="9476" max="9476" width="9.140625" style="1130"/>
    <col min="9477" max="9477" width="3.42578125" style="1130" customWidth="1"/>
    <col min="9478" max="9478" width="19.5703125" style="1130" customWidth="1"/>
    <col min="9479" max="9479" width="12.28515625" style="1130" customWidth="1"/>
    <col min="9480" max="9480" width="10.42578125" style="1130" customWidth="1"/>
    <col min="9481" max="9481" width="9.140625" style="1130"/>
    <col min="9482" max="9482" width="3.5703125" style="1130" customWidth="1"/>
    <col min="9483" max="9483" width="16.42578125" style="1130" customWidth="1"/>
    <col min="9484" max="9484" width="11.7109375" style="1130" customWidth="1"/>
    <col min="9485" max="9485" width="10.140625" style="1130" customWidth="1"/>
    <col min="9486" max="9486" width="15.85546875" style="1130" customWidth="1"/>
    <col min="9487" max="9487" width="3.85546875" style="1130" customWidth="1"/>
    <col min="9488" max="9488" width="16.42578125" style="1130" customWidth="1"/>
    <col min="9489" max="9489" width="11.28515625" style="1130" customWidth="1"/>
    <col min="9490" max="9490" width="10.28515625" style="1130" customWidth="1"/>
    <col min="9491" max="9491" width="10" style="1130" customWidth="1"/>
    <col min="9492" max="9727" width="9.140625" style="1130"/>
    <col min="9728" max="9728" width="4" style="1130" customWidth="1"/>
    <col min="9729" max="9729" width="15.140625" style="1130" customWidth="1"/>
    <col min="9730" max="9730" width="13.85546875" style="1130" customWidth="1"/>
    <col min="9731" max="9731" width="10.140625" style="1130" customWidth="1"/>
    <col min="9732" max="9732" width="9.140625" style="1130"/>
    <col min="9733" max="9733" width="3.42578125" style="1130" customWidth="1"/>
    <col min="9734" max="9734" width="19.5703125" style="1130" customWidth="1"/>
    <col min="9735" max="9735" width="12.28515625" style="1130" customWidth="1"/>
    <col min="9736" max="9736" width="10.42578125" style="1130" customWidth="1"/>
    <col min="9737" max="9737" width="9.140625" style="1130"/>
    <col min="9738" max="9738" width="3.5703125" style="1130" customWidth="1"/>
    <col min="9739" max="9739" width="16.42578125" style="1130" customWidth="1"/>
    <col min="9740" max="9740" width="11.7109375" style="1130" customWidth="1"/>
    <col min="9741" max="9741" width="10.140625" style="1130" customWidth="1"/>
    <col min="9742" max="9742" width="15.85546875" style="1130" customWidth="1"/>
    <col min="9743" max="9743" width="3.85546875" style="1130" customWidth="1"/>
    <col min="9744" max="9744" width="16.42578125" style="1130" customWidth="1"/>
    <col min="9745" max="9745" width="11.28515625" style="1130" customWidth="1"/>
    <col min="9746" max="9746" width="10.28515625" style="1130" customWidth="1"/>
    <col min="9747" max="9747" width="10" style="1130" customWidth="1"/>
    <col min="9748" max="9983" width="9.140625" style="1130"/>
    <col min="9984" max="9984" width="4" style="1130" customWidth="1"/>
    <col min="9985" max="9985" width="15.140625" style="1130" customWidth="1"/>
    <col min="9986" max="9986" width="13.85546875" style="1130" customWidth="1"/>
    <col min="9987" max="9987" width="10.140625" style="1130" customWidth="1"/>
    <col min="9988" max="9988" width="9.140625" style="1130"/>
    <col min="9989" max="9989" width="3.42578125" style="1130" customWidth="1"/>
    <col min="9990" max="9990" width="19.5703125" style="1130" customWidth="1"/>
    <col min="9991" max="9991" width="12.28515625" style="1130" customWidth="1"/>
    <col min="9992" max="9992" width="10.42578125" style="1130" customWidth="1"/>
    <col min="9993" max="9993" width="9.140625" style="1130"/>
    <col min="9994" max="9994" width="3.5703125" style="1130" customWidth="1"/>
    <col min="9995" max="9995" width="16.42578125" style="1130" customWidth="1"/>
    <col min="9996" max="9996" width="11.7109375" style="1130" customWidth="1"/>
    <col min="9997" max="9997" width="10.140625" style="1130" customWidth="1"/>
    <col min="9998" max="9998" width="15.85546875" style="1130" customWidth="1"/>
    <col min="9999" max="9999" width="3.85546875" style="1130" customWidth="1"/>
    <col min="10000" max="10000" width="16.42578125" style="1130" customWidth="1"/>
    <col min="10001" max="10001" width="11.28515625" style="1130" customWidth="1"/>
    <col min="10002" max="10002" width="10.28515625" style="1130" customWidth="1"/>
    <col min="10003" max="10003" width="10" style="1130" customWidth="1"/>
    <col min="10004" max="10239" width="9.140625" style="1130"/>
    <col min="10240" max="10240" width="4" style="1130" customWidth="1"/>
    <col min="10241" max="10241" width="15.140625" style="1130" customWidth="1"/>
    <col min="10242" max="10242" width="13.85546875" style="1130" customWidth="1"/>
    <col min="10243" max="10243" width="10.140625" style="1130" customWidth="1"/>
    <col min="10244" max="10244" width="9.140625" style="1130"/>
    <col min="10245" max="10245" width="3.42578125" style="1130" customWidth="1"/>
    <col min="10246" max="10246" width="19.5703125" style="1130" customWidth="1"/>
    <col min="10247" max="10247" width="12.28515625" style="1130" customWidth="1"/>
    <col min="10248" max="10248" width="10.42578125" style="1130" customWidth="1"/>
    <col min="10249" max="10249" width="9.140625" style="1130"/>
    <col min="10250" max="10250" width="3.5703125" style="1130" customWidth="1"/>
    <col min="10251" max="10251" width="16.42578125" style="1130" customWidth="1"/>
    <col min="10252" max="10252" width="11.7109375" style="1130" customWidth="1"/>
    <col min="10253" max="10253" width="10.140625" style="1130" customWidth="1"/>
    <col min="10254" max="10254" width="15.85546875" style="1130" customWidth="1"/>
    <col min="10255" max="10255" width="3.85546875" style="1130" customWidth="1"/>
    <col min="10256" max="10256" width="16.42578125" style="1130" customWidth="1"/>
    <col min="10257" max="10257" width="11.28515625" style="1130" customWidth="1"/>
    <col min="10258" max="10258" width="10.28515625" style="1130" customWidth="1"/>
    <col min="10259" max="10259" width="10" style="1130" customWidth="1"/>
    <col min="10260" max="10495" width="9.140625" style="1130"/>
    <col min="10496" max="10496" width="4" style="1130" customWidth="1"/>
    <col min="10497" max="10497" width="15.140625" style="1130" customWidth="1"/>
    <col min="10498" max="10498" width="13.85546875" style="1130" customWidth="1"/>
    <col min="10499" max="10499" width="10.140625" style="1130" customWidth="1"/>
    <col min="10500" max="10500" width="9.140625" style="1130"/>
    <col min="10501" max="10501" width="3.42578125" style="1130" customWidth="1"/>
    <col min="10502" max="10502" width="19.5703125" style="1130" customWidth="1"/>
    <col min="10503" max="10503" width="12.28515625" style="1130" customWidth="1"/>
    <col min="10504" max="10504" width="10.42578125" style="1130" customWidth="1"/>
    <col min="10505" max="10505" width="9.140625" style="1130"/>
    <col min="10506" max="10506" width="3.5703125" style="1130" customWidth="1"/>
    <col min="10507" max="10507" width="16.42578125" style="1130" customWidth="1"/>
    <col min="10508" max="10508" width="11.7109375" style="1130" customWidth="1"/>
    <col min="10509" max="10509" width="10.140625" style="1130" customWidth="1"/>
    <col min="10510" max="10510" width="15.85546875" style="1130" customWidth="1"/>
    <col min="10511" max="10511" width="3.85546875" style="1130" customWidth="1"/>
    <col min="10512" max="10512" width="16.42578125" style="1130" customWidth="1"/>
    <col min="10513" max="10513" width="11.28515625" style="1130" customWidth="1"/>
    <col min="10514" max="10514" width="10.28515625" style="1130" customWidth="1"/>
    <col min="10515" max="10515" width="10" style="1130" customWidth="1"/>
    <col min="10516" max="10751" width="9.140625" style="1130"/>
    <col min="10752" max="10752" width="4" style="1130" customWidth="1"/>
    <col min="10753" max="10753" width="15.140625" style="1130" customWidth="1"/>
    <col min="10754" max="10754" width="13.85546875" style="1130" customWidth="1"/>
    <col min="10755" max="10755" width="10.140625" style="1130" customWidth="1"/>
    <col min="10756" max="10756" width="9.140625" style="1130"/>
    <col min="10757" max="10757" width="3.42578125" style="1130" customWidth="1"/>
    <col min="10758" max="10758" width="19.5703125" style="1130" customWidth="1"/>
    <col min="10759" max="10759" width="12.28515625" style="1130" customWidth="1"/>
    <col min="10760" max="10760" width="10.42578125" style="1130" customWidth="1"/>
    <col min="10761" max="10761" width="9.140625" style="1130"/>
    <col min="10762" max="10762" width="3.5703125" style="1130" customWidth="1"/>
    <col min="10763" max="10763" width="16.42578125" style="1130" customWidth="1"/>
    <col min="10764" max="10764" width="11.7109375" style="1130" customWidth="1"/>
    <col min="10765" max="10765" width="10.140625" style="1130" customWidth="1"/>
    <col min="10766" max="10766" width="15.85546875" style="1130" customWidth="1"/>
    <col min="10767" max="10767" width="3.85546875" style="1130" customWidth="1"/>
    <col min="10768" max="10768" width="16.42578125" style="1130" customWidth="1"/>
    <col min="10769" max="10769" width="11.28515625" style="1130" customWidth="1"/>
    <col min="10770" max="10770" width="10.28515625" style="1130" customWidth="1"/>
    <col min="10771" max="10771" width="10" style="1130" customWidth="1"/>
    <col min="10772" max="11007" width="9.140625" style="1130"/>
    <col min="11008" max="11008" width="4" style="1130" customWidth="1"/>
    <col min="11009" max="11009" width="15.140625" style="1130" customWidth="1"/>
    <col min="11010" max="11010" width="13.85546875" style="1130" customWidth="1"/>
    <col min="11011" max="11011" width="10.140625" style="1130" customWidth="1"/>
    <col min="11012" max="11012" width="9.140625" style="1130"/>
    <col min="11013" max="11013" width="3.42578125" style="1130" customWidth="1"/>
    <col min="11014" max="11014" width="19.5703125" style="1130" customWidth="1"/>
    <col min="11015" max="11015" width="12.28515625" style="1130" customWidth="1"/>
    <col min="11016" max="11016" width="10.42578125" style="1130" customWidth="1"/>
    <col min="11017" max="11017" width="9.140625" style="1130"/>
    <col min="11018" max="11018" width="3.5703125" style="1130" customWidth="1"/>
    <col min="11019" max="11019" width="16.42578125" style="1130" customWidth="1"/>
    <col min="11020" max="11020" width="11.7109375" style="1130" customWidth="1"/>
    <col min="11021" max="11021" width="10.140625" style="1130" customWidth="1"/>
    <col min="11022" max="11022" width="15.85546875" style="1130" customWidth="1"/>
    <col min="11023" max="11023" width="3.85546875" style="1130" customWidth="1"/>
    <col min="11024" max="11024" width="16.42578125" style="1130" customWidth="1"/>
    <col min="11025" max="11025" width="11.28515625" style="1130" customWidth="1"/>
    <col min="11026" max="11026" width="10.28515625" style="1130" customWidth="1"/>
    <col min="11027" max="11027" width="10" style="1130" customWidth="1"/>
    <col min="11028" max="11263" width="9.140625" style="1130"/>
    <col min="11264" max="11264" width="4" style="1130" customWidth="1"/>
    <col min="11265" max="11265" width="15.140625" style="1130" customWidth="1"/>
    <col min="11266" max="11266" width="13.85546875" style="1130" customWidth="1"/>
    <col min="11267" max="11267" width="10.140625" style="1130" customWidth="1"/>
    <col min="11268" max="11268" width="9.140625" style="1130"/>
    <col min="11269" max="11269" width="3.42578125" style="1130" customWidth="1"/>
    <col min="11270" max="11270" width="19.5703125" style="1130" customWidth="1"/>
    <col min="11271" max="11271" width="12.28515625" style="1130" customWidth="1"/>
    <col min="11272" max="11272" width="10.42578125" style="1130" customWidth="1"/>
    <col min="11273" max="11273" width="9.140625" style="1130"/>
    <col min="11274" max="11274" width="3.5703125" style="1130" customWidth="1"/>
    <col min="11275" max="11275" width="16.42578125" style="1130" customWidth="1"/>
    <col min="11276" max="11276" width="11.7109375" style="1130" customWidth="1"/>
    <col min="11277" max="11277" width="10.140625" style="1130" customWidth="1"/>
    <col min="11278" max="11278" width="15.85546875" style="1130" customWidth="1"/>
    <col min="11279" max="11279" width="3.85546875" style="1130" customWidth="1"/>
    <col min="11280" max="11280" width="16.42578125" style="1130" customWidth="1"/>
    <col min="11281" max="11281" width="11.28515625" style="1130" customWidth="1"/>
    <col min="11282" max="11282" width="10.28515625" style="1130" customWidth="1"/>
    <col min="11283" max="11283" width="10" style="1130" customWidth="1"/>
    <col min="11284" max="11519" width="9.140625" style="1130"/>
    <col min="11520" max="11520" width="4" style="1130" customWidth="1"/>
    <col min="11521" max="11521" width="15.140625" style="1130" customWidth="1"/>
    <col min="11522" max="11522" width="13.85546875" style="1130" customWidth="1"/>
    <col min="11523" max="11523" width="10.140625" style="1130" customWidth="1"/>
    <col min="11524" max="11524" width="9.140625" style="1130"/>
    <col min="11525" max="11525" width="3.42578125" style="1130" customWidth="1"/>
    <col min="11526" max="11526" width="19.5703125" style="1130" customWidth="1"/>
    <col min="11527" max="11527" width="12.28515625" style="1130" customWidth="1"/>
    <col min="11528" max="11528" width="10.42578125" style="1130" customWidth="1"/>
    <col min="11529" max="11529" width="9.140625" style="1130"/>
    <col min="11530" max="11530" width="3.5703125" style="1130" customWidth="1"/>
    <col min="11531" max="11531" width="16.42578125" style="1130" customWidth="1"/>
    <col min="11532" max="11532" width="11.7109375" style="1130" customWidth="1"/>
    <col min="11533" max="11533" width="10.140625" style="1130" customWidth="1"/>
    <col min="11534" max="11534" width="15.85546875" style="1130" customWidth="1"/>
    <col min="11535" max="11535" width="3.85546875" style="1130" customWidth="1"/>
    <col min="11536" max="11536" width="16.42578125" style="1130" customWidth="1"/>
    <col min="11537" max="11537" width="11.28515625" style="1130" customWidth="1"/>
    <col min="11538" max="11538" width="10.28515625" style="1130" customWidth="1"/>
    <col min="11539" max="11539" width="10" style="1130" customWidth="1"/>
    <col min="11540" max="11775" width="9.140625" style="1130"/>
    <col min="11776" max="11776" width="4" style="1130" customWidth="1"/>
    <col min="11777" max="11777" width="15.140625" style="1130" customWidth="1"/>
    <col min="11778" max="11778" width="13.85546875" style="1130" customWidth="1"/>
    <col min="11779" max="11779" width="10.140625" style="1130" customWidth="1"/>
    <col min="11780" max="11780" width="9.140625" style="1130"/>
    <col min="11781" max="11781" width="3.42578125" style="1130" customWidth="1"/>
    <col min="11782" max="11782" width="19.5703125" style="1130" customWidth="1"/>
    <col min="11783" max="11783" width="12.28515625" style="1130" customWidth="1"/>
    <col min="11784" max="11784" width="10.42578125" style="1130" customWidth="1"/>
    <col min="11785" max="11785" width="9.140625" style="1130"/>
    <col min="11786" max="11786" width="3.5703125" style="1130" customWidth="1"/>
    <col min="11787" max="11787" width="16.42578125" style="1130" customWidth="1"/>
    <col min="11788" max="11788" width="11.7109375" style="1130" customWidth="1"/>
    <col min="11789" max="11789" width="10.140625" style="1130" customWidth="1"/>
    <col min="11790" max="11790" width="15.85546875" style="1130" customWidth="1"/>
    <col min="11791" max="11791" width="3.85546875" style="1130" customWidth="1"/>
    <col min="11792" max="11792" width="16.42578125" style="1130" customWidth="1"/>
    <col min="11793" max="11793" width="11.28515625" style="1130" customWidth="1"/>
    <col min="11794" max="11794" width="10.28515625" style="1130" customWidth="1"/>
    <col min="11795" max="11795" width="10" style="1130" customWidth="1"/>
    <col min="11796" max="12031" width="9.140625" style="1130"/>
    <col min="12032" max="12032" width="4" style="1130" customWidth="1"/>
    <col min="12033" max="12033" width="15.140625" style="1130" customWidth="1"/>
    <col min="12034" max="12034" width="13.85546875" style="1130" customWidth="1"/>
    <col min="12035" max="12035" width="10.140625" style="1130" customWidth="1"/>
    <col min="12036" max="12036" width="9.140625" style="1130"/>
    <col min="12037" max="12037" width="3.42578125" style="1130" customWidth="1"/>
    <col min="12038" max="12038" width="19.5703125" style="1130" customWidth="1"/>
    <col min="12039" max="12039" width="12.28515625" style="1130" customWidth="1"/>
    <col min="12040" max="12040" width="10.42578125" style="1130" customWidth="1"/>
    <col min="12041" max="12041" width="9.140625" style="1130"/>
    <col min="12042" max="12042" width="3.5703125" style="1130" customWidth="1"/>
    <col min="12043" max="12043" width="16.42578125" style="1130" customWidth="1"/>
    <col min="12044" max="12044" width="11.7109375" style="1130" customWidth="1"/>
    <col min="12045" max="12045" width="10.140625" style="1130" customWidth="1"/>
    <col min="12046" max="12046" width="15.85546875" style="1130" customWidth="1"/>
    <col min="12047" max="12047" width="3.85546875" style="1130" customWidth="1"/>
    <col min="12048" max="12048" width="16.42578125" style="1130" customWidth="1"/>
    <col min="12049" max="12049" width="11.28515625" style="1130" customWidth="1"/>
    <col min="12050" max="12050" width="10.28515625" style="1130" customWidth="1"/>
    <col min="12051" max="12051" width="10" style="1130" customWidth="1"/>
    <col min="12052" max="12287" width="9.140625" style="1130"/>
    <col min="12288" max="12288" width="4" style="1130" customWidth="1"/>
    <col min="12289" max="12289" width="15.140625" style="1130" customWidth="1"/>
    <col min="12290" max="12290" width="13.85546875" style="1130" customWidth="1"/>
    <col min="12291" max="12291" width="10.140625" style="1130" customWidth="1"/>
    <col min="12292" max="12292" width="9.140625" style="1130"/>
    <col min="12293" max="12293" width="3.42578125" style="1130" customWidth="1"/>
    <col min="12294" max="12294" width="19.5703125" style="1130" customWidth="1"/>
    <col min="12295" max="12295" width="12.28515625" style="1130" customWidth="1"/>
    <col min="12296" max="12296" width="10.42578125" style="1130" customWidth="1"/>
    <col min="12297" max="12297" width="9.140625" style="1130"/>
    <col min="12298" max="12298" width="3.5703125" style="1130" customWidth="1"/>
    <col min="12299" max="12299" width="16.42578125" style="1130" customWidth="1"/>
    <col min="12300" max="12300" width="11.7109375" style="1130" customWidth="1"/>
    <col min="12301" max="12301" width="10.140625" style="1130" customWidth="1"/>
    <col min="12302" max="12302" width="15.85546875" style="1130" customWidth="1"/>
    <col min="12303" max="12303" width="3.85546875" style="1130" customWidth="1"/>
    <col min="12304" max="12304" width="16.42578125" style="1130" customWidth="1"/>
    <col min="12305" max="12305" width="11.28515625" style="1130" customWidth="1"/>
    <col min="12306" max="12306" width="10.28515625" style="1130" customWidth="1"/>
    <col min="12307" max="12307" width="10" style="1130" customWidth="1"/>
    <col min="12308" max="12543" width="9.140625" style="1130"/>
    <col min="12544" max="12544" width="4" style="1130" customWidth="1"/>
    <col min="12545" max="12545" width="15.140625" style="1130" customWidth="1"/>
    <col min="12546" max="12546" width="13.85546875" style="1130" customWidth="1"/>
    <col min="12547" max="12547" width="10.140625" style="1130" customWidth="1"/>
    <col min="12548" max="12548" width="9.140625" style="1130"/>
    <col min="12549" max="12549" width="3.42578125" style="1130" customWidth="1"/>
    <col min="12550" max="12550" width="19.5703125" style="1130" customWidth="1"/>
    <col min="12551" max="12551" width="12.28515625" style="1130" customWidth="1"/>
    <col min="12552" max="12552" width="10.42578125" style="1130" customWidth="1"/>
    <col min="12553" max="12553" width="9.140625" style="1130"/>
    <col min="12554" max="12554" width="3.5703125" style="1130" customWidth="1"/>
    <col min="12555" max="12555" width="16.42578125" style="1130" customWidth="1"/>
    <col min="12556" max="12556" width="11.7109375" style="1130" customWidth="1"/>
    <col min="12557" max="12557" width="10.140625" style="1130" customWidth="1"/>
    <col min="12558" max="12558" width="15.85546875" style="1130" customWidth="1"/>
    <col min="12559" max="12559" width="3.85546875" style="1130" customWidth="1"/>
    <col min="12560" max="12560" width="16.42578125" style="1130" customWidth="1"/>
    <col min="12561" max="12561" width="11.28515625" style="1130" customWidth="1"/>
    <col min="12562" max="12562" width="10.28515625" style="1130" customWidth="1"/>
    <col min="12563" max="12563" width="10" style="1130" customWidth="1"/>
    <col min="12564" max="12799" width="9.140625" style="1130"/>
    <col min="12800" max="12800" width="4" style="1130" customWidth="1"/>
    <col min="12801" max="12801" width="15.140625" style="1130" customWidth="1"/>
    <col min="12802" max="12802" width="13.85546875" style="1130" customWidth="1"/>
    <col min="12803" max="12803" width="10.140625" style="1130" customWidth="1"/>
    <col min="12804" max="12804" width="9.140625" style="1130"/>
    <col min="12805" max="12805" width="3.42578125" style="1130" customWidth="1"/>
    <col min="12806" max="12806" width="19.5703125" style="1130" customWidth="1"/>
    <col min="12807" max="12807" width="12.28515625" style="1130" customWidth="1"/>
    <col min="12808" max="12808" width="10.42578125" style="1130" customWidth="1"/>
    <col min="12809" max="12809" width="9.140625" style="1130"/>
    <col min="12810" max="12810" width="3.5703125" style="1130" customWidth="1"/>
    <col min="12811" max="12811" width="16.42578125" style="1130" customWidth="1"/>
    <col min="12812" max="12812" width="11.7109375" style="1130" customWidth="1"/>
    <col min="12813" max="12813" width="10.140625" style="1130" customWidth="1"/>
    <col min="12814" max="12814" width="15.85546875" style="1130" customWidth="1"/>
    <col min="12815" max="12815" width="3.85546875" style="1130" customWidth="1"/>
    <col min="12816" max="12816" width="16.42578125" style="1130" customWidth="1"/>
    <col min="12817" max="12817" width="11.28515625" style="1130" customWidth="1"/>
    <col min="12818" max="12818" width="10.28515625" style="1130" customWidth="1"/>
    <col min="12819" max="12819" width="10" style="1130" customWidth="1"/>
    <col min="12820" max="13055" width="9.140625" style="1130"/>
    <col min="13056" max="13056" width="4" style="1130" customWidth="1"/>
    <col min="13057" max="13057" width="15.140625" style="1130" customWidth="1"/>
    <col min="13058" max="13058" width="13.85546875" style="1130" customWidth="1"/>
    <col min="13059" max="13059" width="10.140625" style="1130" customWidth="1"/>
    <col min="13060" max="13060" width="9.140625" style="1130"/>
    <col min="13061" max="13061" width="3.42578125" style="1130" customWidth="1"/>
    <col min="13062" max="13062" width="19.5703125" style="1130" customWidth="1"/>
    <col min="13063" max="13063" width="12.28515625" style="1130" customWidth="1"/>
    <col min="13064" max="13064" width="10.42578125" style="1130" customWidth="1"/>
    <col min="13065" max="13065" width="9.140625" style="1130"/>
    <col min="13066" max="13066" width="3.5703125" style="1130" customWidth="1"/>
    <col min="13067" max="13067" width="16.42578125" style="1130" customWidth="1"/>
    <col min="13068" max="13068" width="11.7109375" style="1130" customWidth="1"/>
    <col min="13069" max="13069" width="10.140625" style="1130" customWidth="1"/>
    <col min="13070" max="13070" width="15.85546875" style="1130" customWidth="1"/>
    <col min="13071" max="13071" width="3.85546875" style="1130" customWidth="1"/>
    <col min="13072" max="13072" width="16.42578125" style="1130" customWidth="1"/>
    <col min="13073" max="13073" width="11.28515625" style="1130" customWidth="1"/>
    <col min="13074" max="13074" width="10.28515625" style="1130" customWidth="1"/>
    <col min="13075" max="13075" width="10" style="1130" customWidth="1"/>
    <col min="13076" max="13311" width="9.140625" style="1130"/>
    <col min="13312" max="13312" width="4" style="1130" customWidth="1"/>
    <col min="13313" max="13313" width="15.140625" style="1130" customWidth="1"/>
    <col min="13314" max="13314" width="13.85546875" style="1130" customWidth="1"/>
    <col min="13315" max="13315" width="10.140625" style="1130" customWidth="1"/>
    <col min="13316" max="13316" width="9.140625" style="1130"/>
    <col min="13317" max="13317" width="3.42578125" style="1130" customWidth="1"/>
    <col min="13318" max="13318" width="19.5703125" style="1130" customWidth="1"/>
    <col min="13319" max="13319" width="12.28515625" style="1130" customWidth="1"/>
    <col min="13320" max="13320" width="10.42578125" style="1130" customWidth="1"/>
    <col min="13321" max="13321" width="9.140625" style="1130"/>
    <col min="13322" max="13322" width="3.5703125" style="1130" customWidth="1"/>
    <col min="13323" max="13323" width="16.42578125" style="1130" customWidth="1"/>
    <col min="13324" max="13324" width="11.7109375" style="1130" customWidth="1"/>
    <col min="13325" max="13325" width="10.140625" style="1130" customWidth="1"/>
    <col min="13326" max="13326" width="15.85546875" style="1130" customWidth="1"/>
    <col min="13327" max="13327" width="3.85546875" style="1130" customWidth="1"/>
    <col min="13328" max="13328" width="16.42578125" style="1130" customWidth="1"/>
    <col min="13329" max="13329" width="11.28515625" style="1130" customWidth="1"/>
    <col min="13330" max="13330" width="10.28515625" style="1130" customWidth="1"/>
    <col min="13331" max="13331" width="10" style="1130" customWidth="1"/>
    <col min="13332" max="13567" width="9.140625" style="1130"/>
    <col min="13568" max="13568" width="4" style="1130" customWidth="1"/>
    <col min="13569" max="13569" width="15.140625" style="1130" customWidth="1"/>
    <col min="13570" max="13570" width="13.85546875" style="1130" customWidth="1"/>
    <col min="13571" max="13571" width="10.140625" style="1130" customWidth="1"/>
    <col min="13572" max="13572" width="9.140625" style="1130"/>
    <col min="13573" max="13573" width="3.42578125" style="1130" customWidth="1"/>
    <col min="13574" max="13574" width="19.5703125" style="1130" customWidth="1"/>
    <col min="13575" max="13575" width="12.28515625" style="1130" customWidth="1"/>
    <col min="13576" max="13576" width="10.42578125" style="1130" customWidth="1"/>
    <col min="13577" max="13577" width="9.140625" style="1130"/>
    <col min="13578" max="13578" width="3.5703125" style="1130" customWidth="1"/>
    <col min="13579" max="13579" width="16.42578125" style="1130" customWidth="1"/>
    <col min="13580" max="13580" width="11.7109375" style="1130" customWidth="1"/>
    <col min="13581" max="13581" width="10.140625" style="1130" customWidth="1"/>
    <col min="13582" max="13582" width="15.85546875" style="1130" customWidth="1"/>
    <col min="13583" max="13583" width="3.85546875" style="1130" customWidth="1"/>
    <col min="13584" max="13584" width="16.42578125" style="1130" customWidth="1"/>
    <col min="13585" max="13585" width="11.28515625" style="1130" customWidth="1"/>
    <col min="13586" max="13586" width="10.28515625" style="1130" customWidth="1"/>
    <col min="13587" max="13587" width="10" style="1130" customWidth="1"/>
    <col min="13588" max="13823" width="9.140625" style="1130"/>
    <col min="13824" max="13824" width="4" style="1130" customWidth="1"/>
    <col min="13825" max="13825" width="15.140625" style="1130" customWidth="1"/>
    <col min="13826" max="13826" width="13.85546875" style="1130" customWidth="1"/>
    <col min="13827" max="13827" width="10.140625" style="1130" customWidth="1"/>
    <col min="13828" max="13828" width="9.140625" style="1130"/>
    <col min="13829" max="13829" width="3.42578125" style="1130" customWidth="1"/>
    <col min="13830" max="13830" width="19.5703125" style="1130" customWidth="1"/>
    <col min="13831" max="13831" width="12.28515625" style="1130" customWidth="1"/>
    <col min="13832" max="13832" width="10.42578125" style="1130" customWidth="1"/>
    <col min="13833" max="13833" width="9.140625" style="1130"/>
    <col min="13834" max="13834" width="3.5703125" style="1130" customWidth="1"/>
    <col min="13835" max="13835" width="16.42578125" style="1130" customWidth="1"/>
    <col min="13836" max="13836" width="11.7109375" style="1130" customWidth="1"/>
    <col min="13837" max="13837" width="10.140625" style="1130" customWidth="1"/>
    <col min="13838" max="13838" width="15.85546875" style="1130" customWidth="1"/>
    <col min="13839" max="13839" width="3.85546875" style="1130" customWidth="1"/>
    <col min="13840" max="13840" width="16.42578125" style="1130" customWidth="1"/>
    <col min="13841" max="13841" width="11.28515625" style="1130" customWidth="1"/>
    <col min="13842" max="13842" width="10.28515625" style="1130" customWidth="1"/>
    <col min="13843" max="13843" width="10" style="1130" customWidth="1"/>
    <col min="13844" max="14079" width="9.140625" style="1130"/>
    <col min="14080" max="14080" width="4" style="1130" customWidth="1"/>
    <col min="14081" max="14081" width="15.140625" style="1130" customWidth="1"/>
    <col min="14082" max="14082" width="13.85546875" style="1130" customWidth="1"/>
    <col min="14083" max="14083" width="10.140625" style="1130" customWidth="1"/>
    <col min="14084" max="14084" width="9.140625" style="1130"/>
    <col min="14085" max="14085" width="3.42578125" style="1130" customWidth="1"/>
    <col min="14086" max="14086" width="19.5703125" style="1130" customWidth="1"/>
    <col min="14087" max="14087" width="12.28515625" style="1130" customWidth="1"/>
    <col min="14088" max="14088" width="10.42578125" style="1130" customWidth="1"/>
    <col min="14089" max="14089" width="9.140625" style="1130"/>
    <col min="14090" max="14090" width="3.5703125" style="1130" customWidth="1"/>
    <col min="14091" max="14091" width="16.42578125" style="1130" customWidth="1"/>
    <col min="14092" max="14092" width="11.7109375" style="1130" customWidth="1"/>
    <col min="14093" max="14093" width="10.140625" style="1130" customWidth="1"/>
    <col min="14094" max="14094" width="15.85546875" style="1130" customWidth="1"/>
    <col min="14095" max="14095" width="3.85546875" style="1130" customWidth="1"/>
    <col min="14096" max="14096" width="16.42578125" style="1130" customWidth="1"/>
    <col min="14097" max="14097" width="11.28515625" style="1130" customWidth="1"/>
    <col min="14098" max="14098" width="10.28515625" style="1130" customWidth="1"/>
    <col min="14099" max="14099" width="10" style="1130" customWidth="1"/>
    <col min="14100" max="14335" width="9.140625" style="1130"/>
    <col min="14336" max="14336" width="4" style="1130" customWidth="1"/>
    <col min="14337" max="14337" width="15.140625" style="1130" customWidth="1"/>
    <col min="14338" max="14338" width="13.85546875" style="1130" customWidth="1"/>
    <col min="14339" max="14339" width="10.140625" style="1130" customWidth="1"/>
    <col min="14340" max="14340" width="9.140625" style="1130"/>
    <col min="14341" max="14341" width="3.42578125" style="1130" customWidth="1"/>
    <col min="14342" max="14342" width="19.5703125" style="1130" customWidth="1"/>
    <col min="14343" max="14343" width="12.28515625" style="1130" customWidth="1"/>
    <col min="14344" max="14344" width="10.42578125" style="1130" customWidth="1"/>
    <col min="14345" max="14345" width="9.140625" style="1130"/>
    <col min="14346" max="14346" width="3.5703125" style="1130" customWidth="1"/>
    <col min="14347" max="14347" width="16.42578125" style="1130" customWidth="1"/>
    <col min="14348" max="14348" width="11.7109375" style="1130" customWidth="1"/>
    <col min="14349" max="14349" width="10.140625" style="1130" customWidth="1"/>
    <col min="14350" max="14350" width="15.85546875" style="1130" customWidth="1"/>
    <col min="14351" max="14351" width="3.85546875" style="1130" customWidth="1"/>
    <col min="14352" max="14352" width="16.42578125" style="1130" customWidth="1"/>
    <col min="14353" max="14353" width="11.28515625" style="1130" customWidth="1"/>
    <col min="14354" max="14354" width="10.28515625" style="1130" customWidth="1"/>
    <col min="14355" max="14355" width="10" style="1130" customWidth="1"/>
    <col min="14356" max="14591" width="9.140625" style="1130"/>
    <col min="14592" max="14592" width="4" style="1130" customWidth="1"/>
    <col min="14593" max="14593" width="15.140625" style="1130" customWidth="1"/>
    <col min="14594" max="14594" width="13.85546875" style="1130" customWidth="1"/>
    <col min="14595" max="14595" width="10.140625" style="1130" customWidth="1"/>
    <col min="14596" max="14596" width="9.140625" style="1130"/>
    <col min="14597" max="14597" width="3.42578125" style="1130" customWidth="1"/>
    <col min="14598" max="14598" width="19.5703125" style="1130" customWidth="1"/>
    <col min="14599" max="14599" width="12.28515625" style="1130" customWidth="1"/>
    <col min="14600" max="14600" width="10.42578125" style="1130" customWidth="1"/>
    <col min="14601" max="14601" width="9.140625" style="1130"/>
    <col min="14602" max="14602" width="3.5703125" style="1130" customWidth="1"/>
    <col min="14603" max="14603" width="16.42578125" style="1130" customWidth="1"/>
    <col min="14604" max="14604" width="11.7109375" style="1130" customWidth="1"/>
    <col min="14605" max="14605" width="10.140625" style="1130" customWidth="1"/>
    <col min="14606" max="14606" width="15.85546875" style="1130" customWidth="1"/>
    <col min="14607" max="14607" width="3.85546875" style="1130" customWidth="1"/>
    <col min="14608" max="14608" width="16.42578125" style="1130" customWidth="1"/>
    <col min="14609" max="14609" width="11.28515625" style="1130" customWidth="1"/>
    <col min="14610" max="14610" width="10.28515625" style="1130" customWidth="1"/>
    <col min="14611" max="14611" width="10" style="1130" customWidth="1"/>
    <col min="14612" max="14847" width="9.140625" style="1130"/>
    <col min="14848" max="14848" width="4" style="1130" customWidth="1"/>
    <col min="14849" max="14849" width="15.140625" style="1130" customWidth="1"/>
    <col min="14850" max="14850" width="13.85546875" style="1130" customWidth="1"/>
    <col min="14851" max="14851" width="10.140625" style="1130" customWidth="1"/>
    <col min="14852" max="14852" width="9.140625" style="1130"/>
    <col min="14853" max="14853" width="3.42578125" style="1130" customWidth="1"/>
    <col min="14854" max="14854" width="19.5703125" style="1130" customWidth="1"/>
    <col min="14855" max="14855" width="12.28515625" style="1130" customWidth="1"/>
    <col min="14856" max="14856" width="10.42578125" style="1130" customWidth="1"/>
    <col min="14857" max="14857" width="9.140625" style="1130"/>
    <col min="14858" max="14858" width="3.5703125" style="1130" customWidth="1"/>
    <col min="14859" max="14859" width="16.42578125" style="1130" customWidth="1"/>
    <col min="14860" max="14860" width="11.7109375" style="1130" customWidth="1"/>
    <col min="14861" max="14861" width="10.140625" style="1130" customWidth="1"/>
    <col min="14862" max="14862" width="15.85546875" style="1130" customWidth="1"/>
    <col min="14863" max="14863" width="3.85546875" style="1130" customWidth="1"/>
    <col min="14864" max="14864" width="16.42578125" style="1130" customWidth="1"/>
    <col min="14865" max="14865" width="11.28515625" style="1130" customWidth="1"/>
    <col min="14866" max="14866" width="10.28515625" style="1130" customWidth="1"/>
    <col min="14867" max="14867" width="10" style="1130" customWidth="1"/>
    <col min="14868" max="15103" width="9.140625" style="1130"/>
    <col min="15104" max="15104" width="4" style="1130" customWidth="1"/>
    <col min="15105" max="15105" width="15.140625" style="1130" customWidth="1"/>
    <col min="15106" max="15106" width="13.85546875" style="1130" customWidth="1"/>
    <col min="15107" max="15107" width="10.140625" style="1130" customWidth="1"/>
    <col min="15108" max="15108" width="9.140625" style="1130"/>
    <col min="15109" max="15109" width="3.42578125" style="1130" customWidth="1"/>
    <col min="15110" max="15110" width="19.5703125" style="1130" customWidth="1"/>
    <col min="15111" max="15111" width="12.28515625" style="1130" customWidth="1"/>
    <col min="15112" max="15112" width="10.42578125" style="1130" customWidth="1"/>
    <col min="15113" max="15113" width="9.140625" style="1130"/>
    <col min="15114" max="15114" width="3.5703125" style="1130" customWidth="1"/>
    <col min="15115" max="15115" width="16.42578125" style="1130" customWidth="1"/>
    <col min="15116" max="15116" width="11.7109375" style="1130" customWidth="1"/>
    <col min="15117" max="15117" width="10.140625" style="1130" customWidth="1"/>
    <col min="15118" max="15118" width="15.85546875" style="1130" customWidth="1"/>
    <col min="15119" max="15119" width="3.85546875" style="1130" customWidth="1"/>
    <col min="15120" max="15120" width="16.42578125" style="1130" customWidth="1"/>
    <col min="15121" max="15121" width="11.28515625" style="1130" customWidth="1"/>
    <col min="15122" max="15122" width="10.28515625" style="1130" customWidth="1"/>
    <col min="15123" max="15123" width="10" style="1130" customWidth="1"/>
    <col min="15124" max="15359" width="9.140625" style="1130"/>
    <col min="15360" max="15360" width="4" style="1130" customWidth="1"/>
    <col min="15361" max="15361" width="15.140625" style="1130" customWidth="1"/>
    <col min="15362" max="15362" width="13.85546875" style="1130" customWidth="1"/>
    <col min="15363" max="15363" width="10.140625" style="1130" customWidth="1"/>
    <col min="15364" max="15364" width="9.140625" style="1130"/>
    <col min="15365" max="15365" width="3.42578125" style="1130" customWidth="1"/>
    <col min="15366" max="15366" width="19.5703125" style="1130" customWidth="1"/>
    <col min="15367" max="15367" width="12.28515625" style="1130" customWidth="1"/>
    <col min="15368" max="15368" width="10.42578125" style="1130" customWidth="1"/>
    <col min="15369" max="15369" width="9.140625" style="1130"/>
    <col min="15370" max="15370" width="3.5703125" style="1130" customWidth="1"/>
    <col min="15371" max="15371" width="16.42578125" style="1130" customWidth="1"/>
    <col min="15372" max="15372" width="11.7109375" style="1130" customWidth="1"/>
    <col min="15373" max="15373" width="10.140625" style="1130" customWidth="1"/>
    <col min="15374" max="15374" width="15.85546875" style="1130" customWidth="1"/>
    <col min="15375" max="15375" width="3.85546875" style="1130" customWidth="1"/>
    <col min="15376" max="15376" width="16.42578125" style="1130" customWidth="1"/>
    <col min="15377" max="15377" width="11.28515625" style="1130" customWidth="1"/>
    <col min="15378" max="15378" width="10.28515625" style="1130" customWidth="1"/>
    <col min="15379" max="15379" width="10" style="1130" customWidth="1"/>
    <col min="15380" max="15615" width="9.140625" style="1130"/>
    <col min="15616" max="15616" width="4" style="1130" customWidth="1"/>
    <col min="15617" max="15617" width="15.140625" style="1130" customWidth="1"/>
    <col min="15618" max="15618" width="13.85546875" style="1130" customWidth="1"/>
    <col min="15619" max="15619" width="10.140625" style="1130" customWidth="1"/>
    <col min="15620" max="15620" width="9.140625" style="1130"/>
    <col min="15621" max="15621" width="3.42578125" style="1130" customWidth="1"/>
    <col min="15622" max="15622" width="19.5703125" style="1130" customWidth="1"/>
    <col min="15623" max="15623" width="12.28515625" style="1130" customWidth="1"/>
    <col min="15624" max="15624" width="10.42578125" style="1130" customWidth="1"/>
    <col min="15625" max="15625" width="9.140625" style="1130"/>
    <col min="15626" max="15626" width="3.5703125" style="1130" customWidth="1"/>
    <col min="15627" max="15627" width="16.42578125" style="1130" customWidth="1"/>
    <col min="15628" max="15628" width="11.7109375" style="1130" customWidth="1"/>
    <col min="15629" max="15629" width="10.140625" style="1130" customWidth="1"/>
    <col min="15630" max="15630" width="15.85546875" style="1130" customWidth="1"/>
    <col min="15631" max="15631" width="3.85546875" style="1130" customWidth="1"/>
    <col min="15632" max="15632" width="16.42578125" style="1130" customWidth="1"/>
    <col min="15633" max="15633" width="11.28515625" style="1130" customWidth="1"/>
    <col min="15634" max="15634" width="10.28515625" style="1130" customWidth="1"/>
    <col min="15635" max="15635" width="10" style="1130" customWidth="1"/>
    <col min="15636" max="15871" width="9.140625" style="1130"/>
    <col min="15872" max="15872" width="4" style="1130" customWidth="1"/>
    <col min="15873" max="15873" width="15.140625" style="1130" customWidth="1"/>
    <col min="15874" max="15874" width="13.85546875" style="1130" customWidth="1"/>
    <col min="15875" max="15875" width="10.140625" style="1130" customWidth="1"/>
    <col min="15876" max="15876" width="9.140625" style="1130"/>
    <col min="15877" max="15877" width="3.42578125" style="1130" customWidth="1"/>
    <col min="15878" max="15878" width="19.5703125" style="1130" customWidth="1"/>
    <col min="15879" max="15879" width="12.28515625" style="1130" customWidth="1"/>
    <col min="15880" max="15880" width="10.42578125" style="1130" customWidth="1"/>
    <col min="15881" max="15881" width="9.140625" style="1130"/>
    <col min="15882" max="15882" width="3.5703125" style="1130" customWidth="1"/>
    <col min="15883" max="15883" width="16.42578125" style="1130" customWidth="1"/>
    <col min="15884" max="15884" width="11.7109375" style="1130" customWidth="1"/>
    <col min="15885" max="15885" width="10.140625" style="1130" customWidth="1"/>
    <col min="15886" max="15886" width="15.85546875" style="1130" customWidth="1"/>
    <col min="15887" max="15887" width="3.85546875" style="1130" customWidth="1"/>
    <col min="15888" max="15888" width="16.42578125" style="1130" customWidth="1"/>
    <col min="15889" max="15889" width="11.28515625" style="1130" customWidth="1"/>
    <col min="15890" max="15890" width="10.28515625" style="1130" customWidth="1"/>
    <col min="15891" max="15891" width="10" style="1130" customWidth="1"/>
    <col min="15892" max="16127" width="9.140625" style="1130"/>
    <col min="16128" max="16128" width="4" style="1130" customWidth="1"/>
    <col min="16129" max="16129" width="15.140625" style="1130" customWidth="1"/>
    <col min="16130" max="16130" width="13.85546875" style="1130" customWidth="1"/>
    <col min="16131" max="16131" width="10.140625" style="1130" customWidth="1"/>
    <col min="16132" max="16132" width="9.140625" style="1130"/>
    <col min="16133" max="16133" width="3.42578125" style="1130" customWidth="1"/>
    <col min="16134" max="16134" width="19.5703125" style="1130" customWidth="1"/>
    <col min="16135" max="16135" width="12.28515625" style="1130" customWidth="1"/>
    <col min="16136" max="16136" width="10.42578125" style="1130" customWidth="1"/>
    <col min="16137" max="16137" width="9.140625" style="1130"/>
    <col min="16138" max="16138" width="3.5703125" style="1130" customWidth="1"/>
    <col min="16139" max="16139" width="16.42578125" style="1130" customWidth="1"/>
    <col min="16140" max="16140" width="11.7109375" style="1130" customWidth="1"/>
    <col min="16141" max="16141" width="10.140625" style="1130" customWidth="1"/>
    <col min="16142" max="16142" width="15.85546875" style="1130" customWidth="1"/>
    <col min="16143" max="16143" width="3.85546875" style="1130" customWidth="1"/>
    <col min="16144" max="16144" width="16.42578125" style="1130" customWidth="1"/>
    <col min="16145" max="16145" width="11.28515625" style="1130" customWidth="1"/>
    <col min="16146" max="16146" width="10.28515625" style="1130" customWidth="1"/>
    <col min="16147" max="16147" width="10" style="1130" customWidth="1"/>
    <col min="16148" max="16384" width="9.140625" style="1130"/>
  </cols>
  <sheetData>
    <row r="1" spans="1:27" ht="18.75">
      <c r="A1" s="587" t="s">
        <v>303</v>
      </c>
    </row>
    <row r="2" spans="1:27" ht="18" customHeight="1">
      <c r="A2" s="1530" t="s">
        <v>505</v>
      </c>
      <c r="B2" s="1530"/>
      <c r="C2" s="1530"/>
      <c r="D2" s="1530"/>
      <c r="E2" s="1530"/>
      <c r="F2" s="1530"/>
      <c r="G2" s="1530"/>
      <c r="H2" s="1530"/>
      <c r="I2" s="1530"/>
      <c r="J2" s="1530"/>
      <c r="K2" s="1530"/>
      <c r="L2" s="1530"/>
      <c r="M2" s="1530"/>
      <c r="N2" s="1530"/>
      <c r="O2" s="1530"/>
      <c r="P2" s="1530"/>
      <c r="Q2" s="1530"/>
      <c r="R2" s="1530"/>
      <c r="S2" s="1530"/>
      <c r="T2" s="1530"/>
      <c r="U2" s="1530"/>
      <c r="V2" s="1530"/>
      <c r="W2" s="1530"/>
      <c r="X2" s="1530"/>
      <c r="Y2" s="1530"/>
      <c r="Z2" s="1530"/>
      <c r="AA2" s="1530"/>
    </row>
    <row r="3" spans="1:27" ht="18" customHeight="1">
      <c r="A3" s="1533" t="s">
        <v>506</v>
      </c>
      <c r="B3" s="1533"/>
      <c r="C3" s="1533"/>
      <c r="D3" s="1533"/>
      <c r="E3" s="1533"/>
      <c r="F3" s="1533"/>
      <c r="G3" s="1533"/>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13504.737999999999</v>
      </c>
      <c r="C8" s="603">
        <v>20300</v>
      </c>
      <c r="D8" s="731">
        <v>2.1262820328122936</v>
      </c>
      <c r="E8" s="826"/>
      <c r="F8" s="825" t="s">
        <v>209</v>
      </c>
      <c r="G8" s="603">
        <v>3587.252</v>
      </c>
      <c r="H8" s="888">
        <v>19680</v>
      </c>
      <c r="I8" s="889">
        <v>2.4388193054986176</v>
      </c>
      <c r="J8" s="659"/>
      <c r="K8" s="743" t="s">
        <v>194</v>
      </c>
      <c r="L8" s="603">
        <v>10506.953</v>
      </c>
      <c r="M8" s="603">
        <v>2913.951</v>
      </c>
      <c r="N8" s="731">
        <v>3.6057411397789458</v>
      </c>
      <c r="O8" s="659"/>
      <c r="P8" s="743" t="s">
        <v>454</v>
      </c>
      <c r="Q8" s="603">
        <v>4237.1090000000004</v>
      </c>
      <c r="R8" s="603">
        <v>954.03599999999994</v>
      </c>
      <c r="S8" s="731">
        <v>4.4412464519158616</v>
      </c>
    </row>
    <row r="9" spans="1:27" ht="15.75">
      <c r="A9" s="606" t="s">
        <v>209</v>
      </c>
      <c r="B9" s="605">
        <v>8572.0540000000001</v>
      </c>
      <c r="C9" s="605">
        <v>31181</v>
      </c>
      <c r="D9" s="650">
        <v>1.9715851564401108</v>
      </c>
      <c r="E9" s="827"/>
      <c r="F9" s="606" t="s">
        <v>454</v>
      </c>
      <c r="G9" s="605">
        <v>995.18499999999995</v>
      </c>
      <c r="H9" s="605">
        <v>4013</v>
      </c>
      <c r="I9" s="650">
        <v>3.3447886452931268</v>
      </c>
      <c r="J9" s="659"/>
      <c r="K9" s="604" t="s">
        <v>200</v>
      </c>
      <c r="L9" s="605">
        <v>7158.5209999999997</v>
      </c>
      <c r="M9" s="605">
        <v>2449.7689999999998</v>
      </c>
      <c r="N9" s="650">
        <v>2.922120820371227</v>
      </c>
      <c r="O9" s="659"/>
      <c r="P9" s="604" t="s">
        <v>194</v>
      </c>
      <c r="Q9" s="605">
        <v>3304.5709999999999</v>
      </c>
      <c r="R9" s="605">
        <v>894.65300000000002</v>
      </c>
      <c r="S9" s="650">
        <v>3.6936901793209209</v>
      </c>
    </row>
    <row r="10" spans="1:27" ht="15.75">
      <c r="A10" s="606" t="s">
        <v>196</v>
      </c>
      <c r="B10" s="605">
        <v>5925.8770000000004</v>
      </c>
      <c r="C10" s="607">
        <v>5999</v>
      </c>
      <c r="D10" s="651">
        <v>1.6937983000497634</v>
      </c>
      <c r="E10" s="826"/>
      <c r="F10" s="606" t="s">
        <v>213</v>
      </c>
      <c r="G10" s="605">
        <v>349.45699999999999</v>
      </c>
      <c r="H10" s="607">
        <v>3870</v>
      </c>
      <c r="I10" s="651">
        <v>1.4105227043390514</v>
      </c>
      <c r="J10" s="659"/>
      <c r="K10" s="604" t="s">
        <v>211</v>
      </c>
      <c r="L10" s="605">
        <v>4567.6779999999999</v>
      </c>
      <c r="M10" s="605">
        <v>1012.33</v>
      </c>
      <c r="N10" s="650">
        <v>4.5120444914207818</v>
      </c>
      <c r="O10" s="659"/>
      <c r="P10" s="604" t="s">
        <v>196</v>
      </c>
      <c r="Q10" s="605">
        <v>2928.473</v>
      </c>
      <c r="R10" s="605">
        <v>922.74199999999996</v>
      </c>
      <c r="S10" s="650">
        <v>3.1736639277284442</v>
      </c>
    </row>
    <row r="11" spans="1:27" ht="16.5" thickBot="1">
      <c r="A11" s="606" t="s">
        <v>454</v>
      </c>
      <c r="B11" s="605">
        <v>5224.393</v>
      </c>
      <c r="C11" s="605">
        <v>10528</v>
      </c>
      <c r="D11" s="650">
        <v>3.1807819483502762</v>
      </c>
      <c r="E11" s="827"/>
      <c r="F11" s="606" t="s">
        <v>211</v>
      </c>
      <c r="G11" s="605">
        <v>157.24600000000001</v>
      </c>
      <c r="H11" s="607">
        <v>616</v>
      </c>
      <c r="I11" s="651">
        <v>4.3925917649030675</v>
      </c>
      <c r="J11" s="659"/>
      <c r="K11" s="604" t="s">
        <v>196</v>
      </c>
      <c r="L11" s="605">
        <v>4465.7510000000002</v>
      </c>
      <c r="M11" s="605">
        <v>1349.797</v>
      </c>
      <c r="N11" s="650">
        <v>3.308461198239439</v>
      </c>
      <c r="O11" s="659"/>
      <c r="P11" s="604" t="s">
        <v>193</v>
      </c>
      <c r="Q11" s="605">
        <v>1887.6990000000001</v>
      </c>
      <c r="R11" s="605">
        <v>295.20999999999998</v>
      </c>
      <c r="S11" s="650">
        <v>6.39442769553877</v>
      </c>
    </row>
    <row r="12" spans="1:27" ht="16.5" thickBot="1">
      <c r="A12" s="606" t="s">
        <v>194</v>
      </c>
      <c r="B12" s="605">
        <v>4138.6930000000002</v>
      </c>
      <c r="C12" s="605">
        <v>3864</v>
      </c>
      <c r="D12" s="650">
        <v>2.5836408878545516</v>
      </c>
      <c r="E12" s="827"/>
      <c r="F12" s="1033" t="s">
        <v>321</v>
      </c>
      <c r="G12" s="608">
        <v>5116.2700000000004</v>
      </c>
      <c r="H12" s="1090">
        <v>28383</v>
      </c>
      <c r="I12" s="1091">
        <v>2.4799484259993072</v>
      </c>
      <c r="J12" s="659"/>
      <c r="K12" s="604" t="s">
        <v>454</v>
      </c>
      <c r="L12" s="605">
        <v>4270.2910000000002</v>
      </c>
      <c r="M12" s="605">
        <v>843.34699999999998</v>
      </c>
      <c r="N12" s="650">
        <v>5.0635041092219462</v>
      </c>
      <c r="O12" s="659"/>
      <c r="P12" s="604" t="s">
        <v>211</v>
      </c>
      <c r="Q12" s="605">
        <v>1378.3040000000001</v>
      </c>
      <c r="R12" s="605">
        <v>284.73899999999998</v>
      </c>
      <c r="S12" s="650">
        <v>4.8405873449018229</v>
      </c>
    </row>
    <row r="13" spans="1:27" ht="15.75">
      <c r="A13" s="606" t="s">
        <v>213</v>
      </c>
      <c r="B13" s="605">
        <v>3380.1909999999998</v>
      </c>
      <c r="C13" s="605">
        <v>10107</v>
      </c>
      <c r="D13" s="650">
        <v>1.50746733930994</v>
      </c>
      <c r="E13" s="827"/>
      <c r="F13"/>
      <c r="G13"/>
      <c r="H13"/>
      <c r="I13"/>
      <c r="J13" s="659"/>
      <c r="K13" s="604" t="s">
        <v>191</v>
      </c>
      <c r="L13" s="605">
        <v>2505.77</v>
      </c>
      <c r="M13" s="605">
        <v>1027.23</v>
      </c>
      <c r="N13" s="650">
        <v>2.4393465922918915</v>
      </c>
      <c r="O13" s="659"/>
      <c r="P13" s="604" t="s">
        <v>200</v>
      </c>
      <c r="Q13" s="605">
        <v>1000.451</v>
      </c>
      <c r="R13" s="605">
        <v>576.56200000000001</v>
      </c>
      <c r="S13" s="650">
        <v>1.7352010711770807</v>
      </c>
    </row>
    <row r="14" spans="1:27" ht="15.75">
      <c r="A14" s="606" t="s">
        <v>205</v>
      </c>
      <c r="B14" s="605">
        <v>3034.183</v>
      </c>
      <c r="C14" s="605">
        <v>1978</v>
      </c>
      <c r="D14" s="650">
        <v>2.9640795544575251</v>
      </c>
      <c r="E14" s="827"/>
      <c r="F14"/>
      <c r="G14"/>
      <c r="H14"/>
      <c r="I14"/>
      <c r="J14" s="659"/>
      <c r="K14" s="604" t="s">
        <v>351</v>
      </c>
      <c r="L14" s="605">
        <v>1736.0309999999999</v>
      </c>
      <c r="M14" s="605">
        <v>686.47</v>
      </c>
      <c r="N14" s="650">
        <v>2.5289247891386366</v>
      </c>
      <c r="O14" s="659"/>
      <c r="P14" s="604" t="s">
        <v>191</v>
      </c>
      <c r="Q14" s="605">
        <v>432.52499999999998</v>
      </c>
      <c r="R14" s="605">
        <v>104.89700000000001</v>
      </c>
      <c r="S14" s="650">
        <v>4.1233305051622064</v>
      </c>
    </row>
    <row r="15" spans="1:27" ht="15.75">
      <c r="A15" s="606" t="s">
        <v>210</v>
      </c>
      <c r="B15" s="605">
        <v>1797.614</v>
      </c>
      <c r="C15" s="605">
        <v>2990</v>
      </c>
      <c r="D15" s="650">
        <v>1.9763425633763794</v>
      </c>
      <c r="E15" s="827"/>
      <c r="F15"/>
      <c r="G15"/>
      <c r="H15"/>
      <c r="I15"/>
      <c r="J15" s="659"/>
      <c r="K15" s="604" t="s">
        <v>212</v>
      </c>
      <c r="L15" s="605">
        <v>1083.4760000000001</v>
      </c>
      <c r="M15" s="605">
        <v>477.60700000000003</v>
      </c>
      <c r="N15" s="650">
        <v>2.2685513403279267</v>
      </c>
      <c r="O15" s="659"/>
      <c r="P15" s="604" t="s">
        <v>208</v>
      </c>
      <c r="Q15" s="605">
        <v>423.988</v>
      </c>
      <c r="R15" s="605">
        <v>152.542</v>
      </c>
      <c r="S15" s="650">
        <v>2.7794836831823369</v>
      </c>
    </row>
    <row r="16" spans="1:27" ht="15.75">
      <c r="A16" s="606" t="s">
        <v>191</v>
      </c>
      <c r="B16" s="605">
        <v>1596.5050000000001</v>
      </c>
      <c r="C16" s="605">
        <v>6820</v>
      </c>
      <c r="D16" s="650">
        <v>2.8269484457587053</v>
      </c>
      <c r="E16" s="827"/>
      <c r="J16" s="659"/>
      <c r="K16" s="604" t="s">
        <v>209</v>
      </c>
      <c r="L16" s="605">
        <v>1055.7829999999999</v>
      </c>
      <c r="M16" s="605">
        <v>321.80099999999999</v>
      </c>
      <c r="N16" s="650">
        <v>3.2808568028067033</v>
      </c>
      <c r="O16" s="659"/>
      <c r="P16" s="604" t="s">
        <v>209</v>
      </c>
      <c r="Q16" s="605">
        <v>396.08199999999999</v>
      </c>
      <c r="R16" s="605">
        <v>246.90700000000001</v>
      </c>
      <c r="S16" s="650">
        <v>1.604174851259786</v>
      </c>
    </row>
    <row r="17" spans="1:19" ht="16.5" thickBot="1">
      <c r="A17" s="606" t="s">
        <v>204</v>
      </c>
      <c r="B17" s="605">
        <v>1173.018</v>
      </c>
      <c r="C17" s="607">
        <v>1377</v>
      </c>
      <c r="D17" s="651">
        <v>1.9937113225088763</v>
      </c>
      <c r="E17" s="826"/>
      <c r="J17" s="659"/>
      <c r="K17" s="604" t="s">
        <v>205</v>
      </c>
      <c r="L17" s="605">
        <v>733.80399999999997</v>
      </c>
      <c r="M17" s="605">
        <v>120.06699999999999</v>
      </c>
      <c r="N17" s="650">
        <v>6.1116210116018559</v>
      </c>
      <c r="O17" s="659"/>
      <c r="P17" s="604" t="s">
        <v>205</v>
      </c>
      <c r="Q17" s="605">
        <v>299.815</v>
      </c>
      <c r="R17" s="605">
        <v>66.317999999999998</v>
      </c>
      <c r="S17" s="650">
        <v>4.5208691456316537</v>
      </c>
    </row>
    <row r="18" spans="1:19" ht="16.5" thickBot="1">
      <c r="A18" s="606" t="s">
        <v>192</v>
      </c>
      <c r="B18" s="605">
        <v>1032.7719999999999</v>
      </c>
      <c r="C18" s="607">
        <v>1089</v>
      </c>
      <c r="D18" s="651">
        <v>2.0009144628499467</v>
      </c>
      <c r="E18" s="828"/>
      <c r="F18" s="106"/>
      <c r="G18" s="106"/>
      <c r="H18" s="106"/>
      <c r="K18" s="604" t="s">
        <v>204</v>
      </c>
      <c r="L18" s="605">
        <v>639.89300000000003</v>
      </c>
      <c r="M18" s="605">
        <v>267.82299999999998</v>
      </c>
      <c r="N18" s="650">
        <v>2.3892384149232893</v>
      </c>
      <c r="O18" s="659"/>
      <c r="P18" s="941" t="s">
        <v>321</v>
      </c>
      <c r="Q18" s="608">
        <v>16783.081999999999</v>
      </c>
      <c r="R18" s="608">
        <v>4613.0640000000003</v>
      </c>
      <c r="S18" s="730">
        <v>3.63816370204272</v>
      </c>
    </row>
    <row r="19" spans="1:19" ht="16.5" thickBot="1">
      <c r="A19" s="606" t="s">
        <v>211</v>
      </c>
      <c r="B19" s="605">
        <v>824.048</v>
      </c>
      <c r="C19" s="607">
        <v>1351</v>
      </c>
      <c r="D19" s="651">
        <v>2.8034183381868654</v>
      </c>
      <c r="E19" s="829"/>
      <c r="F19" s="106"/>
      <c r="G19" s="106"/>
      <c r="H19" s="106"/>
      <c r="J19" s="659"/>
      <c r="K19" s="604" t="s">
        <v>193</v>
      </c>
      <c r="L19" s="605">
        <v>576.59500000000003</v>
      </c>
      <c r="M19" s="605">
        <v>156.27500000000001</v>
      </c>
      <c r="N19" s="650">
        <v>3.689617661174212</v>
      </c>
      <c r="O19" s="659"/>
      <c r="P19"/>
      <c r="Q19"/>
      <c r="R19"/>
      <c r="S19"/>
    </row>
    <row r="20" spans="1:19" ht="15" customHeight="1" thickBot="1">
      <c r="A20" s="1033" t="s">
        <v>321</v>
      </c>
      <c r="B20" s="608">
        <v>51068.824000000001</v>
      </c>
      <c r="C20" s="608">
        <v>98308</v>
      </c>
      <c r="D20" s="730">
        <v>2.1312092251309034</v>
      </c>
      <c r="E20" s="829"/>
      <c r="F20" s="106"/>
      <c r="G20" s="106"/>
      <c r="H20" s="106"/>
      <c r="J20" s="659"/>
      <c r="K20" s="1040" t="s">
        <v>208</v>
      </c>
      <c r="L20" s="940">
        <v>526.11900000000003</v>
      </c>
      <c r="M20" s="940">
        <v>142.654</v>
      </c>
      <c r="N20" s="1041">
        <v>3.6880774461283949</v>
      </c>
      <c r="O20" s="659"/>
      <c r="P20"/>
      <c r="Q20"/>
      <c r="R20"/>
      <c r="S20"/>
    </row>
    <row r="21" spans="1:19" ht="16.5" thickBot="1">
      <c r="A21"/>
      <c r="B21"/>
      <c r="C21"/>
      <c r="D21"/>
      <c r="E21" s="830"/>
      <c r="F21" s="106"/>
      <c r="G21" s="106"/>
      <c r="H21" s="106"/>
      <c r="J21" s="659"/>
      <c r="K21" s="941" t="s">
        <v>321</v>
      </c>
      <c r="L21" s="608">
        <v>40858.430999999997</v>
      </c>
      <c r="M21" s="608">
        <v>11874.069</v>
      </c>
      <c r="N21" s="730">
        <v>3.4409797517599063</v>
      </c>
      <c r="P21"/>
      <c r="Q21"/>
      <c r="R21"/>
      <c r="S21"/>
    </row>
    <row r="22" spans="1:19">
      <c r="A22"/>
      <c r="B22"/>
      <c r="C22"/>
      <c r="D22"/>
      <c r="F22" s="106"/>
      <c r="G22" s="106"/>
      <c r="H22" s="106"/>
      <c r="K22"/>
      <c r="L22"/>
      <c r="M22"/>
      <c r="N22"/>
      <c r="P22"/>
      <c r="Q22"/>
      <c r="R22"/>
      <c r="S22"/>
    </row>
    <row r="23" spans="1:19">
      <c r="F23" s="106"/>
      <c r="G23" s="106"/>
      <c r="H23" s="106"/>
      <c r="K23"/>
      <c r="L23"/>
      <c r="M23"/>
      <c r="N23"/>
      <c r="P23"/>
      <c r="Q23"/>
      <c r="R23"/>
      <c r="S23"/>
    </row>
    <row r="24" spans="1:19">
      <c r="F24" s="106"/>
      <c r="G24" s="106"/>
      <c r="H24" s="106"/>
      <c r="K24"/>
      <c r="L24"/>
      <c r="M24"/>
      <c r="N24"/>
      <c r="P24"/>
      <c r="Q24"/>
      <c r="R24"/>
      <c r="S24"/>
    </row>
    <row r="25" spans="1:19">
      <c r="A25"/>
      <c r="B25"/>
      <c r="C25"/>
      <c r="D25"/>
      <c r="E25"/>
      <c r="F25" s="106"/>
      <c r="G25" s="106"/>
      <c r="H25" s="106"/>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row>
    <row r="36" spans="1:19">
      <c r="A36"/>
      <c r="B36"/>
      <c r="C36"/>
      <c r="D36"/>
      <c r="E36"/>
      <c r="F36"/>
      <c r="G36"/>
      <c r="H36"/>
      <c r="I36"/>
      <c r="J36"/>
      <c r="K36"/>
      <c r="L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row>
    <row r="60" spans="1:12">
      <c r="A60"/>
      <c r="B60"/>
      <c r="C60"/>
      <c r="D60"/>
      <c r="E60"/>
      <c r="F60"/>
      <c r="G60"/>
      <c r="H60"/>
      <c r="I60"/>
      <c r="J60"/>
      <c r="K60"/>
    </row>
    <row r="61" spans="1:12">
      <c r="A61"/>
      <c r="B61"/>
      <c r="C61"/>
      <c r="D61"/>
      <c r="E61"/>
      <c r="F61"/>
      <c r="G61"/>
      <c r="H61"/>
      <c r="I61"/>
      <c r="J61"/>
      <c r="K61"/>
    </row>
    <row r="62" spans="1:12">
      <c r="A62"/>
      <c r="B62"/>
      <c r="C62"/>
      <c r="D62"/>
      <c r="E62"/>
      <c r="F62"/>
      <c r="G62"/>
      <c r="H62"/>
      <c r="I62"/>
      <c r="J62"/>
      <c r="K62"/>
    </row>
    <row r="63" spans="1:12">
      <c r="A63"/>
      <c r="B63"/>
      <c r="C63"/>
      <c r="D63"/>
      <c r="E63"/>
      <c r="F63"/>
      <c r="G63"/>
      <c r="H63"/>
      <c r="I63"/>
      <c r="J63"/>
      <c r="K63"/>
    </row>
    <row r="64" spans="1:12">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P8:S34">
    <sortCondition descending="1" ref="Q8:Q34"/>
  </sortState>
  <mergeCells count="2">
    <mergeCell ref="A2:AA2"/>
    <mergeCell ref="A3:G3"/>
  </mergeCells>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topLeftCell="A6" workbookViewId="0">
      <selection activeCell="N28" sqref="N28"/>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516" t="s">
        <v>463</v>
      </c>
      <c r="B5" s="1516"/>
      <c r="C5" s="1516"/>
      <c r="D5" s="1516"/>
      <c r="E5" s="1516"/>
      <c r="F5" s="1516"/>
      <c r="H5" s="649" t="s">
        <v>330</v>
      </c>
    </row>
    <row r="6" spans="1:10" ht="15.75" customHeight="1" thickBot="1">
      <c r="A6" s="1517" t="s">
        <v>169</v>
      </c>
      <c r="B6" s="1519" t="s">
        <v>437</v>
      </c>
      <c r="C6" s="1520"/>
      <c r="D6" s="1521"/>
      <c r="E6" s="1522" t="s">
        <v>438</v>
      </c>
      <c r="F6" s="1517" t="s">
        <v>439</v>
      </c>
    </row>
    <row r="7" spans="1:10" ht="31.5" customHeight="1" thickBot="1">
      <c r="A7" s="1518"/>
      <c r="B7" s="846" t="s">
        <v>311</v>
      </c>
      <c r="C7" s="846" t="s">
        <v>319</v>
      </c>
      <c r="D7" s="846" t="s">
        <v>320</v>
      </c>
      <c r="E7" s="1523"/>
      <c r="F7" s="1518"/>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89">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516" t="s">
        <v>468</v>
      </c>
      <c r="B18" s="1516"/>
      <c r="C18" s="1516"/>
      <c r="D18" s="1516"/>
      <c r="E18" s="1516"/>
      <c r="F18" s="1516"/>
      <c r="K18" s="106"/>
      <c r="L18" s="106"/>
    </row>
    <row r="19" spans="1:16" ht="24.75" customHeight="1" thickBot="1">
      <c r="A19" s="1527" t="s">
        <v>176</v>
      </c>
      <c r="B19" s="1535" t="s">
        <v>437</v>
      </c>
      <c r="C19" s="1536"/>
      <c r="D19" s="1537"/>
      <c r="E19" s="1538" t="s">
        <v>438</v>
      </c>
      <c r="F19" s="1527" t="s">
        <v>439</v>
      </c>
      <c r="J19" s="106"/>
      <c r="K19" s="106"/>
      <c r="L19" s="106"/>
    </row>
    <row r="20" spans="1:16" ht="21" customHeight="1" thickBot="1">
      <c r="A20" s="1528"/>
      <c r="B20" s="874" t="s">
        <v>311</v>
      </c>
      <c r="C20" s="874" t="s">
        <v>319</v>
      </c>
      <c r="D20" s="874" t="s">
        <v>320</v>
      </c>
      <c r="E20" s="1539"/>
      <c r="F20" s="1534"/>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529"/>
      <c r="B27" s="1529"/>
      <c r="C27" s="1529"/>
      <c r="D27" s="1529"/>
      <c r="E27" s="1529"/>
      <c r="F27" s="1529"/>
      <c r="J27" s="106"/>
      <c r="K27" s="106"/>
      <c r="L27" s="106"/>
    </row>
    <row r="28" spans="1:16">
      <c r="B28" s="573"/>
      <c r="C28" s="574"/>
      <c r="D28" s="574"/>
      <c r="E28" s="574"/>
      <c r="F28" s="575"/>
      <c r="I28" s="106"/>
      <c r="J28" s="106"/>
      <c r="K28" s="106"/>
      <c r="L28" s="106"/>
    </row>
    <row r="29" spans="1:16" ht="15">
      <c r="A29" s="1209" t="s">
        <v>450</v>
      </c>
      <c r="B29" s="577"/>
      <c r="C29" s="578"/>
      <c r="D29" s="578"/>
      <c r="E29" s="578"/>
      <c r="F29" s="575"/>
      <c r="I29" s="106"/>
      <c r="J29" s="106"/>
      <c r="K29" s="887"/>
      <c r="L29" s="1294"/>
    </row>
    <row r="30" spans="1:16">
      <c r="A30" s="573"/>
      <c r="B30" s="582"/>
      <c r="C30" s="571"/>
      <c r="D30" s="571"/>
      <c r="E30" s="571"/>
      <c r="F30" s="571"/>
      <c r="G30" s="571"/>
      <c r="I30" s="106"/>
      <c r="J30" s="106"/>
      <c r="K30" s="106"/>
      <c r="L30" s="106"/>
    </row>
    <row r="31" spans="1:16">
      <c r="A31" s="573"/>
      <c r="B31" s="583"/>
      <c r="C31" s="571"/>
      <c r="D31" s="584"/>
      <c r="E31" s="585"/>
      <c r="F31" s="571"/>
      <c r="G31" s="571"/>
      <c r="H31" s="576">
        <v>206512504</v>
      </c>
      <c r="I31" s="658">
        <f>H31/1000</f>
        <v>206512.50399999999</v>
      </c>
    </row>
    <row r="32" spans="1:16">
      <c r="A32" s="577"/>
      <c r="B32" s="571"/>
      <c r="C32" s="1526"/>
      <c r="D32" s="1526"/>
      <c r="E32" s="571"/>
      <c r="F32" s="571"/>
      <c r="G32" s="571"/>
      <c r="H32" s="658">
        <v>81476212</v>
      </c>
      <c r="I32" s="1130">
        <f>H32/1000</f>
        <v>81476.212</v>
      </c>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526"/>
      <c r="C43" s="1526"/>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530" t="s">
        <v>464</v>
      </c>
      <c r="B2" s="1530"/>
      <c r="C2" s="1530"/>
      <c r="D2" s="1530"/>
      <c r="E2" s="1530"/>
      <c r="F2" s="1530"/>
      <c r="G2" s="1530"/>
      <c r="H2" s="1530"/>
      <c r="I2" s="1530"/>
      <c r="J2" s="1530"/>
      <c r="K2" s="1530"/>
      <c r="L2" s="1530"/>
      <c r="M2" s="1530"/>
      <c r="N2" s="1530"/>
      <c r="O2" s="1530"/>
      <c r="P2" s="1530"/>
      <c r="Q2" s="1530"/>
      <c r="R2" s="1530"/>
      <c r="S2" s="1530"/>
      <c r="T2" s="1530"/>
      <c r="U2" s="1530"/>
      <c r="V2" s="1530"/>
      <c r="W2" s="1530"/>
      <c r="X2" s="1530"/>
    </row>
    <row r="3" spans="1:24" ht="15.75" customHeight="1">
      <c r="A3" s="1531" t="s">
        <v>465</v>
      </c>
      <c r="B3" s="1531"/>
      <c r="C3" s="1531"/>
      <c r="D3" s="1531"/>
      <c r="E3" s="1531"/>
      <c r="F3" s="1531"/>
      <c r="P3" s="589"/>
    </row>
    <row r="4" spans="1:24" ht="4.5" customHeight="1">
      <c r="A4" s="590"/>
      <c r="B4" s="590"/>
      <c r="C4" s="588"/>
      <c r="D4" s="588"/>
    </row>
    <row r="5" spans="1:24" ht="15.75" thickBot="1">
      <c r="A5" s="591" t="s">
        <v>178</v>
      </c>
      <c r="B5" s="1532" t="s">
        <v>179</v>
      </c>
      <c r="C5" s="1532"/>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433</v>
      </c>
      <c r="G9" s="605">
        <v>604.33299999999997</v>
      </c>
      <c r="H9" s="605">
        <v>3106</v>
      </c>
      <c r="I9" s="851">
        <v>2.9924289689731323</v>
      </c>
      <c r="K9" s="604" t="s">
        <v>433</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351</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374</v>
      </c>
      <c r="B12" s="605">
        <v>1735.22</v>
      </c>
      <c r="C12" s="605">
        <v>848</v>
      </c>
      <c r="D12" s="851">
        <v>4.2556291033410423</v>
      </c>
      <c r="K12" s="604" t="s">
        <v>198</v>
      </c>
      <c r="L12" s="605">
        <v>41922.322</v>
      </c>
      <c r="M12" s="605">
        <v>6536.9639999999999</v>
      </c>
      <c r="N12" s="650">
        <v>6.4131180774439018</v>
      </c>
      <c r="P12" s="604" t="s">
        <v>433</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433</v>
      </c>
      <c r="B15" s="605">
        <v>604.33299999999997</v>
      </c>
      <c r="C15" s="605">
        <v>3106</v>
      </c>
      <c r="D15" s="851">
        <v>2.9924289689731323</v>
      </c>
      <c r="E15" s="823"/>
      <c r="K15" s="604" t="s">
        <v>352</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339</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351</v>
      </c>
      <c r="Q20" s="605">
        <v>6026.4449999999997</v>
      </c>
      <c r="R20" s="605">
        <v>1823.8440000000001</v>
      </c>
      <c r="S20" s="650">
        <v>3.3042546401994906</v>
      </c>
    </row>
    <row r="21" spans="1:19" ht="15.75">
      <c r="A21"/>
      <c r="B21"/>
      <c r="C21"/>
      <c r="D21"/>
      <c r="K21" s="604" t="s">
        <v>353</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352</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09" t="s">
        <v>450</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530" t="s">
        <v>466</v>
      </c>
      <c r="B2" s="1530"/>
      <c r="C2" s="1530"/>
      <c r="D2" s="1530"/>
      <c r="E2" s="1530"/>
      <c r="F2" s="1530"/>
      <c r="G2" s="1530"/>
      <c r="H2" s="1530"/>
      <c r="I2" s="1530"/>
      <c r="J2" s="1530"/>
      <c r="K2" s="1530"/>
      <c r="L2" s="1530"/>
      <c r="M2" s="1530"/>
      <c r="N2" s="1530"/>
      <c r="O2" s="1530"/>
      <c r="P2" s="1530"/>
      <c r="Q2" s="1530"/>
      <c r="R2" s="1530"/>
      <c r="S2" s="1530"/>
      <c r="T2" s="1530"/>
      <c r="U2" s="1530"/>
      <c r="V2" s="1530"/>
      <c r="W2" s="1530"/>
      <c r="X2" s="1530"/>
      <c r="Y2" s="1530"/>
      <c r="Z2" s="1530"/>
      <c r="AA2" s="1530"/>
    </row>
    <row r="3" spans="1:27" ht="18" customHeight="1">
      <c r="A3" s="1533" t="s">
        <v>467</v>
      </c>
      <c r="B3" s="1533"/>
      <c r="C3" s="1533"/>
      <c r="D3" s="1533"/>
      <c r="E3" s="1533"/>
      <c r="F3" s="1533"/>
      <c r="G3" s="1533"/>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433</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433</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433</v>
      </c>
      <c r="B11" s="605">
        <v>6995.2089999999998</v>
      </c>
      <c r="C11" s="607">
        <v>17580</v>
      </c>
      <c r="D11" s="651">
        <v>3.1061379359342114</v>
      </c>
      <c r="E11" s="827"/>
      <c r="F11" s="606" t="s">
        <v>433</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0">
        <v>48910</v>
      </c>
      <c r="I12" s="1091">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434</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351</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0">
        <v>161383</v>
      </c>
      <c r="D19" s="1091">
        <v>2.2804212346848001</v>
      </c>
      <c r="E19" s="829"/>
      <c r="F19" s="106"/>
      <c r="G19" s="106"/>
      <c r="H19" s="106"/>
      <c r="I19" s="106"/>
      <c r="J19" s="659"/>
      <c r="K19" s="604" t="s">
        <v>205</v>
      </c>
      <c r="L19" s="605">
        <v>1562.348</v>
      </c>
      <c r="M19" s="605">
        <v>314.66800000000001</v>
      </c>
      <c r="N19" s="650">
        <v>4.9650679446273527</v>
      </c>
      <c r="O19" s="659"/>
      <c r="P19" s="604" t="s">
        <v>440</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0"/>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09" t="s">
        <v>450</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289"/>
      <c r="G34" s="1289"/>
      <c r="H34" s="1289"/>
      <c r="I34" s="106"/>
      <c r="J34" s="106"/>
      <c r="K34"/>
      <c r="L34"/>
      <c r="M34"/>
      <c r="N34"/>
      <c r="P34" s="106"/>
      <c r="Q34" s="106"/>
      <c r="R34" s="106"/>
      <c r="S34" s="106"/>
    </row>
    <row r="35" spans="1:19">
      <c r="A35" s="106"/>
      <c r="B35" s="106"/>
      <c r="C35" s="106"/>
      <c r="D35" s="106"/>
      <c r="E35" s="106"/>
      <c r="F35" s="1130"/>
      <c r="G35" s="1130"/>
      <c r="H35" s="1288"/>
      <c r="I35" s="106"/>
      <c r="J35" s="106"/>
      <c r="K35"/>
      <c r="L35"/>
      <c r="M35"/>
      <c r="N35"/>
      <c r="P35" s="106"/>
      <c r="Q35" s="106"/>
      <c r="R35" s="106"/>
      <c r="S35" s="106"/>
    </row>
    <row r="36" spans="1:19">
      <c r="A36" s="106"/>
      <c r="B36" s="106"/>
      <c r="C36" s="106"/>
      <c r="D36" s="106"/>
      <c r="E36" s="106"/>
      <c r="F36" s="1130"/>
      <c r="G36" s="1130"/>
      <c r="H36" s="1288"/>
      <c r="I36" s="106"/>
      <c r="J36" s="106"/>
      <c r="K36"/>
      <c r="L36"/>
      <c r="M36"/>
      <c r="N36"/>
      <c r="P36" s="106"/>
      <c r="Q36" s="106"/>
      <c r="R36" s="106"/>
      <c r="S36" s="106"/>
    </row>
    <row r="37" spans="1:19">
      <c r="A37" s="106"/>
      <c r="B37" s="106"/>
      <c r="C37" s="106"/>
      <c r="D37" s="106"/>
      <c r="E37" s="106"/>
      <c r="F37" s="1130"/>
      <c r="G37" s="1130"/>
      <c r="H37" s="1288"/>
      <c r="I37" s="106"/>
      <c r="J37" s="106"/>
      <c r="K37"/>
      <c r="L37"/>
      <c r="M37"/>
      <c r="N37"/>
    </row>
    <row r="38" spans="1:19">
      <c r="A38" s="106"/>
      <c r="B38" s="106"/>
      <c r="C38" s="106"/>
      <c r="D38" s="106"/>
      <c r="E38" s="106"/>
      <c r="F38" s="1130"/>
      <c r="G38" s="1130"/>
      <c r="H38" s="1288"/>
      <c r="I38" s="106"/>
      <c r="J38" s="106"/>
      <c r="K38"/>
      <c r="L38"/>
      <c r="M38"/>
      <c r="N38"/>
    </row>
    <row r="39" spans="1:19">
      <c r="A39" s="106"/>
      <c r="B39" s="106"/>
      <c r="C39" s="106"/>
      <c r="D39" s="106"/>
      <c r="E39" s="106"/>
      <c r="F39" s="1130"/>
      <c r="G39" s="1130"/>
      <c r="H39" s="1288"/>
      <c r="I39" s="106"/>
      <c r="J39" s="106"/>
      <c r="K39"/>
      <c r="L39"/>
      <c r="M39"/>
      <c r="N39"/>
    </row>
    <row r="40" spans="1:19">
      <c r="A40" s="106"/>
      <c r="B40" s="106"/>
      <c r="C40" s="106"/>
      <c r="D40" s="106"/>
      <c r="E40" s="106"/>
      <c r="F40" s="1130"/>
      <c r="G40" s="1130"/>
      <c r="H40" s="1288"/>
      <c r="I40" s="106"/>
      <c r="J40" s="106"/>
    </row>
    <row r="41" spans="1:19">
      <c r="A41" s="106"/>
      <c r="B41" s="106"/>
      <c r="C41" s="106"/>
      <c r="D41" s="106"/>
      <c r="E41" s="106"/>
      <c r="F41" s="1130"/>
      <c r="G41" s="1130"/>
      <c r="H41" s="1288"/>
      <c r="I41" s="106"/>
      <c r="J41" s="106"/>
      <c r="K41" s="106"/>
    </row>
    <row r="42" spans="1:19">
      <c r="A42" s="106"/>
      <c r="B42" s="106"/>
      <c r="C42" s="106"/>
      <c r="D42" s="106"/>
      <c r="E42" s="106"/>
      <c r="F42" s="1130"/>
      <c r="G42" s="1130"/>
      <c r="H42" s="1288"/>
      <c r="I42" s="106"/>
      <c r="J42" s="106"/>
      <c r="K42" s="106"/>
    </row>
    <row r="43" spans="1:19">
      <c r="A43" s="106"/>
      <c r="B43" s="106"/>
      <c r="C43" s="106"/>
      <c r="D43" s="106"/>
      <c r="E43" s="106"/>
      <c r="F43" s="1130"/>
      <c r="G43" s="1130"/>
      <c r="H43" s="1288"/>
      <c r="I43" s="106"/>
      <c r="J43" s="106"/>
      <c r="K43" s="106"/>
    </row>
    <row r="44" spans="1:19">
      <c r="A44" s="106"/>
      <c r="B44" s="106"/>
      <c r="C44" s="106"/>
      <c r="D44" s="106"/>
      <c r="E44" s="106"/>
      <c r="F44" s="1130"/>
      <c r="G44" s="1130"/>
      <c r="H44" s="1288"/>
      <c r="I44" s="106"/>
      <c r="J44" s="106"/>
      <c r="K44" s="106"/>
    </row>
    <row r="45" spans="1:19">
      <c r="A45" s="106"/>
      <c r="B45" s="106"/>
      <c r="C45" s="106"/>
      <c r="D45" s="106"/>
      <c r="E45" s="106"/>
      <c r="F45" s="1130"/>
      <c r="G45" s="1130"/>
      <c r="H45" s="1288"/>
      <c r="I45" s="106"/>
      <c r="J45" s="106"/>
      <c r="K45" s="106"/>
    </row>
    <row r="46" spans="1:19">
      <c r="A46" s="106"/>
      <c r="B46" s="106"/>
      <c r="C46" s="106"/>
      <c r="D46" s="106"/>
      <c r="E46" s="106"/>
      <c r="F46" s="1130"/>
      <c r="G46" s="1130"/>
      <c r="H46" s="1288"/>
      <c r="I46" s="106"/>
      <c r="J46" s="106"/>
      <c r="K46" s="106"/>
    </row>
    <row r="47" spans="1:19">
      <c r="A47" s="106"/>
      <c r="B47" s="106"/>
      <c r="C47" s="106"/>
      <c r="D47" s="106"/>
      <c r="E47" s="106"/>
      <c r="F47" s="1130"/>
      <c r="G47" s="1130"/>
      <c r="H47" s="1288"/>
      <c r="I47" s="106"/>
      <c r="J47" s="106"/>
      <c r="K47" s="106"/>
    </row>
    <row r="48" spans="1:19">
      <c r="A48" s="106"/>
      <c r="B48" s="106"/>
      <c r="C48" s="106"/>
      <c r="D48" s="106"/>
      <c r="E48" s="106"/>
      <c r="F48" s="1130"/>
      <c r="G48" s="1130"/>
      <c r="H48" s="1288"/>
      <c r="I48" s="106"/>
      <c r="J48" s="106"/>
      <c r="K48" s="106"/>
    </row>
    <row r="49" spans="1:11">
      <c r="A49" s="106"/>
      <c r="B49" s="106"/>
      <c r="C49" s="106"/>
      <c r="D49" s="106"/>
      <c r="E49" s="106"/>
      <c r="F49" s="1130"/>
      <c r="G49" s="1130"/>
      <c r="H49" s="1288"/>
      <c r="I49" s="106"/>
      <c r="J49" s="106"/>
      <c r="K49" s="106"/>
    </row>
    <row r="50" spans="1:11">
      <c r="A50" s="106"/>
      <c r="B50" s="106"/>
      <c r="C50" s="106"/>
      <c r="D50" s="106"/>
      <c r="E50" s="106"/>
      <c r="F50" s="1130"/>
      <c r="G50" s="1130"/>
      <c r="H50" s="1288"/>
      <c r="I50" s="106"/>
      <c r="J50" s="106"/>
      <c r="K50" s="106"/>
    </row>
    <row r="51" spans="1:11">
      <c r="A51" s="106"/>
      <c r="B51" s="106"/>
      <c r="C51" s="106"/>
      <c r="D51" s="106"/>
      <c r="E51" s="106"/>
      <c r="F51" s="1130"/>
      <c r="G51" s="1130"/>
      <c r="H51" s="1288"/>
      <c r="I51" s="106"/>
      <c r="J51" s="106"/>
      <c r="K51" s="106"/>
    </row>
    <row r="52" spans="1:11">
      <c r="A52" s="106"/>
      <c r="B52" s="106"/>
      <c r="C52" s="106"/>
      <c r="D52" s="106"/>
      <c r="E52" s="106"/>
      <c r="F52" s="1130"/>
      <c r="G52" s="1130"/>
      <c r="H52" s="1288"/>
      <c r="I52" s="106"/>
      <c r="J52" s="106"/>
      <c r="K52" s="106"/>
    </row>
    <row r="53" spans="1:11">
      <c r="A53" s="106"/>
      <c r="B53" s="106"/>
      <c r="C53" s="106"/>
      <c r="D53" s="106"/>
      <c r="E53" s="106"/>
      <c r="F53" s="1130"/>
      <c r="G53" s="1130"/>
      <c r="H53" s="1288"/>
      <c r="I53" s="106"/>
      <c r="J53" s="106"/>
      <c r="K53" s="106"/>
    </row>
    <row r="54" spans="1:11">
      <c r="A54" s="106"/>
      <c r="B54" s="106"/>
      <c r="C54" s="106"/>
      <c r="D54" s="106"/>
      <c r="E54" s="106"/>
      <c r="F54" s="1130"/>
      <c r="G54" s="1130"/>
      <c r="H54" s="1288"/>
      <c r="I54" s="106"/>
      <c r="J54" s="106"/>
      <c r="K54" s="106"/>
    </row>
    <row r="55" spans="1:11">
      <c r="A55" s="106"/>
      <c r="B55" s="106"/>
      <c r="C55" s="106"/>
      <c r="D55" s="106"/>
      <c r="E55" s="106"/>
      <c r="F55" s="1130"/>
      <c r="G55" s="1130"/>
      <c r="H55" s="1288"/>
      <c r="I55" s="106"/>
      <c r="J55" s="106"/>
      <c r="K55" s="106"/>
    </row>
    <row r="56" spans="1:11">
      <c r="A56" s="106"/>
      <c r="B56" s="106"/>
      <c r="C56" s="106"/>
      <c r="D56" s="106"/>
      <c r="E56" s="106"/>
      <c r="F56" s="1130"/>
      <c r="G56" s="1130"/>
      <c r="H56" s="1288"/>
      <c r="I56" s="106"/>
      <c r="J56" s="106"/>
      <c r="K56" s="106"/>
    </row>
    <row r="57" spans="1:11">
      <c r="A57" s="106"/>
      <c r="B57" s="106"/>
      <c r="C57" s="106"/>
      <c r="D57" s="106"/>
      <c r="E57" s="106"/>
      <c r="F57" s="1130"/>
      <c r="G57" s="1130"/>
      <c r="H57" s="1288"/>
      <c r="I57" s="106"/>
      <c r="J57" s="106"/>
      <c r="K57" s="106"/>
    </row>
    <row r="58" spans="1:11">
      <c r="A58" s="106"/>
      <c r="B58" s="106"/>
      <c r="C58" s="106"/>
      <c r="D58" s="106"/>
      <c r="E58" s="106"/>
      <c r="F58" s="1130"/>
      <c r="G58" s="1130"/>
      <c r="H58" s="1288"/>
      <c r="I58" s="106"/>
      <c r="J58" s="106"/>
      <c r="K58" s="106"/>
    </row>
    <row r="59" spans="1:11">
      <c r="A59" s="106"/>
      <c r="B59" s="106"/>
      <c r="C59" s="106"/>
      <c r="D59" s="106"/>
      <c r="E59" s="106"/>
      <c r="F59" s="1130"/>
      <c r="G59" s="1130"/>
      <c r="H59" s="1288"/>
      <c r="I59" s="106"/>
      <c r="J59" s="106"/>
      <c r="K59" s="106"/>
    </row>
    <row r="60" spans="1:11">
      <c r="A60" s="106"/>
      <c r="B60" s="106"/>
      <c r="C60" s="106"/>
      <c r="D60" s="106"/>
      <c r="E60" s="106"/>
      <c r="F60" s="1130"/>
      <c r="G60" s="1130"/>
      <c r="H60" s="1288"/>
      <c r="I60" s="106"/>
    </row>
    <row r="61" spans="1:11">
      <c r="A61" s="106"/>
      <c r="B61" s="106"/>
      <c r="C61" s="106"/>
      <c r="D61" s="106"/>
      <c r="E61" s="106"/>
      <c r="F61" s="1130"/>
      <c r="G61" s="1130"/>
      <c r="H61" s="1288"/>
      <c r="I61" s="106"/>
    </row>
    <row r="62" spans="1:11">
      <c r="A62" s="106"/>
      <c r="B62" s="106"/>
      <c r="C62" s="106"/>
      <c r="D62" s="106"/>
      <c r="E62" s="106"/>
      <c r="F62" s="1130"/>
      <c r="G62" s="1130"/>
      <c r="H62" s="1288"/>
      <c r="I62" s="106"/>
    </row>
    <row r="63" spans="1:11">
      <c r="A63" s="106"/>
      <c r="B63" s="106"/>
      <c r="C63" s="106"/>
      <c r="D63" s="106"/>
      <c r="E63" s="106"/>
      <c r="F63" s="1130"/>
      <c r="G63" s="1130"/>
      <c r="H63" s="1288"/>
      <c r="I63" s="106"/>
    </row>
    <row r="64" spans="1:11">
      <c r="A64" s="106"/>
      <c r="B64" s="106"/>
      <c r="C64" s="106"/>
      <c r="D64" s="106"/>
      <c r="E64" s="106"/>
      <c r="F64" s="1130"/>
      <c r="G64" s="1130"/>
      <c r="H64" s="1288"/>
      <c r="I64" s="106"/>
    </row>
    <row r="65" spans="1:9">
      <c r="A65" s="106"/>
      <c r="B65" s="106"/>
      <c r="C65" s="106"/>
      <c r="D65" s="106"/>
      <c r="E65" s="106"/>
      <c r="F65" s="1130"/>
      <c r="G65" s="1130"/>
      <c r="H65" s="1288"/>
      <c r="I65" s="106"/>
    </row>
    <row r="66" spans="1:9">
      <c r="A66" s="106"/>
      <c r="B66" s="106"/>
      <c r="C66" s="106"/>
      <c r="D66" s="106"/>
      <c r="E66" s="106"/>
      <c r="F66" s="1130"/>
      <c r="G66" s="1130"/>
      <c r="H66" s="1288"/>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488" zoomScale="80" zoomScaleNormal="80" workbookViewId="0">
      <selection activeCell="K710" sqref="K710"/>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617" t="s">
        <v>257</v>
      </c>
      <c r="C5" s="1617"/>
      <c r="D5" s="1617"/>
      <c r="E5" s="1617"/>
      <c r="F5" s="1617"/>
      <c r="G5" s="1617"/>
      <c r="H5" s="1617"/>
      <c r="I5" s="1617"/>
      <c r="J5" s="1617"/>
      <c r="K5" s="1617"/>
      <c r="L5" s="1617"/>
    </row>
    <row r="6" spans="2:13" ht="18">
      <c r="B6" s="664"/>
      <c r="C6" s="664"/>
      <c r="D6" s="664"/>
      <c r="E6" s="664"/>
      <c r="F6" s="439" t="s">
        <v>258</v>
      </c>
      <c r="G6" s="664"/>
      <c r="H6" s="664"/>
      <c r="I6" s="664"/>
      <c r="J6" s="664"/>
      <c r="K6" s="664"/>
      <c r="L6" s="664"/>
    </row>
    <row r="7" spans="2:13" s="440" customFormat="1" ht="15">
      <c r="B7" s="1618" t="s">
        <v>259</v>
      </c>
      <c r="C7" s="1610" t="s">
        <v>22</v>
      </c>
      <c r="D7" s="1610" t="s">
        <v>260</v>
      </c>
      <c r="E7" s="1621" t="s">
        <v>261</v>
      </c>
      <c r="F7" s="1622"/>
      <c r="G7" s="1623"/>
      <c r="H7" s="1624" t="s">
        <v>262</v>
      </c>
      <c r="I7" s="1626" t="s">
        <v>263</v>
      </c>
      <c r="J7" s="1627"/>
      <c r="K7" s="1627"/>
      <c r="L7" s="1618"/>
    </row>
    <row r="8" spans="2:13">
      <c r="B8" s="1619"/>
      <c r="C8" s="1620"/>
      <c r="D8" s="1620"/>
      <c r="E8" s="1612" t="s">
        <v>264</v>
      </c>
      <c r="F8" s="1610" t="s">
        <v>265</v>
      </c>
      <c r="G8" s="1610" t="s">
        <v>266</v>
      </c>
      <c r="H8" s="1625"/>
      <c r="I8" s="1612" t="s">
        <v>267</v>
      </c>
      <c r="J8" s="1612" t="s">
        <v>24</v>
      </c>
      <c r="K8" s="1610" t="s">
        <v>268</v>
      </c>
      <c r="L8" s="1612" t="s">
        <v>269</v>
      </c>
    </row>
    <row r="9" spans="2:13">
      <c r="B9" s="1619"/>
      <c r="C9" s="1620"/>
      <c r="D9" s="1620"/>
      <c r="E9" s="1613"/>
      <c r="F9" s="1620"/>
      <c r="G9" s="1620"/>
      <c r="H9" s="1625"/>
      <c r="I9" s="1613"/>
      <c r="J9" s="1613"/>
      <c r="K9" s="1611"/>
      <c r="L9" s="1613"/>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616"/>
      <c r="O105" s="1616"/>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616"/>
      <c r="O121" s="1616"/>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616"/>
      <c r="O145" s="1616"/>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616"/>
      <c r="O171" s="1616"/>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79" t="s">
        <v>295</v>
      </c>
      <c r="D177" s="1579"/>
      <c r="E177" s="1579"/>
      <c r="F177" s="1579"/>
      <c r="G177" s="1579"/>
      <c r="H177" s="1579"/>
      <c r="I177" s="1579"/>
      <c r="J177" s="1579"/>
      <c r="K177" s="1579"/>
      <c r="L177" s="1608"/>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628" t="s">
        <v>259</v>
      </c>
      <c r="C194" s="1583" t="s">
        <v>22</v>
      </c>
      <c r="D194" s="1583" t="s">
        <v>260</v>
      </c>
      <c r="E194" s="1585" t="s">
        <v>261</v>
      </c>
      <c r="F194" s="1586"/>
      <c r="G194" s="1587"/>
      <c r="H194" s="1588" t="s">
        <v>262</v>
      </c>
      <c r="I194" s="1590" t="s">
        <v>263</v>
      </c>
      <c r="J194" s="1591"/>
      <c r="K194" s="1591"/>
      <c r="L194" s="1630"/>
    </row>
    <row r="195" spans="2:12" ht="12.75" customHeight="1">
      <c r="B195" s="1629"/>
      <c r="C195" s="1584"/>
      <c r="D195" s="1584"/>
      <c r="E195" s="1598" t="s">
        <v>264</v>
      </c>
      <c r="F195" s="1583" t="s">
        <v>265</v>
      </c>
      <c r="G195" s="1583" t="s">
        <v>266</v>
      </c>
      <c r="H195" s="1589"/>
      <c r="I195" s="1598" t="s">
        <v>267</v>
      </c>
      <c r="J195" s="1598" t="s">
        <v>24</v>
      </c>
      <c r="K195" s="1583" t="s">
        <v>268</v>
      </c>
      <c r="L195" s="1614" t="s">
        <v>269</v>
      </c>
    </row>
    <row r="196" spans="2:12" ht="12.75" customHeight="1">
      <c r="B196" s="1629"/>
      <c r="C196" s="1584"/>
      <c r="D196" s="1584"/>
      <c r="E196" s="1605"/>
      <c r="F196" s="1584"/>
      <c r="G196" s="1584"/>
      <c r="H196" s="1589"/>
      <c r="I196" s="1599"/>
      <c r="J196" s="1599"/>
      <c r="K196" s="1600"/>
      <c r="L196" s="1615"/>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79" t="s">
        <v>296</v>
      </c>
      <c r="D199" s="1579"/>
      <c r="E199" s="1579"/>
      <c r="F199" s="1579"/>
      <c r="G199" s="1579"/>
      <c r="H199" s="1579"/>
      <c r="I199" s="1579"/>
      <c r="J199" s="1579"/>
      <c r="K199" s="1579"/>
      <c r="L199" s="1608"/>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92" t="s">
        <v>259</v>
      </c>
      <c r="C234" s="1583" t="s">
        <v>22</v>
      </c>
      <c r="D234" s="1583" t="s">
        <v>260</v>
      </c>
      <c r="E234" s="1585" t="s">
        <v>261</v>
      </c>
      <c r="F234" s="1586"/>
      <c r="G234" s="1587"/>
      <c r="H234" s="1588" t="s">
        <v>262</v>
      </c>
      <c r="I234" s="1585" t="s">
        <v>263</v>
      </c>
      <c r="J234" s="1586"/>
      <c r="K234" s="1586"/>
      <c r="L234" s="1586"/>
    </row>
    <row r="235" spans="2:12">
      <c r="B235" s="1609"/>
      <c r="C235" s="1584"/>
      <c r="D235" s="1584"/>
      <c r="E235" s="1598" t="s">
        <v>264</v>
      </c>
      <c r="F235" s="1583" t="s">
        <v>265</v>
      </c>
      <c r="G235" s="1583" t="s">
        <v>266</v>
      </c>
      <c r="H235" s="1589"/>
      <c r="I235" s="1598" t="s">
        <v>267</v>
      </c>
      <c r="J235" s="1598" t="s">
        <v>24</v>
      </c>
      <c r="K235" s="1583" t="s">
        <v>268</v>
      </c>
      <c r="L235" s="1590" t="s">
        <v>269</v>
      </c>
    </row>
    <row r="236" spans="2:12">
      <c r="B236" s="1609"/>
      <c r="C236" s="1584"/>
      <c r="D236" s="1584"/>
      <c r="E236" s="1605"/>
      <c r="F236" s="1584"/>
      <c r="G236" s="1584"/>
      <c r="H236" s="1589"/>
      <c r="I236" s="1605"/>
      <c r="J236" s="1605"/>
      <c r="K236" s="1584"/>
      <c r="L236" s="1604"/>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602" t="s">
        <v>270</v>
      </c>
      <c r="D239" s="1602"/>
      <c r="E239" s="1602"/>
      <c r="F239" s="1602"/>
      <c r="G239" s="1602"/>
      <c r="H239" s="1602"/>
      <c r="I239" s="1602"/>
      <c r="J239" s="1602"/>
      <c r="K239" s="1602"/>
      <c r="L239" s="1602"/>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79" t="s">
        <v>295</v>
      </c>
      <c r="D256" s="1579"/>
      <c r="E256" s="1579"/>
      <c r="F256" s="1579"/>
      <c r="G256" s="1579"/>
      <c r="H256" s="1579"/>
      <c r="I256" s="1579"/>
      <c r="J256" s="1579"/>
      <c r="K256" s="1579"/>
      <c r="L256" s="1579"/>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606" t="s">
        <v>259</v>
      </c>
      <c r="C273" s="1583" t="s">
        <v>22</v>
      </c>
      <c r="D273" s="1583" t="s">
        <v>260</v>
      </c>
      <c r="E273" s="1585" t="s">
        <v>261</v>
      </c>
      <c r="F273" s="1586"/>
      <c r="G273" s="1587"/>
      <c r="H273" s="1588" t="s">
        <v>262</v>
      </c>
      <c r="I273" s="1590" t="s">
        <v>263</v>
      </c>
      <c r="J273" s="1591"/>
      <c r="K273" s="1591"/>
      <c r="L273" s="1591"/>
    </row>
    <row r="274" spans="2:12" ht="11.25" customHeight="1">
      <c r="B274" s="1607"/>
      <c r="C274" s="1584"/>
      <c r="D274" s="1584"/>
      <c r="E274" s="1598" t="s">
        <v>264</v>
      </c>
      <c r="F274" s="1583" t="s">
        <v>265</v>
      </c>
      <c r="G274" s="1583" t="s">
        <v>266</v>
      </c>
      <c r="H274" s="1589"/>
      <c r="I274" s="1598" t="s">
        <v>267</v>
      </c>
      <c r="J274" s="1598" t="s">
        <v>24</v>
      </c>
      <c r="K274" s="1583" t="s">
        <v>268</v>
      </c>
      <c r="L274" s="1590" t="s">
        <v>269</v>
      </c>
    </row>
    <row r="275" spans="2:12" ht="11.25" customHeight="1">
      <c r="B275" s="1607"/>
      <c r="C275" s="1584"/>
      <c r="D275" s="1584"/>
      <c r="E275" s="1605"/>
      <c r="F275" s="1584"/>
      <c r="G275" s="1584"/>
      <c r="H275" s="1589"/>
      <c r="I275" s="1599"/>
      <c r="J275" s="1599"/>
      <c r="K275" s="1600"/>
      <c r="L275" s="1604"/>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79" t="s">
        <v>296</v>
      </c>
      <c r="D278" s="1579"/>
      <c r="E278" s="1579"/>
      <c r="F278" s="1579"/>
      <c r="G278" s="1579"/>
      <c r="H278" s="1579"/>
      <c r="I278" s="1579"/>
      <c r="J278" s="1579"/>
      <c r="K278" s="1579"/>
      <c r="L278" s="1579"/>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98" t="s">
        <v>259</v>
      </c>
      <c r="C313" s="1583" t="s">
        <v>22</v>
      </c>
      <c r="D313" s="1583" t="s">
        <v>260</v>
      </c>
      <c r="E313" s="1585" t="s">
        <v>261</v>
      </c>
      <c r="F313" s="1586"/>
      <c r="G313" s="1587"/>
      <c r="H313" s="1583" t="s">
        <v>262</v>
      </c>
      <c r="I313" s="1585" t="s">
        <v>263</v>
      </c>
      <c r="J313" s="1586"/>
      <c r="K313" s="1586"/>
      <c r="L313" s="1587"/>
    </row>
    <row r="314" spans="2:12" ht="11.25" customHeight="1">
      <c r="B314" s="1605"/>
      <c r="C314" s="1584"/>
      <c r="D314" s="1584"/>
      <c r="E314" s="1593" t="s">
        <v>300</v>
      </c>
      <c r="F314" s="1596" t="s">
        <v>301</v>
      </c>
      <c r="G314" s="1596" t="s">
        <v>302</v>
      </c>
      <c r="H314" s="1584"/>
      <c r="I314" s="1598" t="s">
        <v>267</v>
      </c>
      <c r="J314" s="1598" t="s">
        <v>24</v>
      </c>
      <c r="K314" s="1583" t="s">
        <v>268</v>
      </c>
      <c r="L314" s="1598" t="s">
        <v>269</v>
      </c>
    </row>
    <row r="315" spans="2:12" ht="11.25" customHeight="1">
      <c r="B315" s="1599"/>
      <c r="C315" s="1600"/>
      <c r="D315" s="1600"/>
      <c r="E315" s="1595"/>
      <c r="F315" s="1597"/>
      <c r="G315" s="1597"/>
      <c r="H315" s="1600"/>
      <c r="I315" s="1599"/>
      <c r="J315" s="1599"/>
      <c r="K315" s="1600"/>
      <c r="L315" s="1599"/>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602" t="s">
        <v>270</v>
      </c>
      <c r="D318" s="1602"/>
      <c r="E318" s="1602"/>
      <c r="F318" s="1602"/>
      <c r="G318" s="1602"/>
      <c r="H318" s="1602"/>
      <c r="I318" s="1602"/>
      <c r="J318" s="1602"/>
      <c r="K318" s="1602"/>
      <c r="L318" s="1603"/>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79" t="s">
        <v>295</v>
      </c>
      <c r="D335" s="1579"/>
      <c r="E335" s="1579"/>
      <c r="F335" s="1579"/>
      <c r="G335" s="1579"/>
      <c r="H335" s="1579"/>
      <c r="I335" s="1579"/>
      <c r="J335" s="1579"/>
      <c r="K335" s="1579"/>
      <c r="L335" s="1580"/>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81" t="s">
        <v>259</v>
      </c>
      <c r="C352" s="1583" t="s">
        <v>22</v>
      </c>
      <c r="D352" s="1583" t="s">
        <v>260</v>
      </c>
      <c r="E352" s="1585" t="s">
        <v>261</v>
      </c>
      <c r="F352" s="1586"/>
      <c r="G352" s="1587"/>
      <c r="H352" s="1588" t="s">
        <v>262</v>
      </c>
      <c r="I352" s="1590" t="s">
        <v>263</v>
      </c>
      <c r="J352" s="1591"/>
      <c r="K352" s="1591"/>
      <c r="L352" s="1592"/>
    </row>
    <row r="353" spans="2:12" ht="11.25" customHeight="1">
      <c r="B353" s="1582"/>
      <c r="C353" s="1584"/>
      <c r="D353" s="1584"/>
      <c r="E353" s="1593" t="s">
        <v>300</v>
      </c>
      <c r="F353" s="1596" t="s">
        <v>301</v>
      </c>
      <c r="G353" s="1596" t="s">
        <v>302</v>
      </c>
      <c r="H353" s="1589"/>
      <c r="I353" s="1598" t="s">
        <v>267</v>
      </c>
      <c r="J353" s="1598" t="s">
        <v>24</v>
      </c>
      <c r="K353" s="1583" t="s">
        <v>268</v>
      </c>
      <c r="L353" s="1598" t="s">
        <v>269</v>
      </c>
    </row>
    <row r="354" spans="2:12" ht="11.25" customHeight="1">
      <c r="B354" s="1582"/>
      <c r="C354" s="1584"/>
      <c r="D354" s="1584"/>
      <c r="E354" s="1594"/>
      <c r="F354" s="1601"/>
      <c r="G354" s="1601"/>
      <c r="H354" s="1589"/>
      <c r="I354" s="1599"/>
      <c r="J354" s="1599"/>
      <c r="K354" s="1600"/>
      <c r="L354" s="1599"/>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79" t="s">
        <v>296</v>
      </c>
      <c r="D357" s="1579"/>
      <c r="E357" s="1579"/>
      <c r="F357" s="1579"/>
      <c r="G357" s="1579"/>
      <c r="H357" s="1579"/>
      <c r="I357" s="1579"/>
      <c r="J357" s="1579"/>
      <c r="K357" s="1579"/>
      <c r="L357" s="1580"/>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556" t="s">
        <v>259</v>
      </c>
      <c r="C393" s="1544" t="s">
        <v>22</v>
      </c>
      <c r="D393" s="1544" t="s">
        <v>260</v>
      </c>
      <c r="E393" s="1561" t="s">
        <v>261</v>
      </c>
      <c r="F393" s="1562"/>
      <c r="G393" s="1563"/>
      <c r="H393" s="1564" t="s">
        <v>262</v>
      </c>
      <c r="I393" s="1561" t="s">
        <v>263</v>
      </c>
      <c r="J393" s="1562"/>
      <c r="K393" s="1562"/>
      <c r="L393" s="1563"/>
    </row>
    <row r="394" spans="2:12" ht="11.25" customHeight="1">
      <c r="B394" s="1557"/>
      <c r="C394" s="1545"/>
      <c r="D394" s="1545"/>
      <c r="E394" s="1575" t="s">
        <v>300</v>
      </c>
      <c r="F394" s="1577" t="s">
        <v>301</v>
      </c>
      <c r="G394" s="1577" t="s">
        <v>302</v>
      </c>
      <c r="H394" s="1554"/>
      <c r="I394" s="1556" t="s">
        <v>267</v>
      </c>
      <c r="J394" s="1556" t="s">
        <v>24</v>
      </c>
      <c r="K394" s="1544" t="s">
        <v>268</v>
      </c>
      <c r="L394" s="1556" t="s">
        <v>269</v>
      </c>
    </row>
    <row r="395" spans="2:12" ht="11.25" customHeight="1">
      <c r="B395" s="1557"/>
      <c r="C395" s="1545"/>
      <c r="D395" s="1545"/>
      <c r="E395" s="1576"/>
      <c r="F395" s="1578"/>
      <c r="G395" s="1578"/>
      <c r="H395" s="1554"/>
      <c r="I395" s="1557"/>
      <c r="J395" s="1557"/>
      <c r="K395" s="1545"/>
      <c r="L395" s="1567"/>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540" t="s">
        <v>270</v>
      </c>
      <c r="D398" s="1540"/>
      <c r="E398" s="1540"/>
      <c r="F398" s="1540"/>
      <c r="G398" s="1540"/>
      <c r="H398" s="1540"/>
      <c r="I398" s="1540"/>
      <c r="J398" s="1540"/>
      <c r="K398" s="1540"/>
      <c r="L398" s="1572"/>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560" t="s">
        <v>295</v>
      </c>
      <c r="D415" s="1560"/>
      <c r="E415" s="1560"/>
      <c r="F415" s="1560"/>
      <c r="G415" s="1560"/>
      <c r="H415" s="1560"/>
      <c r="I415" s="1560"/>
      <c r="J415" s="1560"/>
      <c r="K415" s="1560"/>
      <c r="L415" s="1571"/>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573" t="s">
        <v>259</v>
      </c>
      <c r="C432" s="1544" t="s">
        <v>22</v>
      </c>
      <c r="D432" s="1544" t="s">
        <v>260</v>
      </c>
      <c r="E432" s="1561" t="s">
        <v>261</v>
      </c>
      <c r="F432" s="1562"/>
      <c r="G432" s="1563"/>
      <c r="H432" s="1564" t="s">
        <v>262</v>
      </c>
      <c r="I432" s="1565" t="s">
        <v>263</v>
      </c>
      <c r="J432" s="1566"/>
      <c r="K432" s="1566"/>
      <c r="L432" s="1569"/>
    </row>
    <row r="433" spans="2:12" ht="11.25" customHeight="1">
      <c r="B433" s="1574"/>
      <c r="C433" s="1545"/>
      <c r="D433" s="1545"/>
      <c r="E433" s="1575" t="s">
        <v>300</v>
      </c>
      <c r="F433" s="1577" t="s">
        <v>301</v>
      </c>
      <c r="G433" s="1577" t="s">
        <v>302</v>
      </c>
      <c r="H433" s="1554"/>
      <c r="I433" s="1556" t="s">
        <v>267</v>
      </c>
      <c r="J433" s="1556" t="s">
        <v>24</v>
      </c>
      <c r="K433" s="1544" t="s">
        <v>268</v>
      </c>
      <c r="L433" s="1556" t="s">
        <v>269</v>
      </c>
    </row>
    <row r="434" spans="2:12" ht="11.25" customHeight="1">
      <c r="B434" s="1574"/>
      <c r="C434" s="1545"/>
      <c r="D434" s="1545"/>
      <c r="E434" s="1576"/>
      <c r="F434" s="1578"/>
      <c r="G434" s="1578"/>
      <c r="H434" s="1554"/>
      <c r="I434" s="1567"/>
      <c r="J434" s="1567"/>
      <c r="K434" s="1568"/>
      <c r="L434" s="1567"/>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560" t="s">
        <v>296</v>
      </c>
      <c r="D437" s="1560"/>
      <c r="E437" s="1560"/>
      <c r="F437" s="1560"/>
      <c r="G437" s="1560"/>
      <c r="H437" s="1560"/>
      <c r="I437" s="1560"/>
      <c r="J437" s="1560"/>
      <c r="K437" s="1560"/>
      <c r="L437" s="1571"/>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338</v>
      </c>
    </row>
    <row r="474" spans="2:12" ht="18">
      <c r="B474" s="810"/>
      <c r="C474" s="810"/>
      <c r="D474" s="810"/>
      <c r="E474" s="810"/>
      <c r="F474" s="811" t="s">
        <v>258</v>
      </c>
      <c r="G474" s="810"/>
      <c r="H474" s="810"/>
      <c r="I474" s="810"/>
      <c r="J474" s="810"/>
      <c r="K474" s="810"/>
      <c r="L474" s="810"/>
    </row>
    <row r="475" spans="2:12" ht="12.75" customHeight="1">
      <c r="B475" s="1556" t="s">
        <v>259</v>
      </c>
      <c r="C475" s="1544" t="s">
        <v>22</v>
      </c>
      <c r="D475" s="1544" t="s">
        <v>260</v>
      </c>
      <c r="E475" s="1561" t="s">
        <v>261</v>
      </c>
      <c r="F475" s="1562"/>
      <c r="G475" s="1563"/>
      <c r="H475" s="1564" t="s">
        <v>262</v>
      </c>
      <c r="I475" s="1561" t="s">
        <v>263</v>
      </c>
      <c r="J475" s="1562"/>
      <c r="K475" s="1562"/>
      <c r="L475" s="1563"/>
    </row>
    <row r="476" spans="2:12" ht="11.25" customHeight="1">
      <c r="B476" s="1557"/>
      <c r="C476" s="1545"/>
      <c r="D476" s="1545"/>
      <c r="E476" s="1575" t="s">
        <v>300</v>
      </c>
      <c r="F476" s="1577" t="s">
        <v>301</v>
      </c>
      <c r="G476" s="1577" t="s">
        <v>302</v>
      </c>
      <c r="H476" s="1554"/>
      <c r="I476" s="1556" t="s">
        <v>267</v>
      </c>
      <c r="J476" s="1556" t="s">
        <v>24</v>
      </c>
      <c r="K476" s="1544" t="s">
        <v>268</v>
      </c>
      <c r="L476" s="1556" t="s">
        <v>269</v>
      </c>
    </row>
    <row r="477" spans="2:12" ht="11.25" customHeight="1">
      <c r="B477" s="1557"/>
      <c r="C477" s="1545"/>
      <c r="D477" s="1545"/>
      <c r="E477" s="1576"/>
      <c r="F477" s="1578"/>
      <c r="G477" s="1578"/>
      <c r="H477" s="1554"/>
      <c r="I477" s="1557"/>
      <c r="J477" s="1557"/>
      <c r="K477" s="1545"/>
      <c r="L477" s="1567"/>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540" t="s">
        <v>270</v>
      </c>
      <c r="D480" s="1540"/>
      <c r="E480" s="1540"/>
      <c r="F480" s="1540"/>
      <c r="G480" s="1540"/>
      <c r="H480" s="1540"/>
      <c r="I480" s="1540"/>
      <c r="J480" s="1540"/>
      <c r="K480" s="1540"/>
      <c r="L480" s="1572"/>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560" t="s">
        <v>295</v>
      </c>
      <c r="D497" s="1560"/>
      <c r="E497" s="1560"/>
      <c r="F497" s="1560"/>
      <c r="G497" s="1560"/>
      <c r="H497" s="1560"/>
      <c r="I497" s="1560"/>
      <c r="J497" s="1560"/>
      <c r="K497" s="1560"/>
      <c r="L497" s="1571"/>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573" t="s">
        <v>259</v>
      </c>
      <c r="C514" s="1544" t="s">
        <v>22</v>
      </c>
      <c r="D514" s="1544" t="s">
        <v>260</v>
      </c>
      <c r="E514" s="1561" t="s">
        <v>261</v>
      </c>
      <c r="F514" s="1562"/>
      <c r="G514" s="1563"/>
      <c r="H514" s="1564" t="s">
        <v>262</v>
      </c>
      <c r="I514" s="1565" t="s">
        <v>263</v>
      </c>
      <c r="J514" s="1566"/>
      <c r="K514" s="1566"/>
      <c r="L514" s="1569"/>
    </row>
    <row r="515" spans="2:12" ht="11.25" customHeight="1">
      <c r="B515" s="1574"/>
      <c r="C515" s="1545"/>
      <c r="D515" s="1545"/>
      <c r="E515" s="1575" t="s">
        <v>300</v>
      </c>
      <c r="F515" s="1577" t="s">
        <v>301</v>
      </c>
      <c r="G515" s="1577" t="s">
        <v>302</v>
      </c>
      <c r="H515" s="1554"/>
      <c r="I515" s="1556" t="s">
        <v>267</v>
      </c>
      <c r="J515" s="1556" t="s">
        <v>24</v>
      </c>
      <c r="K515" s="1544" t="s">
        <v>268</v>
      </c>
      <c r="L515" s="1556" t="s">
        <v>269</v>
      </c>
    </row>
    <row r="516" spans="2:12" ht="11.25" customHeight="1">
      <c r="B516" s="1574"/>
      <c r="C516" s="1545"/>
      <c r="D516" s="1545"/>
      <c r="E516" s="1576"/>
      <c r="F516" s="1578"/>
      <c r="G516" s="1578"/>
      <c r="H516" s="1554"/>
      <c r="I516" s="1567"/>
      <c r="J516" s="1567"/>
      <c r="K516" s="1568"/>
      <c r="L516" s="1567"/>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560" t="s">
        <v>296</v>
      </c>
      <c r="D519" s="1560"/>
      <c r="E519" s="1560"/>
      <c r="F519" s="1560"/>
      <c r="G519" s="1560"/>
      <c r="H519" s="1560"/>
      <c r="I519" s="1560"/>
      <c r="J519" s="1560"/>
      <c r="K519" s="1560"/>
      <c r="L519" s="1571"/>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347</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569" t="s">
        <v>259</v>
      </c>
      <c r="C558" s="1544" t="s">
        <v>22</v>
      </c>
      <c r="D558" s="1544" t="s">
        <v>260</v>
      </c>
      <c r="E558" s="1561" t="s">
        <v>261</v>
      </c>
      <c r="F558" s="1562"/>
      <c r="G558" s="1563"/>
      <c r="H558" s="1564" t="s">
        <v>262</v>
      </c>
      <c r="I558" s="1561" t="s">
        <v>263</v>
      </c>
      <c r="J558" s="1562"/>
      <c r="K558" s="1562"/>
      <c r="L558"/>
    </row>
    <row r="559" spans="2:12" ht="12.75" customHeight="1">
      <c r="B559" s="1570"/>
      <c r="C559" s="1545"/>
      <c r="D559" s="1545"/>
      <c r="E559" s="1556" t="s">
        <v>300</v>
      </c>
      <c r="F559" s="1544" t="s">
        <v>301</v>
      </c>
      <c r="G559" s="1544" t="s">
        <v>302</v>
      </c>
      <c r="H559" s="1554"/>
      <c r="I559" s="1556" t="s">
        <v>267</v>
      </c>
      <c r="J559" s="1556" t="s">
        <v>24</v>
      </c>
      <c r="K559" s="1544" t="s">
        <v>348</v>
      </c>
      <c r="L559"/>
    </row>
    <row r="560" spans="2:12" ht="12.75">
      <c r="B560" s="1570"/>
      <c r="C560" s="1545"/>
      <c r="D560" s="1545"/>
      <c r="E560" s="1557"/>
      <c r="F560" s="1545"/>
      <c r="G560" s="1545"/>
      <c r="H560" s="1554"/>
      <c r="I560" s="1557"/>
      <c r="J560" s="1557"/>
      <c r="K560" s="1545"/>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540" t="s">
        <v>270</v>
      </c>
      <c r="D563" s="1540"/>
      <c r="E563" s="1540"/>
      <c r="F563" s="1540"/>
      <c r="G563" s="1540"/>
      <c r="H563" s="1540"/>
      <c r="I563" s="1540"/>
      <c r="J563" s="1540"/>
      <c r="K563" s="1540"/>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560" t="s">
        <v>295</v>
      </c>
      <c r="D580" s="1560"/>
      <c r="E580" s="1560"/>
      <c r="F580" s="1560"/>
      <c r="G580" s="1560"/>
      <c r="H580" s="1560"/>
      <c r="I580" s="1560"/>
      <c r="J580" s="1560"/>
      <c r="K580" s="1560"/>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542" t="s">
        <v>259</v>
      </c>
      <c r="C597" s="1544" t="s">
        <v>22</v>
      </c>
      <c r="D597" s="1544" t="s">
        <v>260</v>
      </c>
      <c r="E597" s="1561" t="s">
        <v>261</v>
      </c>
      <c r="F597" s="1562"/>
      <c r="G597" s="1563"/>
      <c r="H597" s="1564" t="s">
        <v>262</v>
      </c>
      <c r="I597" s="1565" t="s">
        <v>263</v>
      </c>
      <c r="J597" s="1566"/>
      <c r="K597" s="1566"/>
      <c r="L597"/>
    </row>
    <row r="598" spans="2:12" ht="12.75" customHeight="1">
      <c r="B598" s="1543"/>
      <c r="C598" s="1545"/>
      <c r="D598" s="1545"/>
      <c r="E598" s="1556" t="s">
        <v>300</v>
      </c>
      <c r="F598" s="1544" t="s">
        <v>301</v>
      </c>
      <c r="G598" s="1544" t="s">
        <v>302</v>
      </c>
      <c r="H598" s="1554"/>
      <c r="I598" s="1556" t="s">
        <v>267</v>
      </c>
      <c r="J598" s="1556" t="s">
        <v>24</v>
      </c>
      <c r="K598" s="1544" t="s">
        <v>268</v>
      </c>
      <c r="L598"/>
    </row>
    <row r="599" spans="2:12" ht="12.75" customHeight="1">
      <c r="B599" s="1543"/>
      <c r="C599" s="1545"/>
      <c r="D599" s="1545"/>
      <c r="E599" s="1557"/>
      <c r="F599" s="1545"/>
      <c r="G599" s="1545"/>
      <c r="H599" s="1554"/>
      <c r="I599" s="1567"/>
      <c r="J599" s="1567"/>
      <c r="K599" s="1568"/>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560" t="s">
        <v>296</v>
      </c>
      <c r="D602" s="1560"/>
      <c r="E602" s="1560"/>
      <c r="F602" s="1560"/>
      <c r="G602" s="1560"/>
      <c r="H602" s="1560"/>
      <c r="I602" s="1560"/>
      <c r="J602" s="1560"/>
      <c r="K602" s="1560"/>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2"/>
      <c r="G619" s="1082"/>
      <c r="H619" s="1082"/>
      <c r="I619" s="1082"/>
      <c r="J619"/>
      <c r="K619"/>
      <c r="L619"/>
    </row>
    <row r="620" spans="2:12" ht="20.25" thickBot="1">
      <c r="B620"/>
      <c r="C620"/>
      <c r="D620"/>
      <c r="E620" s="1083"/>
      <c r="F620" s="1084" t="s">
        <v>297</v>
      </c>
      <c r="G620" s="1084"/>
      <c r="H620" s="1084"/>
      <c r="I620" s="1084"/>
      <c r="J620" s="1085"/>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546" t="s">
        <v>449</v>
      </c>
      <c r="C636" s="1546"/>
      <c r="D636" s="1546"/>
      <c r="E636" s="1546"/>
      <c r="F636" s="1546"/>
      <c r="G636" s="1546"/>
      <c r="H636" s="1546"/>
      <c r="I636" s="1546"/>
      <c r="J636" s="1546"/>
      <c r="K636" s="1546"/>
    </row>
    <row r="637" spans="2:12" ht="18.75" thickBot="1">
      <c r="B637" s="810"/>
      <c r="C637" s="810"/>
      <c r="D637" s="810"/>
      <c r="E637" s="810"/>
      <c r="F637" s="811" t="s">
        <v>258</v>
      </c>
      <c r="G637" s="810"/>
      <c r="H637" s="810"/>
      <c r="I637" s="810"/>
      <c r="J637" s="810"/>
      <c r="K637" s="810"/>
    </row>
    <row r="638" spans="2:12" ht="12.75" customHeight="1">
      <c r="B638" s="1547" t="s">
        <v>259</v>
      </c>
      <c r="C638" s="1549" t="s">
        <v>22</v>
      </c>
      <c r="D638" s="1549" t="s">
        <v>260</v>
      </c>
      <c r="E638" s="1550" t="s">
        <v>261</v>
      </c>
      <c r="F638" s="1551"/>
      <c r="G638" s="1552"/>
      <c r="H638" s="1553" t="s">
        <v>262</v>
      </c>
      <c r="I638" s="1550" t="s">
        <v>263</v>
      </c>
      <c r="J638" s="1551"/>
      <c r="K638" s="1555"/>
    </row>
    <row r="639" spans="2:12" ht="11.25" customHeight="1">
      <c r="B639" s="1548"/>
      <c r="C639" s="1545"/>
      <c r="D639" s="1545"/>
      <c r="E639" s="1556" t="s">
        <v>300</v>
      </c>
      <c r="F639" s="1544" t="s">
        <v>301</v>
      </c>
      <c r="G639" s="1544" t="s">
        <v>302</v>
      </c>
      <c r="H639" s="1554"/>
      <c r="I639" s="1556" t="s">
        <v>267</v>
      </c>
      <c r="J639" s="1556" t="s">
        <v>24</v>
      </c>
      <c r="K639" s="1558" t="s">
        <v>348</v>
      </c>
    </row>
    <row r="640" spans="2:12" ht="11.25" customHeight="1">
      <c r="B640" s="1548"/>
      <c r="C640" s="1545"/>
      <c r="D640" s="1545"/>
      <c r="E640" s="1557"/>
      <c r="F640" s="1545"/>
      <c r="G640" s="1545"/>
      <c r="H640" s="1554"/>
      <c r="I640" s="1557"/>
      <c r="J640" s="1557"/>
      <c r="K640" s="1559"/>
    </row>
    <row r="641" spans="2:11" ht="12.75">
      <c r="B641" s="1232">
        <v>0</v>
      </c>
      <c r="C641" s="680">
        <v>1</v>
      </c>
      <c r="D641" s="680">
        <v>2</v>
      </c>
      <c r="E641" s="681">
        <v>3</v>
      </c>
      <c r="F641" s="681">
        <v>4</v>
      </c>
      <c r="G641" s="680">
        <v>5</v>
      </c>
      <c r="H641" s="680">
        <v>6</v>
      </c>
      <c r="I641" s="680">
        <v>7</v>
      </c>
      <c r="J641" s="680">
        <v>8</v>
      </c>
      <c r="K641" s="1233">
        <v>9</v>
      </c>
    </row>
    <row r="642" spans="2:11" ht="12.75">
      <c r="B642" s="1234"/>
      <c r="C642" s="683"/>
      <c r="D642" s="683"/>
      <c r="E642" s="683"/>
      <c r="F642" s="683"/>
      <c r="G642" s="683"/>
      <c r="H642" s="683"/>
      <c r="I642" s="683"/>
      <c r="J642" s="683"/>
      <c r="K642" s="1235"/>
    </row>
    <row r="643" spans="2:11" ht="14.25">
      <c r="B643" s="1236"/>
      <c r="C643" s="1540" t="s">
        <v>270</v>
      </c>
      <c r="D643" s="1540"/>
      <c r="E643" s="1540"/>
      <c r="F643" s="1540"/>
      <c r="G643" s="1540"/>
      <c r="H643" s="1540"/>
      <c r="I643" s="1540"/>
      <c r="J643" s="1540"/>
      <c r="K643" s="1541"/>
    </row>
    <row r="644" spans="2:11" ht="12.75">
      <c r="B644" s="1234"/>
      <c r="C644" s="683"/>
      <c r="D644" s="683"/>
      <c r="E644" s="683"/>
      <c r="F644" s="683"/>
      <c r="G644" s="683"/>
      <c r="H644" s="683"/>
      <c r="I644" s="683"/>
      <c r="J644" s="683"/>
      <c r="K644" s="1235"/>
    </row>
    <row r="645" spans="2:11" ht="12.75">
      <c r="B645" s="1269" t="s">
        <v>271</v>
      </c>
      <c r="C645" s="1280">
        <f>SUM(D645+H645)</f>
        <v>163247</v>
      </c>
      <c r="D645" s="1280">
        <v>4183</v>
      </c>
      <c r="E645" s="1280">
        <v>1936</v>
      </c>
      <c r="F645" s="1280">
        <v>1878</v>
      </c>
      <c r="G645" s="1280">
        <v>369</v>
      </c>
      <c r="H645" s="1280">
        <v>159064</v>
      </c>
      <c r="I645" s="1280">
        <v>25823</v>
      </c>
      <c r="J645" s="1280">
        <v>47119</v>
      </c>
      <c r="K645" s="1280">
        <v>86122</v>
      </c>
    </row>
    <row r="646" spans="2:11" ht="12.75">
      <c r="B646" s="1269" t="s">
        <v>272</v>
      </c>
      <c r="C646" s="1280">
        <f t="shared" ref="C646:C656" si="48">SUM(D646+H646)</f>
        <v>154797</v>
      </c>
      <c r="D646" s="1280">
        <v>3855</v>
      </c>
      <c r="E646" s="1280">
        <v>1652</v>
      </c>
      <c r="F646" s="1280">
        <v>1884</v>
      </c>
      <c r="G646" s="1280">
        <v>319</v>
      </c>
      <c r="H646" s="1280">
        <v>150942</v>
      </c>
      <c r="I646" s="1280">
        <v>24820</v>
      </c>
      <c r="J646" s="1280">
        <v>41251</v>
      </c>
      <c r="K646" s="1280">
        <v>84871</v>
      </c>
    </row>
    <row r="647" spans="2:11" ht="12.75">
      <c r="B647" s="1269" t="s">
        <v>273</v>
      </c>
      <c r="C647" s="1280">
        <f t="shared" si="48"/>
        <v>151453</v>
      </c>
      <c r="D647" s="1282">
        <v>3672</v>
      </c>
      <c r="E647" s="1282">
        <v>1511</v>
      </c>
      <c r="F647" s="1282">
        <v>1781</v>
      </c>
      <c r="G647" s="1283">
        <v>380</v>
      </c>
      <c r="H647" s="1280">
        <v>147781</v>
      </c>
      <c r="I647" s="1282">
        <v>22185</v>
      </c>
      <c r="J647" s="1282">
        <v>39306</v>
      </c>
      <c r="K647" s="1282">
        <v>86290</v>
      </c>
    </row>
    <row r="648" spans="2:11" ht="12.75">
      <c r="B648" s="1269" t="s">
        <v>274</v>
      </c>
      <c r="C648" s="1280">
        <f>SUM(D648+H648)</f>
        <v>123387</v>
      </c>
      <c r="D648" s="1280">
        <v>2579</v>
      </c>
      <c r="E648" s="1281">
        <v>1048</v>
      </c>
      <c r="F648" s="1281">
        <v>1175</v>
      </c>
      <c r="G648" s="1280">
        <v>356</v>
      </c>
      <c r="H648" s="1280">
        <v>120808</v>
      </c>
      <c r="I648" s="1280">
        <v>18805</v>
      </c>
      <c r="J648" s="1280">
        <v>35098</v>
      </c>
      <c r="K648" s="1280">
        <v>66905</v>
      </c>
    </row>
    <row r="649" spans="2:11" ht="12.75">
      <c r="B649" s="1269" t="s">
        <v>275</v>
      </c>
      <c r="C649" s="1280">
        <f>SUM(D649+H649)</f>
        <v>141955</v>
      </c>
      <c r="D649" s="1268">
        <v>3254</v>
      </c>
      <c r="E649" s="1285">
        <v>1374</v>
      </c>
      <c r="F649" s="1273">
        <v>1580</v>
      </c>
      <c r="G649" s="1273">
        <v>300</v>
      </c>
      <c r="H649" s="1268">
        <v>138701</v>
      </c>
      <c r="I649" s="1285">
        <v>23058</v>
      </c>
      <c r="J649" s="1285">
        <v>36148</v>
      </c>
      <c r="K649" s="1273">
        <v>79495</v>
      </c>
    </row>
    <row r="650" spans="2:11" ht="12.75">
      <c r="B650" s="1269" t="s">
        <v>276</v>
      </c>
      <c r="C650" s="1280">
        <f t="shared" si="48"/>
        <v>166759</v>
      </c>
      <c r="D650" s="1280">
        <v>3740</v>
      </c>
      <c r="E650" s="1281">
        <v>1503</v>
      </c>
      <c r="F650" s="1281">
        <v>2000</v>
      </c>
      <c r="G650" s="1280">
        <v>237</v>
      </c>
      <c r="H650" s="1280">
        <v>163019</v>
      </c>
      <c r="I650" s="1280">
        <v>27394</v>
      </c>
      <c r="J650" s="1280">
        <v>41041</v>
      </c>
      <c r="K650" s="1280">
        <v>94584</v>
      </c>
    </row>
    <row r="651" spans="2:11" ht="12.75">
      <c r="B651" s="1269" t="s">
        <v>277</v>
      </c>
      <c r="C651" s="1280">
        <f>SUM(D651+H651)</f>
        <v>176233</v>
      </c>
      <c r="D651" s="1267">
        <v>4202</v>
      </c>
      <c r="E651" s="1282">
        <v>1869</v>
      </c>
      <c r="F651" s="1283">
        <v>2029</v>
      </c>
      <c r="G651" s="1283">
        <v>304</v>
      </c>
      <c r="H651" s="1280">
        <v>172031</v>
      </c>
      <c r="I651" s="1282">
        <v>31264</v>
      </c>
      <c r="J651" s="1282">
        <v>50784</v>
      </c>
      <c r="K651" s="1282">
        <v>89983</v>
      </c>
    </row>
    <row r="652" spans="2:11" ht="12.75">
      <c r="B652" s="1269" t="s">
        <v>278</v>
      </c>
      <c r="C652" s="1280">
        <f t="shared" si="48"/>
        <v>151920</v>
      </c>
      <c r="D652" s="1267">
        <v>4257</v>
      </c>
      <c r="E652" s="1282">
        <v>1568</v>
      </c>
      <c r="F652" s="1282">
        <v>2117</v>
      </c>
      <c r="G652" s="1283">
        <v>572</v>
      </c>
      <c r="H652" s="1280">
        <v>147663</v>
      </c>
      <c r="I652" s="1282">
        <v>24922</v>
      </c>
      <c r="J652" s="1282">
        <v>43850</v>
      </c>
      <c r="K652" s="1282">
        <v>78891</v>
      </c>
    </row>
    <row r="653" spans="2:11" ht="12.75">
      <c r="B653" s="1269" t="s">
        <v>279</v>
      </c>
      <c r="C653" s="1280">
        <f t="shared" si="48"/>
        <v>168873</v>
      </c>
      <c r="D653" s="1280">
        <v>4787</v>
      </c>
      <c r="E653" s="1281">
        <v>2244</v>
      </c>
      <c r="F653" s="1281">
        <v>2284</v>
      </c>
      <c r="G653" s="1280">
        <v>259</v>
      </c>
      <c r="H653" s="1280">
        <v>164086</v>
      </c>
      <c r="I653" s="1280">
        <v>25977</v>
      </c>
      <c r="J653" s="1280">
        <v>49066</v>
      </c>
      <c r="K653" s="1280">
        <v>89043</v>
      </c>
    </row>
    <row r="654" spans="2:11" ht="12.75">
      <c r="B654" s="1269" t="s">
        <v>280</v>
      </c>
      <c r="C654" s="1280">
        <f>SUM(D654+H654)</f>
        <v>167227</v>
      </c>
      <c r="D654" s="1267">
        <v>4810</v>
      </c>
      <c r="E654" s="1282">
        <v>2454</v>
      </c>
      <c r="F654" s="1282">
        <v>1999</v>
      </c>
      <c r="G654" s="1282">
        <v>357</v>
      </c>
      <c r="H654" s="1281">
        <v>162417</v>
      </c>
      <c r="I654" s="1282">
        <v>27314</v>
      </c>
      <c r="J654" s="1282">
        <v>55182</v>
      </c>
      <c r="K654" s="1282">
        <v>79921</v>
      </c>
    </row>
    <row r="655" spans="2:11" ht="12.75">
      <c r="B655" s="1270" t="s">
        <v>281</v>
      </c>
      <c r="C655" s="1280">
        <f>SUM(D655+H655)</f>
        <v>0</v>
      </c>
      <c r="D655" s="1282"/>
      <c r="E655" s="1282"/>
      <c r="F655" s="1282"/>
      <c r="G655" s="1282"/>
      <c r="H655" s="1282"/>
      <c r="I655" s="1282"/>
      <c r="J655" s="1282"/>
      <c r="K655" s="1282"/>
    </row>
    <row r="656" spans="2:11" ht="12.75">
      <c r="B656" s="1270" t="s">
        <v>282</v>
      </c>
      <c r="C656" s="1280">
        <f t="shared" si="48"/>
        <v>0</v>
      </c>
      <c r="D656" s="1282"/>
      <c r="E656" s="1282"/>
      <c r="F656" s="1282"/>
      <c r="G656" s="1282"/>
      <c r="H656" s="1282"/>
      <c r="I656" s="1282"/>
      <c r="J656" s="1282"/>
      <c r="K656" s="1282"/>
    </row>
    <row r="657" spans="2:11" ht="15">
      <c r="B657" s="1266"/>
      <c r="C657" s="1281"/>
      <c r="D657" s="1281"/>
      <c r="E657" s="1281"/>
      <c r="F657" s="1281"/>
      <c r="G657" s="1281"/>
      <c r="H657" s="1281"/>
      <c r="I657" s="1281"/>
      <c r="J657" s="1281"/>
      <c r="K657" s="1281"/>
    </row>
    <row r="658" spans="2:11" ht="12.75">
      <c r="B658" s="1279">
        <v>2020</v>
      </c>
      <c r="C658" s="1272">
        <f t="shared" ref="C658:K658" si="49">SUM(C645:C656)</f>
        <v>1565851</v>
      </c>
      <c r="D658" s="1272">
        <f>SUM(D645:D656)</f>
        <v>39339</v>
      </c>
      <c r="E658" s="1272">
        <f t="shared" si="49"/>
        <v>17159</v>
      </c>
      <c r="F658" s="1272">
        <f t="shared" si="49"/>
        <v>18727</v>
      </c>
      <c r="G658" s="1272">
        <f>SUM(G645:G656)</f>
        <v>3453</v>
      </c>
      <c r="H658" s="1272">
        <f t="shared" si="49"/>
        <v>1526512</v>
      </c>
      <c r="I658" s="1272">
        <f t="shared" si="49"/>
        <v>251562</v>
      </c>
      <c r="J658" s="1272">
        <f t="shared" si="49"/>
        <v>438845</v>
      </c>
      <c r="K658" s="1272">
        <f t="shared" si="49"/>
        <v>836105</v>
      </c>
    </row>
    <row r="659" spans="2:11" ht="12.75">
      <c r="B659" s="1271"/>
      <c r="C659" s="1242"/>
      <c r="D659" s="1242"/>
      <c r="E659" s="1242"/>
      <c r="F659" s="1242"/>
      <c r="G659" s="1242"/>
      <c r="H659" s="1242"/>
      <c r="I659" s="1242"/>
      <c r="J659" s="1242"/>
      <c r="K659" s="1242"/>
    </row>
    <row r="660" spans="2:11" ht="12.75">
      <c r="B660" s="106"/>
      <c r="C660" s="1560" t="s">
        <v>295</v>
      </c>
      <c r="D660" s="1560"/>
      <c r="E660" s="1560"/>
      <c r="F660" s="1560"/>
      <c r="G660" s="1560"/>
      <c r="H660" s="1560"/>
      <c r="I660" s="1560"/>
      <c r="J660" s="1560"/>
      <c r="K660" s="1560"/>
    </row>
    <row r="661" spans="2:11" ht="12.75">
      <c r="B661" s="683"/>
      <c r="C661" s="1242"/>
      <c r="D661" s="1242"/>
      <c r="E661" s="1242"/>
      <c r="F661" s="1242"/>
      <c r="G661" s="1242"/>
      <c r="H661" s="1242"/>
      <c r="I661" s="1242"/>
      <c r="J661" s="1242"/>
      <c r="K661" s="1242"/>
    </row>
    <row r="662" spans="2:11" ht="12.75">
      <c r="B662" s="1274" t="s">
        <v>271</v>
      </c>
      <c r="C662" s="1280">
        <f t="shared" ref="C662:C673" si="50">SUM(D662+H662)</f>
        <v>49960551</v>
      </c>
      <c r="D662" s="1280">
        <v>235967</v>
      </c>
      <c r="E662" s="1280">
        <v>69271</v>
      </c>
      <c r="F662" s="1280">
        <v>111895</v>
      </c>
      <c r="G662" s="1280">
        <v>54801</v>
      </c>
      <c r="H662" s="1280">
        <v>49724584</v>
      </c>
      <c r="I662" s="1280">
        <v>7150936</v>
      </c>
      <c r="J662" s="1280">
        <v>13108259</v>
      </c>
      <c r="K662" s="1280">
        <v>29465389</v>
      </c>
    </row>
    <row r="663" spans="2:11" ht="12.75">
      <c r="B663" s="1274" t="s">
        <v>272</v>
      </c>
      <c r="C663" s="1280">
        <f t="shared" si="50"/>
        <v>47617324</v>
      </c>
      <c r="D663" s="1280">
        <v>208840</v>
      </c>
      <c r="E663" s="1280">
        <v>57340</v>
      </c>
      <c r="F663" s="1280">
        <v>107364</v>
      </c>
      <c r="G663" s="1280">
        <v>44136</v>
      </c>
      <c r="H663" s="1280">
        <v>47408484</v>
      </c>
      <c r="I663" s="1280">
        <v>6893452</v>
      </c>
      <c r="J663" s="1280">
        <v>11453223</v>
      </c>
      <c r="K663" s="1280">
        <v>29061809</v>
      </c>
    </row>
    <row r="664" spans="2:11" ht="12.75">
      <c r="B664" s="1274" t="s">
        <v>273</v>
      </c>
      <c r="C664" s="1280">
        <f t="shared" si="50"/>
        <v>45810921</v>
      </c>
      <c r="D664" s="1282">
        <v>212047</v>
      </c>
      <c r="E664" s="1282">
        <v>52722</v>
      </c>
      <c r="F664" s="1282">
        <v>104528</v>
      </c>
      <c r="G664" s="1283">
        <v>54797</v>
      </c>
      <c r="H664" s="1280">
        <v>45598874</v>
      </c>
      <c r="I664" s="1282">
        <v>6206047</v>
      </c>
      <c r="J664" s="1282">
        <v>10978459</v>
      </c>
      <c r="K664" s="1282">
        <v>28414368</v>
      </c>
    </row>
    <row r="665" spans="2:11" ht="12.75">
      <c r="B665" s="1274" t="s">
        <v>274</v>
      </c>
      <c r="C665" s="1280">
        <f t="shared" si="50"/>
        <v>37947488</v>
      </c>
      <c r="D665" s="1280">
        <v>152361</v>
      </c>
      <c r="E665" s="1281">
        <v>38008</v>
      </c>
      <c r="F665" s="1281">
        <v>67675</v>
      </c>
      <c r="G665" s="1280">
        <v>46678</v>
      </c>
      <c r="H665" s="1280">
        <v>37795127</v>
      </c>
      <c r="I665" s="1280">
        <v>5250323</v>
      </c>
      <c r="J665" s="1280">
        <v>9742524</v>
      </c>
      <c r="K665" s="1280">
        <v>22802280</v>
      </c>
    </row>
    <row r="666" spans="2:11" ht="12.75">
      <c r="B666" s="1274" t="s">
        <v>275</v>
      </c>
      <c r="C666" s="1280">
        <f t="shared" si="50"/>
        <v>43850100</v>
      </c>
      <c r="D666" s="1285">
        <v>182406</v>
      </c>
      <c r="E666" s="1285">
        <v>49999</v>
      </c>
      <c r="F666" s="1285">
        <v>89839</v>
      </c>
      <c r="G666" s="1285">
        <v>42568</v>
      </c>
      <c r="H666" s="1285">
        <v>43667694</v>
      </c>
      <c r="I666" s="1285">
        <v>6427358</v>
      </c>
      <c r="J666" s="1285">
        <v>9965046</v>
      </c>
      <c r="K666" s="1273">
        <v>27275290</v>
      </c>
    </row>
    <row r="667" spans="2:11" ht="12.75">
      <c r="B667" s="1274" t="s">
        <v>276</v>
      </c>
      <c r="C667" s="1280">
        <f t="shared" si="50"/>
        <v>52025091</v>
      </c>
      <c r="D667" s="1280">
        <v>205453</v>
      </c>
      <c r="E667" s="1281">
        <v>52679</v>
      </c>
      <c r="F667" s="1281">
        <v>121156</v>
      </c>
      <c r="G667" s="1280">
        <v>31618</v>
      </c>
      <c r="H667" s="1280">
        <v>51819638</v>
      </c>
      <c r="I667" s="1280">
        <v>7514997</v>
      </c>
      <c r="J667" s="1280">
        <v>11510571</v>
      </c>
      <c r="K667" s="1280">
        <v>32794070</v>
      </c>
    </row>
    <row r="668" spans="2:11" ht="12.75">
      <c r="B668" s="1274" t="s">
        <v>277</v>
      </c>
      <c r="C668" s="1280">
        <f t="shared" si="50"/>
        <v>54051147</v>
      </c>
      <c r="D668" s="1282">
        <v>228220</v>
      </c>
      <c r="E668" s="1282">
        <v>67664</v>
      </c>
      <c r="F668" s="1282">
        <v>124553</v>
      </c>
      <c r="G668" s="1283">
        <v>36003</v>
      </c>
      <c r="H668" s="1280">
        <v>53822927</v>
      </c>
      <c r="I668" s="1282">
        <v>8725344</v>
      </c>
      <c r="J668" s="1282">
        <v>14051630</v>
      </c>
      <c r="K668" s="1282">
        <v>31045953</v>
      </c>
    </row>
    <row r="669" spans="2:11" ht="12.75">
      <c r="B669" s="1274" t="s">
        <v>278</v>
      </c>
      <c r="C669" s="1280">
        <f t="shared" si="50"/>
        <v>45879866</v>
      </c>
      <c r="D669" s="1282">
        <v>235692</v>
      </c>
      <c r="E669" s="1282">
        <v>57242</v>
      </c>
      <c r="F669" s="1282">
        <v>115636</v>
      </c>
      <c r="G669" s="1283">
        <v>62814</v>
      </c>
      <c r="H669" s="1280">
        <v>45644174</v>
      </c>
      <c r="I669" s="1282">
        <v>6814064</v>
      </c>
      <c r="J669" s="1282">
        <v>12095543</v>
      </c>
      <c r="K669" s="1282">
        <v>26734567</v>
      </c>
    </row>
    <row r="670" spans="2:11" ht="12.75">
      <c r="B670" s="1274" t="s">
        <v>279</v>
      </c>
      <c r="C670" s="1280">
        <f t="shared" si="50"/>
        <v>50006709</v>
      </c>
      <c r="D670" s="1282">
        <v>255535</v>
      </c>
      <c r="E670" s="1282">
        <v>81414</v>
      </c>
      <c r="F670" s="1282">
        <v>142799</v>
      </c>
      <c r="G670" s="1283">
        <v>31322</v>
      </c>
      <c r="H670" s="1280">
        <v>49751174</v>
      </c>
      <c r="I670" s="1282">
        <v>7098072</v>
      </c>
      <c r="J670" s="1282">
        <v>13203179</v>
      </c>
      <c r="K670" s="1282">
        <v>29449923</v>
      </c>
    </row>
    <row r="671" spans="2:11" ht="12.75">
      <c r="B671" s="1274" t="s">
        <v>280</v>
      </c>
      <c r="C671" s="1280">
        <f>SUM(D671+H671)</f>
        <v>49388258</v>
      </c>
      <c r="D671" s="1282">
        <v>269010</v>
      </c>
      <c r="E671" s="1282">
        <v>93543</v>
      </c>
      <c r="F671" s="1282">
        <v>130959</v>
      </c>
      <c r="G671" s="1282">
        <v>44508</v>
      </c>
      <c r="H671" s="1281">
        <v>49119248</v>
      </c>
      <c r="I671" s="1282">
        <v>7503226</v>
      </c>
      <c r="J671" s="1282">
        <v>14927985</v>
      </c>
      <c r="K671" s="1282">
        <v>26688037</v>
      </c>
    </row>
    <row r="672" spans="2:11" ht="12.75">
      <c r="B672" s="1274" t="s">
        <v>281</v>
      </c>
      <c r="C672" s="1280">
        <f>SUM(D672+H672)</f>
        <v>0</v>
      </c>
      <c r="D672" s="1282"/>
      <c r="E672" s="1282"/>
      <c r="F672" s="1282"/>
      <c r="G672" s="1282"/>
      <c r="H672" s="1281"/>
      <c r="I672" s="1282"/>
      <c r="J672" s="1282"/>
      <c r="K672" s="1282"/>
    </row>
    <row r="673" spans="2:11" ht="12.75">
      <c r="B673" s="1274" t="s">
        <v>282</v>
      </c>
      <c r="C673" s="1280">
        <f t="shared" si="50"/>
        <v>0</v>
      </c>
      <c r="D673" s="1282"/>
      <c r="E673" s="1282"/>
      <c r="F673" s="1282"/>
      <c r="G673" s="1282"/>
      <c r="H673" s="1282"/>
      <c r="I673" s="1282"/>
      <c r="J673" s="1282"/>
      <c r="K673" s="1282"/>
    </row>
    <row r="674" spans="2:11" ht="12.75">
      <c r="B674" s="1271"/>
      <c r="C674" s="1281"/>
      <c r="D674" s="1281"/>
      <c r="E674" s="1281"/>
      <c r="F674" s="1281"/>
      <c r="G674" s="1281"/>
      <c r="H674" s="1281"/>
      <c r="I674" s="1281"/>
      <c r="J674" s="1281"/>
      <c r="K674" s="1281"/>
    </row>
    <row r="675" spans="2:11" ht="12.75">
      <c r="B675" s="1279">
        <v>2020</v>
      </c>
      <c r="C675" s="1272">
        <f t="shared" ref="C675:K675" si="51">SUM(C662:C673)</f>
        <v>476537455</v>
      </c>
      <c r="D675" s="1272">
        <f t="shared" si="51"/>
        <v>2185531</v>
      </c>
      <c r="E675" s="1272">
        <f t="shared" si="51"/>
        <v>619882</v>
      </c>
      <c r="F675" s="1272">
        <f t="shared" si="51"/>
        <v>1116404</v>
      </c>
      <c r="G675" s="1272">
        <f t="shared" si="51"/>
        <v>449245</v>
      </c>
      <c r="H675" s="1272">
        <f t="shared" si="51"/>
        <v>474351924</v>
      </c>
      <c r="I675" s="1272">
        <f t="shared" si="51"/>
        <v>69583819</v>
      </c>
      <c r="J675" s="1272">
        <f t="shared" si="51"/>
        <v>121036419</v>
      </c>
      <c r="K675" s="1272">
        <f t="shared" si="51"/>
        <v>283731686</v>
      </c>
    </row>
    <row r="676" spans="2:11" ht="12.75">
      <c r="B676" s="690"/>
      <c r="C676" s="1243"/>
      <c r="D676" s="1243"/>
      <c r="E676" s="1243"/>
      <c r="F676" s="1243"/>
      <c r="G676" s="1243"/>
      <c r="H676" s="1243"/>
      <c r="I676" s="1243"/>
      <c r="J676" s="1243"/>
      <c r="K676" s="1243"/>
    </row>
    <row r="677" spans="2:11" ht="12.75" customHeight="1">
      <c r="B677" s="1542" t="s">
        <v>259</v>
      </c>
      <c r="C677" s="1544" t="s">
        <v>22</v>
      </c>
      <c r="D677" s="1544" t="s">
        <v>260</v>
      </c>
      <c r="E677" s="1561" t="s">
        <v>261</v>
      </c>
      <c r="F677" s="1562"/>
      <c r="G677" s="1563"/>
      <c r="H677" s="1564" t="s">
        <v>262</v>
      </c>
      <c r="I677" s="1565" t="s">
        <v>263</v>
      </c>
      <c r="J677" s="1566"/>
      <c r="K677" s="1566"/>
    </row>
    <row r="678" spans="2:11" ht="11.25" customHeight="1">
      <c r="B678" s="1543"/>
      <c r="C678" s="1545"/>
      <c r="D678" s="1545"/>
      <c r="E678" s="1556" t="s">
        <v>300</v>
      </c>
      <c r="F678" s="1544" t="s">
        <v>301</v>
      </c>
      <c r="G678" s="1544" t="s">
        <v>302</v>
      </c>
      <c r="H678" s="1554"/>
      <c r="I678" s="1556" t="s">
        <v>267</v>
      </c>
      <c r="J678" s="1556" t="s">
        <v>24</v>
      </c>
      <c r="K678" s="1544" t="s">
        <v>268</v>
      </c>
    </row>
    <row r="679" spans="2:11" ht="11.25" customHeight="1">
      <c r="B679" s="1543"/>
      <c r="C679" s="1545"/>
      <c r="D679" s="1545"/>
      <c r="E679" s="1557"/>
      <c r="F679" s="1545"/>
      <c r="G679" s="1545"/>
      <c r="H679" s="1554"/>
      <c r="I679" s="1567"/>
      <c r="J679" s="1567"/>
      <c r="K679" s="1568"/>
    </row>
    <row r="680" spans="2:11" ht="12.75">
      <c r="B680" s="680">
        <v>0</v>
      </c>
      <c r="C680" s="1244">
        <v>1</v>
      </c>
      <c r="D680" s="1244">
        <v>2</v>
      </c>
      <c r="E680" s="1245">
        <v>3</v>
      </c>
      <c r="F680" s="1245">
        <v>4</v>
      </c>
      <c r="G680" s="1244">
        <v>5</v>
      </c>
      <c r="H680" s="1244">
        <v>6</v>
      </c>
      <c r="I680" s="1244">
        <v>7</v>
      </c>
      <c r="J680" s="1244">
        <v>8</v>
      </c>
      <c r="K680" s="1244">
        <v>9</v>
      </c>
    </row>
    <row r="681" spans="2:11" ht="12.75">
      <c r="B681" s="683"/>
      <c r="C681" s="1242"/>
      <c r="D681" s="1242"/>
      <c r="E681" s="1242"/>
      <c r="F681" s="1242"/>
      <c r="G681" s="1242"/>
      <c r="H681" s="1242"/>
      <c r="I681" s="1242"/>
      <c r="J681" s="1242"/>
      <c r="K681" s="1242"/>
    </row>
    <row r="682" spans="2:11" ht="12.75">
      <c r="B682" s="106"/>
      <c r="C682" s="1560" t="s">
        <v>296</v>
      </c>
      <c r="D682" s="1560"/>
      <c r="E682" s="1560"/>
      <c r="F682" s="1560"/>
      <c r="G682" s="1560"/>
      <c r="H682" s="1560"/>
      <c r="I682" s="1560"/>
      <c r="J682" s="1560"/>
      <c r="K682" s="1560"/>
    </row>
    <row r="683" spans="2:11" ht="12.75">
      <c r="B683" s="106"/>
      <c r="C683" s="1246"/>
      <c r="D683" s="1246"/>
      <c r="E683" s="1246"/>
      <c r="F683" s="1246"/>
      <c r="G683" s="1246"/>
      <c r="H683" s="1246"/>
      <c r="I683" s="1246"/>
      <c r="J683" s="1246"/>
      <c r="K683" s="1246"/>
    </row>
    <row r="684" spans="2:11" ht="12.75">
      <c r="B684" s="1274" t="s">
        <v>271</v>
      </c>
      <c r="C684" s="1280">
        <f>SUM(D684+H684)</f>
        <v>98406751</v>
      </c>
      <c r="D684" s="1280">
        <v>415255</v>
      </c>
      <c r="E684" s="1280">
        <v>121753</v>
      </c>
      <c r="F684" s="1280">
        <v>197678</v>
      </c>
      <c r="G684" s="1280">
        <v>95824</v>
      </c>
      <c r="H684" s="1280">
        <v>97991496</v>
      </c>
      <c r="I684" s="1280">
        <v>14011279</v>
      </c>
      <c r="J684" s="1280">
        <v>27307209</v>
      </c>
      <c r="K684" s="1280">
        <v>56673008</v>
      </c>
    </row>
    <row r="685" spans="2:11" ht="12.75">
      <c r="B685" s="1274" t="s">
        <v>272</v>
      </c>
      <c r="C685" s="1280">
        <f t="shared" ref="C685:C695" si="52">SUM(D685+H685)</f>
        <v>94273400</v>
      </c>
      <c r="D685" s="1280">
        <v>371528</v>
      </c>
      <c r="E685" s="1280">
        <v>101380</v>
      </c>
      <c r="F685" s="1280">
        <v>190031</v>
      </c>
      <c r="G685" s="1280">
        <v>80117</v>
      </c>
      <c r="H685" s="1280">
        <v>93901872</v>
      </c>
      <c r="I685" s="1280">
        <v>13706847</v>
      </c>
      <c r="J685" s="1280">
        <v>24084327</v>
      </c>
      <c r="K685" s="1280">
        <v>56110698</v>
      </c>
    </row>
    <row r="686" spans="2:11" ht="12.75">
      <c r="B686" s="1274" t="s">
        <v>273</v>
      </c>
      <c r="C686" s="1280">
        <f t="shared" si="52"/>
        <v>89717346</v>
      </c>
      <c r="D686" s="1282">
        <v>372120</v>
      </c>
      <c r="E686" s="1282">
        <v>93526</v>
      </c>
      <c r="F686" s="1282">
        <v>183035</v>
      </c>
      <c r="G686" s="1283">
        <v>95559</v>
      </c>
      <c r="H686" s="1280">
        <v>89345226</v>
      </c>
      <c r="I686" s="1282">
        <v>12115715</v>
      </c>
      <c r="J686" s="1282">
        <v>22514649</v>
      </c>
      <c r="K686" s="1282">
        <v>54714862</v>
      </c>
    </row>
    <row r="687" spans="2:11" ht="12.75">
      <c r="B687" s="1274" t="s">
        <v>274</v>
      </c>
      <c r="C687" s="1280">
        <f t="shared" si="52"/>
        <v>74393739</v>
      </c>
      <c r="D687" s="1280">
        <v>265878</v>
      </c>
      <c r="E687" s="1281">
        <v>66178</v>
      </c>
      <c r="F687" s="1281">
        <v>117616</v>
      </c>
      <c r="G687" s="1281">
        <v>82084</v>
      </c>
      <c r="H687" s="1280">
        <v>74127861</v>
      </c>
      <c r="I687" s="1281">
        <v>10308616</v>
      </c>
      <c r="J687" s="1281">
        <v>20143556</v>
      </c>
      <c r="K687" s="1281">
        <v>43675689</v>
      </c>
    </row>
    <row r="688" spans="2:11" ht="12.75">
      <c r="B688" s="1274" t="s">
        <v>275</v>
      </c>
      <c r="C688" s="1280">
        <f t="shared" si="52"/>
        <v>86208498</v>
      </c>
      <c r="D688" s="1285">
        <v>319898</v>
      </c>
      <c r="E688" s="1285">
        <v>87279</v>
      </c>
      <c r="F688" s="1285">
        <v>156470</v>
      </c>
      <c r="G688" s="1285">
        <v>76149</v>
      </c>
      <c r="H688" s="1285">
        <v>85888600</v>
      </c>
      <c r="I688" s="1285">
        <v>12659354</v>
      </c>
      <c r="J688" s="1285">
        <v>20656790</v>
      </c>
      <c r="K688" s="1285">
        <v>52572456</v>
      </c>
    </row>
    <row r="689" spans="2:12" ht="12.75">
      <c r="B689" s="1274" t="s">
        <v>276</v>
      </c>
      <c r="C689" s="1280">
        <f t="shared" si="52"/>
        <v>101889130</v>
      </c>
      <c r="D689" s="1280">
        <v>360681</v>
      </c>
      <c r="E689" s="1281">
        <v>93221</v>
      </c>
      <c r="F689" s="1281">
        <v>211996</v>
      </c>
      <c r="G689" s="1281">
        <v>55464</v>
      </c>
      <c r="H689" s="1280">
        <v>101528449</v>
      </c>
      <c r="I689" s="1281">
        <v>15174672</v>
      </c>
      <c r="J689" s="1281">
        <v>23731496</v>
      </c>
      <c r="K689" s="1281">
        <v>62622281</v>
      </c>
    </row>
    <row r="690" spans="2:12" ht="12.75">
      <c r="B690" s="1274" t="s">
        <v>277</v>
      </c>
      <c r="C690" s="1280">
        <f>SUM(D690+H690)</f>
        <v>105672362</v>
      </c>
      <c r="D690" s="1282">
        <v>403511</v>
      </c>
      <c r="E690" s="1282">
        <v>119182</v>
      </c>
      <c r="F690" s="1282">
        <v>221232</v>
      </c>
      <c r="G690" s="1283">
        <v>63097</v>
      </c>
      <c r="H690" s="1280">
        <v>105268851</v>
      </c>
      <c r="I690" s="1282">
        <v>17023118</v>
      </c>
      <c r="J690" s="1282">
        <v>28928872</v>
      </c>
      <c r="K690" s="1282">
        <v>59316861</v>
      </c>
    </row>
    <row r="691" spans="2:12" ht="12.75">
      <c r="B691" s="1274" t="s">
        <v>278</v>
      </c>
      <c r="C691" s="1280">
        <f>SUM(D691+H691)</f>
        <v>89888573</v>
      </c>
      <c r="D691" s="1282">
        <v>413288</v>
      </c>
      <c r="E691" s="1282">
        <v>100914</v>
      </c>
      <c r="F691" s="1282">
        <v>202818</v>
      </c>
      <c r="G691" s="1283">
        <v>109556</v>
      </c>
      <c r="H691" s="1280">
        <v>89475285</v>
      </c>
      <c r="I691" s="1282">
        <v>13419764</v>
      </c>
      <c r="J691" s="1282">
        <v>24879574</v>
      </c>
      <c r="K691" s="1282">
        <v>51175947</v>
      </c>
    </row>
    <row r="692" spans="2:12" ht="12.75">
      <c r="B692" s="1274" t="s">
        <v>279</v>
      </c>
      <c r="C692" s="1280">
        <f t="shared" si="52"/>
        <v>98776814</v>
      </c>
      <c r="D692" s="1280">
        <v>449742</v>
      </c>
      <c r="E692" s="1281">
        <v>142399</v>
      </c>
      <c r="F692" s="1281">
        <v>252641</v>
      </c>
      <c r="G692" s="1281">
        <v>54702</v>
      </c>
      <c r="H692" s="1280">
        <v>98327072</v>
      </c>
      <c r="I692" s="1281">
        <v>13985215</v>
      </c>
      <c r="J692" s="1281">
        <v>27586425</v>
      </c>
      <c r="K692" s="1281">
        <v>56755432</v>
      </c>
    </row>
    <row r="693" spans="2:12" ht="12.75">
      <c r="B693" s="1274" t="s">
        <v>280</v>
      </c>
      <c r="C693" s="1280">
        <f t="shared" si="52"/>
        <v>97774164</v>
      </c>
      <c r="D693" s="1282">
        <v>478145</v>
      </c>
      <c r="E693" s="1282">
        <v>164762</v>
      </c>
      <c r="F693" s="1282">
        <v>235023</v>
      </c>
      <c r="G693" s="1282">
        <v>78360</v>
      </c>
      <c r="H693" s="1281">
        <v>97296019</v>
      </c>
      <c r="I693" s="1282">
        <v>14828737</v>
      </c>
      <c r="J693" s="1282">
        <v>31240799</v>
      </c>
      <c r="K693" s="1282">
        <v>51226483</v>
      </c>
    </row>
    <row r="694" spans="2:12" ht="12.75">
      <c r="B694" s="1274" t="s">
        <v>281</v>
      </c>
      <c r="C694" s="1280">
        <f t="shared" si="52"/>
        <v>0</v>
      </c>
      <c r="D694" s="1282"/>
      <c r="E694" s="1282"/>
      <c r="F694" s="1282"/>
      <c r="G694" s="1282"/>
      <c r="H694" s="1281"/>
      <c r="I694" s="1282"/>
      <c r="J694" s="1282"/>
      <c r="K694" s="1282"/>
    </row>
    <row r="695" spans="2:12" ht="12.75">
      <c r="B695" s="1274" t="s">
        <v>282</v>
      </c>
      <c r="C695" s="1280">
        <f t="shared" si="52"/>
        <v>0</v>
      </c>
      <c r="D695" s="1282"/>
      <c r="E695" s="1282"/>
      <c r="F695" s="1282"/>
      <c r="G695" s="1283"/>
      <c r="H695" s="1284"/>
      <c r="I695" s="1282"/>
      <c r="J695" s="1282"/>
      <c r="K695" s="1282"/>
    </row>
    <row r="696" spans="2:12" ht="12.75">
      <c r="B696" s="1274"/>
      <c r="C696" s="1278"/>
      <c r="D696" s="1275"/>
      <c r="E696" s="1276"/>
      <c r="F696" s="1276"/>
      <c r="G696" s="1276"/>
      <c r="H696" s="1275"/>
      <c r="I696" s="1276"/>
      <c r="J696" s="1276"/>
      <c r="K696" s="1276"/>
    </row>
    <row r="697" spans="2:12" ht="12.75">
      <c r="B697" s="1279">
        <v>2020</v>
      </c>
      <c r="C697" s="1277">
        <f t="shared" ref="C697:K697" si="53">SUM(C684:C695)</f>
        <v>937000777</v>
      </c>
      <c r="D697" s="1277">
        <f t="shared" si="53"/>
        <v>3850046</v>
      </c>
      <c r="E697" s="1277">
        <f t="shared" si="53"/>
        <v>1090594</v>
      </c>
      <c r="F697" s="1277">
        <f t="shared" si="53"/>
        <v>1968540</v>
      </c>
      <c r="G697" s="1277">
        <f t="shared" si="53"/>
        <v>790912</v>
      </c>
      <c r="H697" s="1277">
        <f t="shared" si="53"/>
        <v>933150731</v>
      </c>
      <c r="I697" s="1277">
        <f t="shared" si="53"/>
        <v>137233317</v>
      </c>
      <c r="J697" s="1277">
        <f t="shared" si="53"/>
        <v>251073697</v>
      </c>
      <c r="K697" s="1277">
        <f t="shared" si="53"/>
        <v>544843717</v>
      </c>
    </row>
    <row r="700" spans="2:12" ht="20.25" thickBot="1">
      <c r="B700" s="106"/>
      <c r="C700" s="106"/>
      <c r="D700" s="106"/>
      <c r="E700" s="1083"/>
      <c r="F700" s="1084" t="s">
        <v>297</v>
      </c>
      <c r="G700" s="1084"/>
      <c r="H700" s="1084"/>
      <c r="I700" s="1084"/>
      <c r="J700" s="1085"/>
      <c r="K700" s="106"/>
    </row>
    <row r="701" spans="2:12" ht="15.75">
      <c r="B701" s="538" t="s">
        <v>271</v>
      </c>
      <c r="C701" s="563">
        <f>C684/C645</f>
        <v>602.80893982737814</v>
      </c>
      <c r="D701" s="563">
        <f t="shared" ref="D701:K701" si="54">D684/D645</f>
        <v>99.272053550083669</v>
      </c>
      <c r="E701" s="563">
        <f t="shared" si="54"/>
        <v>62.888946280991739</v>
      </c>
      <c r="F701" s="563">
        <f t="shared" si="54"/>
        <v>105.25985090521831</v>
      </c>
      <c r="G701" s="563">
        <f t="shared" si="54"/>
        <v>259.68563685636855</v>
      </c>
      <c r="H701" s="563">
        <f t="shared" si="54"/>
        <v>616.05074686918476</v>
      </c>
      <c r="I701" s="563">
        <f t="shared" si="54"/>
        <v>542.58912597296978</v>
      </c>
      <c r="J701" s="563">
        <f t="shared" si="54"/>
        <v>579.53710817292392</v>
      </c>
      <c r="K701" s="1167">
        <f t="shared" si="54"/>
        <v>658.05494531014142</v>
      </c>
    </row>
    <row r="702" spans="2:12" ht="15.75">
      <c r="B702" s="534" t="s">
        <v>272</v>
      </c>
      <c r="C702" s="564">
        <f t="shared" ref="C702:G705" si="55">C685/C646</f>
        <v>609.01309456901618</v>
      </c>
      <c r="D702" s="564">
        <f t="shared" si="55"/>
        <v>96.375616083009078</v>
      </c>
      <c r="E702" s="564">
        <f t="shared" si="55"/>
        <v>61.368038740920099</v>
      </c>
      <c r="F702" s="564">
        <f t="shared" si="55"/>
        <v>100.86571125265392</v>
      </c>
      <c r="G702" s="564">
        <f t="shared" si="55"/>
        <v>251.15047021943573</v>
      </c>
      <c r="H702" s="564">
        <f>H685/H646</f>
        <v>622.10565647732244</v>
      </c>
      <c r="I702" s="564">
        <f t="shared" ref="I702:K705" si="56">I685/I646</f>
        <v>552.25008058017727</v>
      </c>
      <c r="J702" s="564">
        <f t="shared" si="56"/>
        <v>583.84831882863443</v>
      </c>
      <c r="K702" s="1168">
        <f t="shared" si="56"/>
        <v>661.12921963921713</v>
      </c>
    </row>
    <row r="703" spans="2:12" ht="15.75">
      <c r="B703" s="534" t="s">
        <v>273</v>
      </c>
      <c r="C703" s="564">
        <f t="shared" si="55"/>
        <v>592.3774768410002</v>
      </c>
      <c r="D703" s="564">
        <f t="shared" si="55"/>
        <v>101.33986928104575</v>
      </c>
      <c r="E703" s="564">
        <f t="shared" si="55"/>
        <v>61.89675711449371</v>
      </c>
      <c r="F703" s="564">
        <f t="shared" si="55"/>
        <v>102.77091521617069</v>
      </c>
      <c r="G703" s="564">
        <f t="shared" si="55"/>
        <v>251.47105263157894</v>
      </c>
      <c r="H703" s="564">
        <f>H686/H647</f>
        <v>604.5785723469188</v>
      </c>
      <c r="I703" s="564">
        <f t="shared" si="56"/>
        <v>546.12192923146267</v>
      </c>
      <c r="J703" s="564">
        <f t="shared" si="56"/>
        <v>572.80438101053278</v>
      </c>
      <c r="K703" s="1168">
        <f t="shared" si="56"/>
        <v>634.08114497624285</v>
      </c>
      <c r="L703"/>
    </row>
    <row r="704" spans="2:12" ht="15.75">
      <c r="B704" s="534" t="s">
        <v>274</v>
      </c>
      <c r="C704" s="564">
        <f>C687/C648</f>
        <v>602.93012229813519</v>
      </c>
      <c r="D704" s="564">
        <f t="shared" si="55"/>
        <v>103.09344707250872</v>
      </c>
      <c r="E704" s="564">
        <f t="shared" si="55"/>
        <v>63.146946564885496</v>
      </c>
      <c r="F704" s="564">
        <f t="shared" si="55"/>
        <v>100.09872340425532</v>
      </c>
      <c r="G704" s="564">
        <f t="shared" si="55"/>
        <v>230.57303370786516</v>
      </c>
      <c r="H704" s="564">
        <f>H687/H648</f>
        <v>613.60059764254027</v>
      </c>
      <c r="I704" s="564">
        <f>I687/I648</f>
        <v>548.18484445626166</v>
      </c>
      <c r="J704" s="564">
        <f t="shared" si="56"/>
        <v>573.92318650635366</v>
      </c>
      <c r="K704" s="1168">
        <f t="shared" si="56"/>
        <v>652.80156938943276</v>
      </c>
      <c r="L704"/>
    </row>
    <row r="705" spans="2:12" ht="15.75">
      <c r="B705" s="534" t="s">
        <v>275</v>
      </c>
      <c r="C705" s="564">
        <f>C688/C649</f>
        <v>607.29455109013418</v>
      </c>
      <c r="D705" s="564">
        <f t="shared" si="55"/>
        <v>98.309157959434543</v>
      </c>
      <c r="E705" s="564">
        <f t="shared" si="55"/>
        <v>63.521834061135372</v>
      </c>
      <c r="F705" s="564">
        <f t="shared" si="55"/>
        <v>99.031645569620252</v>
      </c>
      <c r="G705" s="564">
        <f t="shared" si="55"/>
        <v>253.83</v>
      </c>
      <c r="H705" s="564">
        <f>H688/H649</f>
        <v>619.23562194937313</v>
      </c>
      <c r="I705" s="564">
        <f>I688/I649</f>
        <v>549.02220487466388</v>
      </c>
      <c r="J705" s="564">
        <f t="shared" si="56"/>
        <v>571.45042602633612</v>
      </c>
      <c r="K705" s="1168">
        <f t="shared" si="56"/>
        <v>661.3303478206177</v>
      </c>
      <c r="L705"/>
    </row>
    <row r="706" spans="2:12" ht="15.75">
      <c r="B706" s="534" t="s">
        <v>276</v>
      </c>
      <c r="C706" s="564">
        <f t="shared" ref="C706:K706" si="57">C689/C650</f>
        <v>610.9962880564168</v>
      </c>
      <c r="D706" s="564">
        <f t="shared" si="57"/>
        <v>96.438770053475935</v>
      </c>
      <c r="E706" s="564">
        <f t="shared" si="57"/>
        <v>62.023286759813708</v>
      </c>
      <c r="F706" s="564">
        <f t="shared" si="57"/>
        <v>105.998</v>
      </c>
      <c r="G706" s="564">
        <f t="shared" si="57"/>
        <v>234.02531645569621</v>
      </c>
      <c r="H706" s="564">
        <f t="shared" si="57"/>
        <v>622.80132377207565</v>
      </c>
      <c r="I706" s="564">
        <f t="shared" si="57"/>
        <v>553.94144703219683</v>
      </c>
      <c r="J706" s="564">
        <f t="shared" si="57"/>
        <v>578.23873687288324</v>
      </c>
      <c r="K706" s="1168">
        <f t="shared" si="57"/>
        <v>662.08112365727823</v>
      </c>
      <c r="L706"/>
    </row>
    <row r="707" spans="2:12" ht="15.75">
      <c r="B707" s="534" t="s">
        <v>277</v>
      </c>
      <c r="C707" s="564">
        <f t="shared" ref="C707:K707" si="58">C690/C651</f>
        <v>599.61733614022341</v>
      </c>
      <c r="D707" s="564">
        <f t="shared" si="58"/>
        <v>96.028319847691577</v>
      </c>
      <c r="E707" s="564">
        <f t="shared" si="58"/>
        <v>63.767790262172284</v>
      </c>
      <c r="F707" s="564">
        <f t="shared" si="58"/>
        <v>109.03499260719566</v>
      </c>
      <c r="G707" s="564">
        <f t="shared" si="58"/>
        <v>207.55592105263159</v>
      </c>
      <c r="H707" s="564">
        <f t="shared" si="58"/>
        <v>611.91791595700772</v>
      </c>
      <c r="I707" s="564">
        <f t="shared" si="58"/>
        <v>544.4958418628454</v>
      </c>
      <c r="J707" s="564">
        <f t="shared" si="58"/>
        <v>569.6454001260239</v>
      </c>
      <c r="K707" s="1168">
        <f t="shared" si="58"/>
        <v>659.20074903037244</v>
      </c>
      <c r="L707"/>
    </row>
    <row r="708" spans="2:12" ht="15.75">
      <c r="B708" s="534" t="s">
        <v>278</v>
      </c>
      <c r="C708" s="564">
        <f t="shared" ref="C708:K708" si="59">C691/C652</f>
        <v>591.68360321221701</v>
      </c>
      <c r="D708" s="564">
        <f t="shared" si="59"/>
        <v>97.084331688982857</v>
      </c>
      <c r="E708" s="564">
        <f t="shared" si="59"/>
        <v>64.358418367346943</v>
      </c>
      <c r="F708" s="564">
        <f t="shared" si="59"/>
        <v>95.804440245630616</v>
      </c>
      <c r="G708" s="564">
        <f t="shared" si="59"/>
        <v>191.53146853146853</v>
      </c>
      <c r="H708" s="564">
        <f t="shared" si="59"/>
        <v>605.94248389914878</v>
      </c>
      <c r="I708" s="564">
        <f t="shared" si="59"/>
        <v>538.47058823529414</v>
      </c>
      <c r="J708" s="564">
        <f t="shared" si="59"/>
        <v>567.37911060433294</v>
      </c>
      <c r="K708" s="1168">
        <f t="shared" si="59"/>
        <v>648.69182796516714</v>
      </c>
      <c r="L708"/>
    </row>
    <row r="709" spans="2:12" ht="15.75">
      <c r="B709" s="534" t="s">
        <v>279</v>
      </c>
      <c r="C709" s="564">
        <f t="shared" ref="C709:K709" si="60">C692/C653</f>
        <v>584.91774291923514</v>
      </c>
      <c r="D709" s="564">
        <f t="shared" si="60"/>
        <v>93.950699811990802</v>
      </c>
      <c r="E709" s="564">
        <f t="shared" si="60"/>
        <v>63.457664884135475</v>
      </c>
      <c r="F709" s="564">
        <f t="shared" si="60"/>
        <v>110.61339754816112</v>
      </c>
      <c r="G709" s="564">
        <f t="shared" si="60"/>
        <v>211.20463320463321</v>
      </c>
      <c r="H709" s="564">
        <f t="shared" si="60"/>
        <v>599.24108089660297</v>
      </c>
      <c r="I709" s="564">
        <f t="shared" si="60"/>
        <v>538.36913423413023</v>
      </c>
      <c r="J709" s="564">
        <f t="shared" si="60"/>
        <v>562.23097460563326</v>
      </c>
      <c r="K709" s="1168">
        <f t="shared" si="60"/>
        <v>637.39352896914977</v>
      </c>
      <c r="L709"/>
    </row>
    <row r="710" spans="2:12" ht="15.75">
      <c r="B710" s="534" t="s">
        <v>280</v>
      </c>
      <c r="C710" s="564">
        <f t="shared" ref="C710:K710" si="61">C693/C654</f>
        <v>584.67929221955785</v>
      </c>
      <c r="D710" s="564">
        <f t="shared" si="61"/>
        <v>99.406444906444904</v>
      </c>
      <c r="E710" s="564">
        <f t="shared" si="61"/>
        <v>67.140179299103508</v>
      </c>
      <c r="F710" s="564">
        <f t="shared" si="61"/>
        <v>117.57028514257128</v>
      </c>
      <c r="G710" s="564">
        <f t="shared" si="61"/>
        <v>219.49579831932772</v>
      </c>
      <c r="H710" s="564">
        <f t="shared" si="61"/>
        <v>599.05070897750852</v>
      </c>
      <c r="I710" s="564">
        <f t="shared" si="61"/>
        <v>542.89876986160948</v>
      </c>
      <c r="J710" s="564">
        <f t="shared" si="61"/>
        <v>566.14111485629371</v>
      </c>
      <c r="K710" s="1168">
        <f t="shared" si="61"/>
        <v>640.96398943957161</v>
      </c>
      <c r="L710"/>
    </row>
    <row r="711" spans="2:12" ht="15.75">
      <c r="B711" s="534" t="s">
        <v>281</v>
      </c>
      <c r="C711" s="564" t="e">
        <f t="shared" ref="C711:K711" si="62">C694/C655</f>
        <v>#DIV/0!</v>
      </c>
      <c r="D711" s="564" t="e">
        <f t="shared" si="62"/>
        <v>#DIV/0!</v>
      </c>
      <c r="E711" s="564" t="e">
        <f t="shared" si="62"/>
        <v>#DIV/0!</v>
      </c>
      <c r="F711" s="564" t="e">
        <f t="shared" si="62"/>
        <v>#DIV/0!</v>
      </c>
      <c r="G711" s="564" t="e">
        <f t="shared" si="62"/>
        <v>#DIV/0!</v>
      </c>
      <c r="H711" s="564" t="e">
        <f t="shared" si="62"/>
        <v>#DIV/0!</v>
      </c>
      <c r="I711" s="564" t="e">
        <f t="shared" si="62"/>
        <v>#DIV/0!</v>
      </c>
      <c r="J711" s="564" t="e">
        <f t="shared" si="62"/>
        <v>#DIV/0!</v>
      </c>
      <c r="K711" s="1168" t="e">
        <f t="shared" si="62"/>
        <v>#DIV/0!</v>
      </c>
      <c r="L711"/>
    </row>
    <row r="712" spans="2:12" ht="16.5" thickBot="1">
      <c r="B712" s="543" t="s">
        <v>282</v>
      </c>
      <c r="C712" s="565" t="e">
        <f t="shared" ref="C712" si="63">C695/C656</f>
        <v>#DIV/0!</v>
      </c>
      <c r="D712" s="565" t="e">
        <f>D695/D656</f>
        <v>#DIV/0!</v>
      </c>
      <c r="E712" s="565" t="e">
        <f t="shared" ref="E712:K712" si="64">E695/E656</f>
        <v>#DIV/0!</v>
      </c>
      <c r="F712" s="565" t="e">
        <f t="shared" si="64"/>
        <v>#DIV/0!</v>
      </c>
      <c r="G712" s="565" t="e">
        <f t="shared" si="64"/>
        <v>#DIV/0!</v>
      </c>
      <c r="H712" s="565" t="e">
        <f t="shared" si="64"/>
        <v>#DIV/0!</v>
      </c>
      <c r="I712" s="565" t="e">
        <f t="shared" si="64"/>
        <v>#DIV/0!</v>
      </c>
      <c r="J712" s="565" t="e">
        <f t="shared" si="64"/>
        <v>#DIV/0!</v>
      </c>
      <c r="K712" s="1223" t="e">
        <f t="shared" si="64"/>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10" workbookViewId="0">
      <selection activeCell="T27" sqref="T27"/>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631" t="s">
        <v>456</v>
      </c>
      <c r="B1" s="1631"/>
      <c r="C1" s="1631"/>
      <c r="D1" s="1631"/>
      <c r="E1" s="1631"/>
      <c r="F1" s="1631"/>
      <c r="G1" s="1631"/>
      <c r="H1" s="1631"/>
      <c r="I1" s="1631"/>
      <c r="J1" s="1631"/>
      <c r="K1" s="1631"/>
      <c r="L1" s="1631"/>
      <c r="M1" s="1631"/>
      <c r="N1" s="1631"/>
    </row>
    <row r="2" spans="1:20" ht="13.5" thickBot="1">
      <c r="B2" s="914"/>
      <c r="C2" s="914"/>
      <c r="D2" s="914"/>
      <c r="E2" s="914"/>
      <c r="F2" s="914"/>
      <c r="G2" s="915" t="s">
        <v>343</v>
      </c>
      <c r="H2" s="914"/>
      <c r="I2" s="914"/>
      <c r="J2" s="914"/>
      <c r="K2" s="914"/>
      <c r="L2" s="914"/>
      <c r="M2" s="914"/>
      <c r="N2" s="914"/>
    </row>
    <row r="3" spans="1:20" ht="14.25" thickBot="1">
      <c r="A3" s="916" t="s">
        <v>344</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5">
        <v>2019</v>
      </c>
      <c r="B19" s="1096">
        <v>354.37491656654714</v>
      </c>
      <c r="C19" s="1096">
        <v>356.43838796545651</v>
      </c>
      <c r="D19" s="1096">
        <v>357.2969949465724</v>
      </c>
      <c r="E19" s="1096">
        <v>357.47446683623537</v>
      </c>
      <c r="F19" s="1096">
        <v>361.2054005838466</v>
      </c>
      <c r="G19" s="1096">
        <v>357.93540852897377</v>
      </c>
      <c r="H19" s="1096">
        <v>354.2490676912646</v>
      </c>
      <c r="I19" s="1096">
        <v>353.13528487554794</v>
      </c>
      <c r="J19" s="1096">
        <v>352.05841293166753</v>
      </c>
      <c r="K19" s="1096">
        <v>345</v>
      </c>
      <c r="L19" s="1096">
        <v>349.6</v>
      </c>
      <c r="M19" s="1096">
        <v>354.4</v>
      </c>
      <c r="N19" s="1097">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v>347.8</v>
      </c>
      <c r="M20" s="932"/>
      <c r="N20" s="933"/>
    </row>
    <row r="21" spans="1:20">
      <c r="Q21"/>
      <c r="R21"/>
      <c r="S21"/>
      <c r="T21"/>
    </row>
    <row r="22" spans="1:20" ht="13.5" thickBot="1">
      <c r="B22" s="914"/>
      <c r="C22" s="914"/>
      <c r="D22" s="914"/>
      <c r="E22" s="914"/>
      <c r="F22" s="914"/>
      <c r="G22" s="934" t="s">
        <v>345</v>
      </c>
      <c r="H22" s="914"/>
      <c r="I22" s="914"/>
      <c r="J22" s="914"/>
      <c r="K22" s="914"/>
      <c r="L22" s="914"/>
      <c r="M22" s="914"/>
      <c r="N22" s="935"/>
      <c r="Q22"/>
      <c r="R22"/>
      <c r="S22"/>
      <c r="T22"/>
    </row>
    <row r="23" spans="1:20" ht="14.25" thickBot="1">
      <c r="A23" s="916" t="s">
        <v>344</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5">
        <v>2019</v>
      </c>
      <c r="B39" s="1096">
        <v>281.27826336739287</v>
      </c>
      <c r="C39" s="1096">
        <v>284.30536717690359</v>
      </c>
      <c r="D39" s="1096">
        <v>286.22046450702811</v>
      </c>
      <c r="E39" s="1096">
        <v>290.8767352564733</v>
      </c>
      <c r="F39" s="1096">
        <v>285.31500572737696</v>
      </c>
      <c r="G39" s="1096">
        <v>281.29946839929153</v>
      </c>
      <c r="H39" s="1096">
        <v>274.8623926185175</v>
      </c>
      <c r="I39" s="1096">
        <v>271.9152332887009</v>
      </c>
      <c r="J39" s="1096">
        <v>273.41321243523339</v>
      </c>
      <c r="K39" s="1096">
        <v>276.3</v>
      </c>
      <c r="L39" s="1096">
        <v>279.2</v>
      </c>
      <c r="M39" s="1096">
        <v>286.5</v>
      </c>
      <c r="N39" s="1097">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v>281.60000000000002</v>
      </c>
      <c r="M40" s="932"/>
      <c r="N40" s="933"/>
    </row>
    <row r="41" spans="1:20" ht="13.5" thickBot="1">
      <c r="B41" s="914"/>
      <c r="C41" s="914"/>
      <c r="D41" s="914"/>
      <c r="E41" s="914"/>
      <c r="F41" s="914"/>
      <c r="G41" s="934" t="s">
        <v>346</v>
      </c>
      <c r="H41" s="914"/>
      <c r="I41" s="914"/>
      <c r="J41" s="914"/>
      <c r="K41" s="914"/>
      <c r="L41" s="914"/>
      <c r="M41" s="914"/>
      <c r="N41" s="935"/>
    </row>
    <row r="42" spans="1:20" ht="14.25" thickBot="1">
      <c r="A42" s="916" t="s">
        <v>344</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5">
        <v>2019</v>
      </c>
      <c r="B58" s="1096">
        <v>287.03444832750858</v>
      </c>
      <c r="C58" s="1096">
        <v>289.1459538749898</v>
      </c>
      <c r="D58" s="1096">
        <v>288.5072199817875</v>
      </c>
      <c r="E58" s="1096">
        <v>290.10412746204969</v>
      </c>
      <c r="F58" s="1096">
        <v>292.71949231485786</v>
      </c>
      <c r="G58" s="1096">
        <v>289.1722528130237</v>
      </c>
      <c r="H58" s="1096">
        <v>284.60732456803191</v>
      </c>
      <c r="I58" s="1096">
        <v>281.83476394849748</v>
      </c>
      <c r="J58" s="1096">
        <v>281.74347936186393</v>
      </c>
      <c r="K58" s="1096">
        <v>280</v>
      </c>
      <c r="L58" s="1096">
        <v>283.39999999999998</v>
      </c>
      <c r="M58" s="1096">
        <v>281.7</v>
      </c>
      <c r="N58" s="1097">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v>286</v>
      </c>
      <c r="M59" s="932"/>
      <c r="N59" s="933"/>
    </row>
    <row r="60" spans="1:14">
      <c r="I60" s="914"/>
    </row>
  </sheetData>
  <mergeCells count="1">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J27" sqref="J27"/>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445" t="s">
        <v>87</v>
      </c>
      <c r="B1" s="1445"/>
      <c r="C1" s="1445"/>
      <c r="D1" s="1445"/>
      <c r="E1" s="1445"/>
      <c r="F1" s="1445"/>
      <c r="G1" s="1445"/>
      <c r="H1" s="1445"/>
      <c r="I1" s="1445"/>
      <c r="J1" s="1445"/>
      <c r="K1" s="1445"/>
      <c r="L1" s="1445"/>
      <c r="M1" s="135"/>
    </row>
    <row r="2" spans="1:18" s="106" customFormat="1" ht="27" thickBot="1">
      <c r="A2" s="1028"/>
      <c r="B2" s="1029"/>
      <c r="C2" s="1030"/>
      <c r="D2" s="1030"/>
      <c r="E2" s="1031" t="s">
        <v>8</v>
      </c>
      <c r="F2" s="1261"/>
      <c r="G2" s="1030"/>
      <c r="H2" s="1030"/>
      <c r="I2" s="1030"/>
      <c r="J2" s="1030"/>
      <c r="K2" s="1030"/>
      <c r="L2" s="1032"/>
      <c r="M2" s="5"/>
    </row>
    <row r="3" spans="1:18" s="106" customFormat="1" ht="39" customHeight="1" thickBot="1">
      <c r="A3" s="762"/>
      <c r="B3" s="1451" t="s">
        <v>98</v>
      </c>
      <c r="C3" s="1452"/>
      <c r="D3" s="1452"/>
      <c r="E3" s="1452"/>
      <c r="F3" s="1452"/>
      <c r="G3" s="1453"/>
      <c r="H3" s="1447" t="s">
        <v>71</v>
      </c>
      <c r="I3" s="1448"/>
      <c r="J3" s="1454" t="s">
        <v>312</v>
      </c>
      <c r="K3" s="1449" t="s">
        <v>72</v>
      </c>
      <c r="L3" s="1450"/>
      <c r="M3" s="5"/>
    </row>
    <row r="4" spans="1:18" s="106" customFormat="1" ht="31.5">
      <c r="A4" s="763" t="s">
        <v>73</v>
      </c>
      <c r="B4" s="1025" t="s">
        <v>74</v>
      </c>
      <c r="C4" s="131" t="s">
        <v>75</v>
      </c>
      <c r="D4" s="131" t="s">
        <v>76</v>
      </c>
      <c r="E4" s="1262"/>
      <c r="F4" s="1263" t="s">
        <v>459</v>
      </c>
      <c r="G4" s="1264"/>
      <c r="H4" s="1024" t="s">
        <v>77</v>
      </c>
      <c r="I4" s="630" t="s">
        <v>90</v>
      </c>
      <c r="J4" s="1455"/>
      <c r="K4" s="107" t="s">
        <v>70</v>
      </c>
      <c r="L4" s="629" t="s">
        <v>80</v>
      </c>
      <c r="M4" s="5"/>
      <c r="O4" s="5"/>
    </row>
    <row r="5" spans="1:18" s="106" customFormat="1" ht="21" customHeight="1" thickBot="1">
      <c r="A5" s="764"/>
      <c r="B5" s="1107" t="s">
        <v>511</v>
      </c>
      <c r="C5" s="1108" t="s">
        <v>511</v>
      </c>
      <c r="D5" s="1108" t="s">
        <v>511</v>
      </c>
      <c r="E5" s="978" t="s">
        <v>125</v>
      </c>
      <c r="F5" s="1259" t="s">
        <v>458</v>
      </c>
      <c r="G5" s="979" t="s">
        <v>78</v>
      </c>
      <c r="H5" s="1109" t="s">
        <v>511</v>
      </c>
      <c r="I5" s="761" t="s">
        <v>89</v>
      </c>
      <c r="J5" s="845"/>
      <c r="K5" s="1108" t="s">
        <v>511</v>
      </c>
      <c r="L5" s="965" t="s">
        <v>79</v>
      </c>
      <c r="M5" s="5"/>
    </row>
    <row r="6" spans="1:18" s="106" customFormat="1" ht="28.5" customHeight="1" thickBot="1">
      <c r="A6" s="64" t="s">
        <v>22</v>
      </c>
      <c r="B6" s="744">
        <v>6.4534880311653602</v>
      </c>
      <c r="C6" s="745">
        <v>12458.471102635831</v>
      </c>
      <c r="D6" s="745">
        <v>12707.640524688548</v>
      </c>
      <c r="E6" s="972">
        <v>1.0263081199197575</v>
      </c>
      <c r="F6" s="1260">
        <v>3.8032899228402939</v>
      </c>
      <c r="G6" s="980">
        <v>3.5967990056534735</v>
      </c>
      <c r="H6" s="746">
        <v>317.47172683328193</v>
      </c>
      <c r="I6" s="972">
        <v>0.75708833035888623</v>
      </c>
      <c r="J6" s="746">
        <v>6.0536649214659688</v>
      </c>
      <c r="K6" s="747">
        <v>100</v>
      </c>
      <c r="L6" s="966" t="s">
        <v>23</v>
      </c>
    </row>
    <row r="7" spans="1:18" s="106" customFormat="1" ht="25.5" customHeight="1">
      <c r="A7" s="833" t="s">
        <v>102</v>
      </c>
      <c r="B7" s="906">
        <v>7.1981354709613363</v>
      </c>
      <c r="C7" s="907">
        <v>13354.611263379102</v>
      </c>
      <c r="D7" s="907">
        <v>13621.703488646684</v>
      </c>
      <c r="E7" s="981">
        <v>3.8835791306669218</v>
      </c>
      <c r="F7" s="973">
        <v>13.364394235171719</v>
      </c>
      <c r="G7" s="982">
        <v>7.7088993362639675</v>
      </c>
      <c r="H7" s="748">
        <v>275.24</v>
      </c>
      <c r="I7" s="973">
        <v>11.290518228991177</v>
      </c>
      <c r="J7" s="749">
        <v>33.333333333333329</v>
      </c>
      <c r="K7" s="749">
        <v>0.2056978298878947</v>
      </c>
      <c r="L7" s="967">
        <v>4.2085264442868531E-2</v>
      </c>
    </row>
    <row r="8" spans="1:18" s="106" customFormat="1" ht="24" customHeight="1">
      <c r="A8" s="834" t="s">
        <v>103</v>
      </c>
      <c r="B8" s="908">
        <v>7.2361127078320671</v>
      </c>
      <c r="C8" s="750">
        <v>13576.196449966354</v>
      </c>
      <c r="D8" s="750">
        <v>13847.720378965681</v>
      </c>
      <c r="E8" s="983">
        <v>0.44290357380808704</v>
      </c>
      <c r="F8" s="975">
        <v>3.2962438199607003</v>
      </c>
      <c r="G8" s="751">
        <v>7.1268725986306016</v>
      </c>
      <c r="H8" s="752">
        <v>348.11821005081873</v>
      </c>
      <c r="I8" s="974">
        <v>0.54217980526053644</v>
      </c>
      <c r="J8" s="753">
        <v>7.4309978768577496</v>
      </c>
      <c r="K8" s="753">
        <v>36.429085673146147</v>
      </c>
      <c r="L8" s="968">
        <v>0.46704378832939142</v>
      </c>
      <c r="R8" s="5"/>
    </row>
    <row r="9" spans="1:18" s="106" customFormat="1" ht="24" customHeight="1">
      <c r="A9" s="834" t="s">
        <v>104</v>
      </c>
      <c r="B9" s="908">
        <v>7.2375550413252006</v>
      </c>
      <c r="C9" s="750">
        <v>13578.902516557599</v>
      </c>
      <c r="D9" s="750">
        <v>13850.480566888751</v>
      </c>
      <c r="E9" s="983">
        <v>0.31170491828035651</v>
      </c>
      <c r="F9" s="975">
        <v>4.3516604552730671</v>
      </c>
      <c r="G9" s="751">
        <v>7.9386498805750936</v>
      </c>
      <c r="H9" s="754">
        <v>383.26086956521738</v>
      </c>
      <c r="I9" s="975">
        <v>0.62870357642724362</v>
      </c>
      <c r="J9" s="755">
        <v>3.6825396825396823</v>
      </c>
      <c r="K9" s="755">
        <v>8.3976139051732996</v>
      </c>
      <c r="L9" s="969">
        <v>-0.19204578069057554</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5.0201751049411723</v>
      </c>
      <c r="C11" s="750">
        <v>10308.367771953126</v>
      </c>
      <c r="D11" s="750">
        <v>10514.53512739219</v>
      </c>
      <c r="E11" s="983">
        <v>2.7103259028385613</v>
      </c>
      <c r="F11" s="975">
        <v>5.3809673878884103</v>
      </c>
      <c r="G11" s="751">
        <v>1.6730826873238704</v>
      </c>
      <c r="H11" s="754">
        <v>286.34481459149833</v>
      </c>
      <c r="I11" s="975">
        <v>0.76176464929450383</v>
      </c>
      <c r="J11" s="755">
        <v>4.7198105761641669</v>
      </c>
      <c r="K11" s="755">
        <v>34.114985086907332</v>
      </c>
      <c r="L11" s="969">
        <v>-0.43453498290069348</v>
      </c>
    </row>
    <row r="12" spans="1:18" s="106" customFormat="1" ht="24" customHeight="1" thickBot="1">
      <c r="A12" s="835" t="s">
        <v>106</v>
      </c>
      <c r="B12" s="909">
        <v>6.726105482521251</v>
      </c>
      <c r="C12" s="757">
        <v>12984.759618766893</v>
      </c>
      <c r="D12" s="757">
        <v>13244.454811142232</v>
      </c>
      <c r="E12" s="984">
        <v>5.6143102294858555E-2</v>
      </c>
      <c r="F12" s="977">
        <v>1.3406939027967186</v>
      </c>
      <c r="G12" s="758">
        <v>0.6513497231534745</v>
      </c>
      <c r="H12" s="759">
        <v>288.77921085080152</v>
      </c>
      <c r="I12" s="977">
        <v>1.0466522696382481</v>
      </c>
      <c r="J12" s="760">
        <v>6.9074611125757981</v>
      </c>
      <c r="K12" s="760">
        <v>20.852617504885323</v>
      </c>
      <c r="L12" s="971">
        <v>0.16653548045251299</v>
      </c>
    </row>
    <row r="13" spans="1:18" s="106" customFormat="1" ht="15">
      <c r="A13" s="903"/>
      <c r="B13" s="904"/>
    </row>
    <row r="14" spans="1:18" s="106" customFormat="1" ht="46.5" customHeight="1">
      <c r="A14" s="1446" t="s">
        <v>422</v>
      </c>
      <c r="B14" s="1446"/>
      <c r="C14" s="1446"/>
      <c r="D14" s="1446"/>
      <c r="E14" s="1446"/>
      <c r="F14" s="1446"/>
      <c r="G14" s="1446"/>
      <c r="H14" s="1446"/>
      <c r="I14" s="1446"/>
      <c r="J14" s="1446"/>
      <c r="K14" s="1446"/>
      <c r="L14" s="1446"/>
    </row>
    <row r="15" spans="1:18" s="106" customFormat="1" ht="33.75" customHeight="1">
      <c r="A15" s="1446" t="s">
        <v>336</v>
      </c>
      <c r="B15" s="1446"/>
      <c r="C15" s="1446"/>
      <c r="D15" s="1446"/>
      <c r="E15" s="1446"/>
      <c r="F15" s="1446"/>
      <c r="G15" s="1446"/>
      <c r="H15" s="1446"/>
      <c r="I15" s="1446"/>
      <c r="J15" s="1446"/>
      <c r="K15" s="1446"/>
      <c r="L15" s="1446"/>
    </row>
    <row r="16" spans="1:18" s="106" customFormat="1">
      <c r="A16" s="1446" t="s">
        <v>168</v>
      </c>
      <c r="B16" s="1446"/>
      <c r="C16" s="1446"/>
      <c r="D16" s="1446"/>
      <c r="E16" s="1446"/>
      <c r="F16" s="1446"/>
      <c r="G16" s="1446"/>
      <c r="H16" s="1446"/>
      <c r="I16" s="1446"/>
      <c r="J16" s="1446"/>
      <c r="K16" s="1446"/>
      <c r="L16" s="1446"/>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464" zoomScale="75" workbookViewId="0">
      <selection activeCell="L505" sqref="L505:L506"/>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633" t="s">
        <v>436</v>
      </c>
      <c r="B2" s="1633"/>
      <c r="C2" s="1633"/>
      <c r="D2" s="1633"/>
      <c r="E2" s="1633"/>
      <c r="F2" s="1633"/>
      <c r="G2" s="1633"/>
      <c r="H2" s="1633"/>
      <c r="I2" s="1633"/>
      <c r="J2" s="1633"/>
      <c r="K2" s="1633"/>
      <c r="L2" s="1633"/>
      <c r="M2" s="1633"/>
    </row>
    <row r="3" spans="1:29" ht="12.75" hidden="1" customHeight="1">
      <c r="A3" s="1633"/>
      <c r="B3" s="1633"/>
      <c r="C3" s="1633"/>
      <c r="D3" s="1633"/>
      <c r="E3" s="1633"/>
      <c r="F3" s="1633"/>
      <c r="G3" s="1633"/>
      <c r="H3" s="1633"/>
      <c r="I3" s="1633"/>
      <c r="J3" s="1633"/>
      <c r="K3" s="1633"/>
      <c r="L3" s="1633"/>
      <c r="M3" s="1633"/>
    </row>
    <row r="4" spans="1:29" ht="12.75" hidden="1" customHeight="1">
      <c r="A4" s="1633"/>
      <c r="B4" s="1633"/>
      <c r="C4" s="1633"/>
      <c r="D4" s="1633"/>
      <c r="E4" s="1633"/>
      <c r="F4" s="1633"/>
      <c r="G4" s="1633"/>
      <c r="H4" s="1633"/>
      <c r="I4" s="1633"/>
      <c r="J4" s="1633"/>
      <c r="K4" s="1633"/>
      <c r="L4" s="1633"/>
      <c r="M4" s="1633"/>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632" t="s">
        <v>216</v>
      </c>
      <c r="R7" s="1632"/>
      <c r="S7" s="1632"/>
      <c r="T7" s="1099"/>
      <c r="U7" s="139">
        <v>2003</v>
      </c>
      <c r="V7" s="1632" t="s">
        <v>217</v>
      </c>
      <c r="W7" s="1634"/>
      <c r="X7" s="1099"/>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632" t="s">
        <v>216</v>
      </c>
      <c r="Q16" s="1632"/>
      <c r="R16" s="1632"/>
      <c r="S16" s="1632"/>
      <c r="T16" s="140"/>
      <c r="U16" s="139">
        <v>2004</v>
      </c>
      <c r="V16" s="1632" t="s">
        <v>217</v>
      </c>
      <c r="W16" s="1632"/>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632" t="s">
        <v>216</v>
      </c>
      <c r="Q25" s="1632"/>
      <c r="R25" s="1632"/>
      <c r="S25" s="1632"/>
      <c r="T25" s="140"/>
      <c r="U25" s="139">
        <v>2005</v>
      </c>
      <c r="V25" s="1632" t="s">
        <v>217</v>
      </c>
      <c r="W25" s="1632"/>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632" t="s">
        <v>216</v>
      </c>
      <c r="Q34" s="1632"/>
      <c r="R34" s="1632"/>
      <c r="S34" s="1632"/>
      <c r="T34" s="140"/>
      <c r="U34" s="139">
        <v>2006</v>
      </c>
      <c r="V34" s="1632" t="s">
        <v>217</v>
      </c>
      <c r="W34" s="1632"/>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632" t="s">
        <v>216</v>
      </c>
      <c r="Q43" s="1632"/>
      <c r="R43" s="1632"/>
      <c r="S43" s="1632"/>
      <c r="T43" s="140"/>
      <c r="U43" s="139">
        <v>2007</v>
      </c>
      <c r="V43" s="1632" t="s">
        <v>217</v>
      </c>
      <c r="W43" s="1632"/>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632" t="s">
        <v>216</v>
      </c>
      <c r="Q52" s="1632"/>
      <c r="R52" s="1632"/>
      <c r="S52" s="1632"/>
      <c r="T52" s="140"/>
      <c r="U52" s="139">
        <v>2008</v>
      </c>
      <c r="V52" s="1632" t="s">
        <v>217</v>
      </c>
      <c r="W52" s="1632"/>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632" t="s">
        <v>216</v>
      </c>
      <c r="Q61" s="1632"/>
      <c r="R61" s="1632"/>
      <c r="S61" s="1632"/>
      <c r="T61" s="140"/>
      <c r="U61" s="139">
        <v>2009</v>
      </c>
      <c r="V61" s="1632" t="s">
        <v>217</v>
      </c>
      <c r="W61" s="1632"/>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632" t="s">
        <v>216</v>
      </c>
      <c r="Q70" s="1632"/>
      <c r="R70" s="1632"/>
      <c r="S70" s="1632"/>
      <c r="T70" s="140"/>
      <c r="U70" s="139">
        <v>2010</v>
      </c>
      <c r="V70" s="1632" t="s">
        <v>217</v>
      </c>
      <c r="W70" s="1632"/>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632" t="s">
        <v>216</v>
      </c>
      <c r="Q79" s="1632"/>
      <c r="R79" s="1632"/>
      <c r="S79" s="1632"/>
      <c r="T79" s="140"/>
      <c r="U79" s="139">
        <v>2011</v>
      </c>
      <c r="V79" s="1632" t="s">
        <v>217</v>
      </c>
      <c r="W79" s="1632"/>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632" t="s">
        <v>216</v>
      </c>
      <c r="Q88" s="1632"/>
      <c r="R88" s="1632"/>
      <c r="S88" s="1632"/>
      <c r="T88" s="140"/>
      <c r="U88" s="139">
        <v>2012</v>
      </c>
      <c r="V88" s="1632" t="s">
        <v>217</v>
      </c>
      <c r="W88" s="1632"/>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632" t="s">
        <v>216</v>
      </c>
      <c r="Q97" s="1632"/>
      <c r="R97" s="1632"/>
      <c r="S97" s="1632"/>
      <c r="T97" s="140"/>
      <c r="U97" s="139">
        <v>2013</v>
      </c>
      <c r="V97" s="1632" t="s">
        <v>217</v>
      </c>
      <c r="W97" s="1632"/>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632" t="s">
        <v>216</v>
      </c>
      <c r="Q106" s="1632"/>
      <c r="R106" s="1632"/>
      <c r="S106" s="1632"/>
      <c r="T106" s="140"/>
      <c r="U106" s="139">
        <v>2014</v>
      </c>
      <c r="V106" s="1632" t="s">
        <v>217</v>
      </c>
      <c r="W106" s="1632"/>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632" t="s">
        <v>216</v>
      </c>
      <c r="Q116" s="1632"/>
      <c r="R116" s="1632"/>
      <c r="S116" s="1632"/>
      <c r="T116" s="140"/>
      <c r="U116" s="139">
        <v>2015</v>
      </c>
      <c r="V116" s="1632" t="s">
        <v>217</v>
      </c>
      <c r="W116" s="1632"/>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632" t="s">
        <v>216</v>
      </c>
      <c r="Q126" s="1632"/>
      <c r="R126" s="1632"/>
      <c r="S126" s="1632"/>
      <c r="T126" s="140"/>
      <c r="U126" s="139">
        <v>2016</v>
      </c>
      <c r="V126" s="1632" t="s">
        <v>217</v>
      </c>
      <c r="W126" s="1632"/>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632" t="s">
        <v>216</v>
      </c>
      <c r="Q136" s="1632"/>
      <c r="R136" s="1632"/>
      <c r="S136" s="1632"/>
      <c r="T136" s="140"/>
      <c r="U136" s="139">
        <v>2017</v>
      </c>
      <c r="V136" s="1632" t="s">
        <v>217</v>
      </c>
      <c r="W136" s="1632"/>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632" t="s">
        <v>216</v>
      </c>
      <c r="Q146" s="1632"/>
      <c r="R146" s="1632"/>
      <c r="S146" s="1632"/>
      <c r="T146" s="140"/>
      <c r="U146" s="139">
        <v>2018</v>
      </c>
      <c r="V146" s="1632" t="s">
        <v>217</v>
      </c>
      <c r="W146" s="1632"/>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632" t="s">
        <v>216</v>
      </c>
      <c r="Q156" s="1632"/>
      <c r="R156" s="1632"/>
      <c r="S156" s="1632"/>
      <c r="T156" s="140"/>
      <c r="U156" s="139">
        <v>2019</v>
      </c>
      <c r="V156" s="1632" t="s">
        <v>217</v>
      </c>
      <c r="W156" s="1632"/>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6">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632" t="s">
        <v>216</v>
      </c>
      <c r="Q166" s="1632"/>
      <c r="R166" s="1632"/>
      <c r="S166" s="1632"/>
      <c r="T166" s="140"/>
      <c r="U166" s="139">
        <v>2020</v>
      </c>
      <c r="V166" s="1632" t="s">
        <v>217</v>
      </c>
      <c r="W166" s="1632"/>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6">
        <v>12293.668</v>
      </c>
      <c r="C168" s="1146">
        <v>12396.350180400879</v>
      </c>
      <c r="D168" s="185">
        <v>12086.149992818097</v>
      </c>
      <c r="E168" s="185">
        <v>11603.106305993873</v>
      </c>
      <c r="F168" s="185">
        <v>11482.267355568953</v>
      </c>
      <c r="G168" s="185">
        <v>11953</v>
      </c>
      <c r="H168" s="185">
        <v>11835.808663529599</v>
      </c>
      <c r="I168" s="185">
        <v>12357.44353681061</v>
      </c>
      <c r="J168" s="205">
        <v>12414.228648418182</v>
      </c>
      <c r="K168" s="185">
        <v>12328.00888657319</v>
      </c>
      <c r="L168" s="185">
        <v>12268.883311067566</v>
      </c>
      <c r="M168" s="186"/>
      <c r="N168" s="173"/>
      <c r="O168" s="158" t="s">
        <v>238</v>
      </c>
      <c r="P168" s="215">
        <v>12264.243973304463</v>
      </c>
      <c r="Q168" s="185">
        <v>11765.417869178715</v>
      </c>
      <c r="R168" s="185">
        <v>12193.611318325507</v>
      </c>
      <c r="S168" s="186"/>
      <c r="T168" s="140"/>
      <c r="U168" s="158" t="s">
        <v>238</v>
      </c>
      <c r="V168" s="215">
        <v>12028.089251978899</v>
      </c>
      <c r="W168" s="186"/>
      <c r="X168" s="140"/>
      <c r="Y168" s="158" t="s">
        <v>238</v>
      </c>
      <c r="Z168" s="1086"/>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v>12510.25230430529</v>
      </c>
      <c r="L169" s="189">
        <v>12599.191885182312</v>
      </c>
      <c r="M169" s="191"/>
      <c r="N169" s="173"/>
      <c r="O169" s="152" t="s">
        <v>243</v>
      </c>
      <c r="P169" s="258">
        <v>12230.426937043945</v>
      </c>
      <c r="Q169" s="208">
        <v>11414.214538334702</v>
      </c>
      <c r="R169" s="208">
        <v>12488.169155707263</v>
      </c>
      <c r="S169" s="164"/>
      <c r="T169" s="140"/>
      <c r="U169" s="152" t="s">
        <v>243</v>
      </c>
      <c r="V169" s="238">
        <v>11861.858993020014</v>
      </c>
      <c r="W169" s="164"/>
      <c r="X169" s="140"/>
      <c r="Y169" s="152" t="s">
        <v>243</v>
      </c>
      <c r="Z169" s="239"/>
      <c r="AA169" s="106"/>
      <c r="AB169"/>
      <c r="AC169"/>
      <c r="AD169"/>
      <c r="AE169"/>
      <c r="AF169"/>
      <c r="AG169" s="106"/>
      <c r="AH169" s="106"/>
    </row>
    <row r="170" spans="1:34">
      <c r="A170" s="195" t="s">
        <v>239</v>
      </c>
      <c r="B170" s="1147">
        <v>12953.451999999999</v>
      </c>
      <c r="C170" s="1147">
        <v>12955.442846668257</v>
      </c>
      <c r="D170" s="196">
        <v>12559.678894534463</v>
      </c>
      <c r="E170" s="196">
        <v>12200.715185932797</v>
      </c>
      <c r="F170" s="196">
        <v>12043.432584369706</v>
      </c>
      <c r="G170" s="196">
        <v>12461</v>
      </c>
      <c r="H170" s="196">
        <v>12377.61476700648</v>
      </c>
      <c r="I170" s="196">
        <v>13184.53468439781</v>
      </c>
      <c r="J170" s="196">
        <v>13209.827982744415</v>
      </c>
      <c r="K170" s="196">
        <v>13257.606161299784</v>
      </c>
      <c r="L170" s="196">
        <v>13488.06045421349</v>
      </c>
      <c r="M170" s="165"/>
      <c r="N170" s="173"/>
      <c r="O170" s="152" t="s">
        <v>239</v>
      </c>
      <c r="P170" s="241">
        <v>12830.305160673539</v>
      </c>
      <c r="Q170" s="196">
        <v>12325.165785997591</v>
      </c>
      <c r="R170" s="196">
        <v>12921.681089467465</v>
      </c>
      <c r="S170" s="165"/>
      <c r="T170" s="140"/>
      <c r="U170" s="152" t="s">
        <v>239</v>
      </c>
      <c r="V170" s="195">
        <v>12596.348507854193</v>
      </c>
      <c r="W170" s="165"/>
      <c r="X170" s="140"/>
      <c r="Y170" s="152" t="s">
        <v>239</v>
      </c>
      <c r="Z170" s="242"/>
      <c r="AA170" s="106"/>
      <c r="AB170"/>
      <c r="AC170"/>
      <c r="AD170"/>
      <c r="AE170"/>
      <c r="AF170"/>
      <c r="AG170" s="106"/>
      <c r="AH170" s="106"/>
    </row>
    <row r="171" spans="1:34">
      <c r="A171" s="195" t="s">
        <v>240</v>
      </c>
      <c r="B171" s="1147">
        <v>12820.403</v>
      </c>
      <c r="C171" s="1147">
        <v>12812.960174322563</v>
      </c>
      <c r="D171" s="196">
        <v>12404.011122590871</v>
      </c>
      <c r="E171" s="196">
        <v>12093.68836494103</v>
      </c>
      <c r="F171" s="196">
        <v>11923.112759720469</v>
      </c>
      <c r="G171" s="196">
        <v>12340</v>
      </c>
      <c r="H171" s="196">
        <v>12218.579332235504</v>
      </c>
      <c r="I171" s="196">
        <v>13155.442783450688</v>
      </c>
      <c r="J171" s="196">
        <v>13187.221007065826</v>
      </c>
      <c r="K171" s="196">
        <v>13185.675775486045</v>
      </c>
      <c r="L171" s="196">
        <v>13410.314130675239</v>
      </c>
      <c r="M171" s="165"/>
      <c r="N171" s="173"/>
      <c r="O171" s="152" t="s">
        <v>240</v>
      </c>
      <c r="P171" s="241">
        <v>12691.577868834069</v>
      </c>
      <c r="Q171" s="196">
        <v>12204.612768571405</v>
      </c>
      <c r="R171" s="196">
        <v>12857.749527193831</v>
      </c>
      <c r="S171" s="165"/>
      <c r="T171" s="140"/>
      <c r="U171" s="152" t="s">
        <v>240</v>
      </c>
      <c r="V171" s="195">
        <v>12449.770093026624</v>
      </c>
      <c r="W171" s="165"/>
      <c r="X171" s="140"/>
      <c r="Y171" s="152" t="s">
        <v>240</v>
      </c>
      <c r="Z171" s="242"/>
      <c r="AA171" s="106"/>
      <c r="AB171"/>
      <c r="AC171"/>
      <c r="AD171"/>
      <c r="AE171"/>
      <c r="AF171"/>
      <c r="AG171" s="106"/>
      <c r="AH171" s="106"/>
    </row>
    <row r="172" spans="1:34">
      <c r="A172" s="195" t="s">
        <v>241</v>
      </c>
      <c r="B172" s="1147"/>
      <c r="C172" s="1148"/>
      <c r="D172" s="196"/>
      <c r="E172" s="196"/>
      <c r="F172" s="196">
        <v>12115.686274509804</v>
      </c>
      <c r="G172" s="196">
        <v>13265</v>
      </c>
      <c r="H172" s="196">
        <v>14324.08</v>
      </c>
      <c r="I172" s="196"/>
      <c r="J172" s="196"/>
      <c r="K172" s="196"/>
      <c r="L172" s="196"/>
      <c r="M172" s="165"/>
      <c r="N172" s="173"/>
      <c r="O172" s="152" t="s">
        <v>241</v>
      </c>
      <c r="P172" s="241"/>
      <c r="Q172" s="196">
        <v>12742.919393939394</v>
      </c>
      <c r="R172" s="196">
        <v>14324.08</v>
      </c>
      <c r="S172" s="165"/>
      <c r="T172" s="140"/>
      <c r="U172" s="152" t="s">
        <v>241</v>
      </c>
      <c r="V172" s="241">
        <v>12136</v>
      </c>
      <c r="W172" s="165"/>
      <c r="X172" s="140"/>
      <c r="Y172" s="152" t="s">
        <v>241</v>
      </c>
      <c r="Z172" s="242"/>
      <c r="AA172" s="106"/>
      <c r="AB172"/>
      <c r="AC172"/>
      <c r="AD172"/>
      <c r="AE172"/>
      <c r="AF172"/>
      <c r="AG172" s="106"/>
      <c r="AH172" s="106"/>
    </row>
    <row r="173" spans="1:34">
      <c r="A173" s="195" t="s">
        <v>97</v>
      </c>
      <c r="B173" s="1147">
        <v>10382.365</v>
      </c>
      <c r="C173" s="1147">
        <v>10554.510985315916</v>
      </c>
      <c r="D173" s="196">
        <v>10508.256746814872</v>
      </c>
      <c r="E173" s="196">
        <v>9974.3926900629413</v>
      </c>
      <c r="F173" s="196">
        <v>9676.7357563537662</v>
      </c>
      <c r="G173" s="196">
        <v>10168</v>
      </c>
      <c r="H173" s="196">
        <v>10231.011342407664</v>
      </c>
      <c r="I173" s="196">
        <v>10322.937716844957</v>
      </c>
      <c r="J173" s="196">
        <v>10515.692045277079</v>
      </c>
      <c r="K173" s="196">
        <v>10500.779806665369</v>
      </c>
      <c r="L173" s="196">
        <v>10033.162037806949</v>
      </c>
      <c r="M173" s="165"/>
      <c r="N173" s="173"/>
      <c r="O173" s="152" t="s">
        <v>97</v>
      </c>
      <c r="P173" s="241">
        <v>10475.959939025151</v>
      </c>
      <c r="Q173" s="196">
        <v>10005.315097811705</v>
      </c>
      <c r="R173" s="196">
        <v>10350.50755334295</v>
      </c>
      <c r="S173" s="165"/>
      <c r="T173" s="140"/>
      <c r="U173" s="152" t="s">
        <v>97</v>
      </c>
      <c r="V173" s="195">
        <v>10255.984573217051</v>
      </c>
      <c r="W173" s="165"/>
      <c r="X173" s="140"/>
      <c r="Y173" s="152" t="s">
        <v>97</v>
      </c>
      <c r="Z173" s="242"/>
      <c r="AA173" s="106"/>
      <c r="AB173"/>
      <c r="AC173"/>
      <c r="AD173"/>
      <c r="AE173"/>
      <c r="AF173"/>
      <c r="AG173" s="106"/>
      <c r="AH173" s="106"/>
    </row>
    <row r="174" spans="1:34" ht="13.5" thickBot="1">
      <c r="A174" s="198" t="s">
        <v>242</v>
      </c>
      <c r="B174" s="1149">
        <v>13188.183000000001</v>
      </c>
      <c r="C174" s="1149">
        <v>13234.41829236263</v>
      </c>
      <c r="D174" s="199">
        <v>12868.44290816252</v>
      </c>
      <c r="E174" s="199">
        <v>12394.03887979182</v>
      </c>
      <c r="F174" s="199">
        <v>12244.396919750789</v>
      </c>
      <c r="G174" s="199">
        <v>12579</v>
      </c>
      <c r="H174" s="199">
        <v>12568.820974865377</v>
      </c>
      <c r="I174" s="196">
        <v>12894.875569157652</v>
      </c>
      <c r="J174" s="196">
        <v>13049.577112784067</v>
      </c>
      <c r="K174" s="199">
        <v>13089.158608739113</v>
      </c>
      <c r="L174" s="199">
        <v>13055.204323581807</v>
      </c>
      <c r="M174" s="166"/>
      <c r="N174" s="173"/>
      <c r="O174" s="147" t="s">
        <v>242</v>
      </c>
      <c r="P174" s="243">
        <v>13107.808759409772</v>
      </c>
      <c r="Q174" s="199">
        <v>12496.585924531048</v>
      </c>
      <c r="R174" s="199">
        <v>12822.310426188662</v>
      </c>
      <c r="S174" s="166"/>
      <c r="T174" s="140"/>
      <c r="U174" s="147" t="s">
        <v>242</v>
      </c>
      <c r="V174" s="198">
        <v>12807.396698681192</v>
      </c>
      <c r="W174" s="166"/>
      <c r="X174" s="140"/>
      <c r="Y174" s="147" t="s">
        <v>242</v>
      </c>
      <c r="Z174" s="244"/>
      <c r="AA174" s="106"/>
      <c r="AB174"/>
      <c r="AC174"/>
      <c r="AD174"/>
      <c r="AE174"/>
      <c r="AF174"/>
      <c r="AG174" s="106"/>
      <c r="AH174" s="106"/>
    </row>
    <row r="175" spans="1:34">
      <c r="AA175" s="106"/>
      <c r="AB175"/>
      <c r="AC175"/>
      <c r="AD175"/>
      <c r="AE175"/>
      <c r="AF175"/>
      <c r="AG175" s="106"/>
      <c r="AH175" s="106"/>
    </row>
    <row r="176" spans="1:34">
      <c r="AA176" s="106"/>
      <c r="AB176"/>
      <c r="AC176"/>
      <c r="AD176"/>
      <c r="AE176"/>
      <c r="AF17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12.086283222130579</v>
      </c>
      <c r="L338" s="321">
        <f t="shared" si="80"/>
        <v>12.028316971634867</v>
      </c>
      <c r="M338" s="322">
        <f t="shared" ref="M338:M344" si="81">(M168/1000)/1.02</f>
        <v>0</v>
      </c>
      <c r="O338" s="286" t="s">
        <v>238</v>
      </c>
      <c r="P338" s="320">
        <f t="shared" ref="P338:S344" si="82">(P168/1000)/1.02</f>
        <v>12.023768601278885</v>
      </c>
      <c r="Q338" s="321">
        <f t="shared" si="82"/>
        <v>11.534723401155603</v>
      </c>
      <c r="R338" s="321">
        <f t="shared" si="82"/>
        <v>11.954520900319125</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12.264953239514989</v>
      </c>
      <c r="L339" s="321">
        <f t="shared" ref="L339:L344" si="87">L169/1000/1.02</f>
        <v>12.352148907041483</v>
      </c>
      <c r="M339" s="322">
        <f t="shared" si="81"/>
        <v>0</v>
      </c>
      <c r="O339" s="327" t="s">
        <v>243</v>
      </c>
      <c r="P339" s="320">
        <f t="shared" si="82"/>
        <v>11.990614644160731</v>
      </c>
      <c r="Q339" s="321">
        <f t="shared" si="82"/>
        <v>11.190406410132059</v>
      </c>
      <c r="R339" s="321">
        <f t="shared" si="82"/>
        <v>12.243303093830649</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12.997653099313514</v>
      </c>
      <c r="L340" s="321">
        <f t="shared" si="87"/>
        <v>13.223588680601459</v>
      </c>
      <c r="M340" s="322">
        <f t="shared" si="81"/>
        <v>0</v>
      </c>
      <c r="O340" s="334" t="s">
        <v>239</v>
      </c>
      <c r="P340" s="320">
        <f t="shared" si="82"/>
        <v>12.578730549679941</v>
      </c>
      <c r="Q340" s="321">
        <f t="shared" si="82"/>
        <v>12.083495868625089</v>
      </c>
      <c r="R340" s="321">
        <f t="shared" si="82"/>
        <v>12.668314793595554</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12.927133113221613</v>
      </c>
      <c r="L341" s="321">
        <f t="shared" si="87"/>
        <v>13.147366794779646</v>
      </c>
      <c r="M341" s="322">
        <f t="shared" si="81"/>
        <v>0</v>
      </c>
      <c r="O341" s="334" t="s">
        <v>240</v>
      </c>
      <c r="P341" s="320">
        <f t="shared" si="82"/>
        <v>12.442723400817714</v>
      </c>
      <c r="Q341" s="321">
        <f t="shared" si="82"/>
        <v>11.965306635854319</v>
      </c>
      <c r="R341" s="321">
        <f t="shared" si="82"/>
        <v>12.605636791366502</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8">I172/1000/1.02</f>
        <v>0</v>
      </c>
      <c r="J342" s="321">
        <f t="shared" si="88"/>
        <v>0</v>
      </c>
      <c r="K342" s="321">
        <f t="shared" si="80"/>
        <v>0</v>
      </c>
      <c r="L342" s="321">
        <f t="shared" si="87"/>
        <v>0</v>
      </c>
      <c r="M342" s="322">
        <f t="shared" si="81"/>
        <v>0</v>
      </c>
      <c r="O342" s="334" t="s">
        <v>241</v>
      </c>
      <c r="P342" s="320">
        <f t="shared" si="82"/>
        <v>0</v>
      </c>
      <c r="Q342" s="321">
        <f t="shared" si="82"/>
        <v>12.493058229352346</v>
      </c>
      <c r="R342" s="321">
        <f t="shared" si="82"/>
        <v>14.043215686274509</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9">I173/1000/1.02</f>
        <v>10.120527173377409</v>
      </c>
      <c r="J343" s="321">
        <f t="shared" si="89"/>
        <v>10.309502005173607</v>
      </c>
      <c r="K343" s="321">
        <f t="shared" si="80"/>
        <v>10.294882163397419</v>
      </c>
      <c r="L343" s="321">
        <f t="shared" si="87"/>
        <v>9.8364333703989697</v>
      </c>
      <c r="M343" s="322">
        <f t="shared" si="81"/>
        <v>0</v>
      </c>
      <c r="O343" s="334" t="s">
        <v>97</v>
      </c>
      <c r="P343" s="320">
        <f t="shared" si="82"/>
        <v>10.270548959828581</v>
      </c>
      <c r="Q343" s="321">
        <f t="shared" si="82"/>
        <v>9.8091324488350047</v>
      </c>
      <c r="R343" s="321">
        <f t="shared" si="82"/>
        <v>10.14755642484603</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90">I174/1000/1.02</f>
        <v>12.642034871723187</v>
      </c>
      <c r="J344" s="321">
        <f t="shared" si="90"/>
        <v>12.793703051749086</v>
      </c>
      <c r="K344" s="321">
        <f t="shared" si="80"/>
        <v>12.832508439940307</v>
      </c>
      <c r="L344" s="321">
        <f t="shared" si="87"/>
        <v>12.799219925080202</v>
      </c>
      <c r="M344" s="322">
        <f t="shared" si="81"/>
        <v>0</v>
      </c>
      <c r="O344" s="341" t="s">
        <v>242</v>
      </c>
      <c r="P344" s="320">
        <f t="shared" si="82"/>
        <v>12.85079290138213</v>
      </c>
      <c r="Q344" s="321">
        <f t="shared" si="82"/>
        <v>12.251554827971614</v>
      </c>
      <c r="R344" s="321">
        <f t="shared" si="82"/>
        <v>12.570892574694765</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1">B217*0.521</f>
        <v>4.239554752941177</v>
      </c>
      <c r="C379" s="391">
        <f t="shared" si="91"/>
        <v>4.3182063431372546</v>
      </c>
      <c r="D379" s="391">
        <f t="shared" si="91"/>
        <v>4.2855059313725485</v>
      </c>
      <c r="E379" s="391">
        <f t="shared" si="91"/>
        <v>4.2212676529411768</v>
      </c>
      <c r="F379" s="391">
        <f t="shared" si="91"/>
        <v>4.0758238627450982</v>
      </c>
      <c r="G379" s="391">
        <f t="shared" si="91"/>
        <v>4.0245870882352941</v>
      </c>
      <c r="H379" s="391">
        <f t="shared" si="91"/>
        <v>4.0007998627450982</v>
      </c>
      <c r="I379" s="391">
        <f t="shared" si="91"/>
        <v>4.1291037745098036</v>
      </c>
      <c r="J379" s="391">
        <f t="shared" si="91"/>
        <v>4.2058695490196083</v>
      </c>
      <c r="K379" s="391">
        <f t="shared" si="91"/>
        <v>4.0356200294117643</v>
      </c>
      <c r="L379" s="391">
        <f t="shared" si="91"/>
        <v>3.9060595882352946</v>
      </c>
      <c r="M379" s="392">
        <f t="shared" si="91"/>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2">B218*0.55</f>
        <v>5.0294372549019615</v>
      </c>
      <c r="C380" s="395">
        <f t="shared" si="92"/>
        <v>5.0321991176470577</v>
      </c>
      <c r="D380" s="395">
        <f t="shared" si="92"/>
        <v>4.9662924019607848</v>
      </c>
      <c r="E380" s="395">
        <f t="shared" si="92"/>
        <v>4.9240065686274512</v>
      </c>
      <c r="F380" s="395">
        <f t="shared" si="92"/>
        <v>4.7653989705882349</v>
      </c>
      <c r="G380" s="395">
        <f t="shared" si="92"/>
        <v>4.6678915196078421</v>
      </c>
      <c r="H380" s="395">
        <f t="shared" si="92"/>
        <v>4.6059205392156866</v>
      </c>
      <c r="I380" s="395">
        <f t="shared" si="92"/>
        <v>4.7843416176470601</v>
      </c>
      <c r="J380" s="395">
        <f t="shared" si="92"/>
        <v>4.803961519607844</v>
      </c>
      <c r="K380" s="395">
        <f t="shared" si="92"/>
        <v>4.67049</v>
      </c>
      <c r="L380" s="395">
        <f t="shared" si="92"/>
        <v>4.5795065196078433</v>
      </c>
      <c r="M380" s="396">
        <f t="shared" si="92"/>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3">B219*0.52</f>
        <v>4.7609405490196073</v>
      </c>
      <c r="C381" s="369">
        <f t="shared" si="93"/>
        <v>4.7835605490196089</v>
      </c>
      <c r="D381" s="369">
        <f t="shared" si="93"/>
        <v>4.637351843137254</v>
      </c>
      <c r="E381" s="369">
        <f t="shared" si="93"/>
        <v>4.6410387450980384</v>
      </c>
      <c r="F381" s="369">
        <f t="shared" si="93"/>
        <v>4.449082274509804</v>
      </c>
      <c r="G381" s="369">
        <f t="shared" si="93"/>
        <v>4.429929960784313</v>
      </c>
      <c r="H381" s="369">
        <f t="shared" si="93"/>
        <v>4.4411553333333327</v>
      </c>
      <c r="I381" s="369">
        <f t="shared" si="93"/>
        <v>4.5292983921568624</v>
      </c>
      <c r="J381" s="369">
        <f t="shared" si="93"/>
        <v>4.586243490196078</v>
      </c>
      <c r="K381" s="369">
        <f t="shared" si="93"/>
        <v>4.4115632549019601</v>
      </c>
      <c r="L381" s="369">
        <f t="shared" si="93"/>
        <v>4.2340673725490205</v>
      </c>
      <c r="M381" s="370">
        <f t="shared" si="93"/>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4">B220*0.54</f>
        <v>0</v>
      </c>
      <c r="C382" s="369">
        <f t="shared" si="94"/>
        <v>0</v>
      </c>
      <c r="D382" s="369">
        <f t="shared" si="94"/>
        <v>4.1955363529411764</v>
      </c>
      <c r="E382" s="369">
        <f t="shared" si="94"/>
        <v>4.7118176470588233</v>
      </c>
      <c r="F382" s="369">
        <f t="shared" si="94"/>
        <v>4.0948867058823533</v>
      </c>
      <c r="G382" s="369">
        <f t="shared" si="94"/>
        <v>3.5837364705882355</v>
      </c>
      <c r="H382" s="369">
        <f t="shared" si="94"/>
        <v>0</v>
      </c>
      <c r="I382" s="369">
        <f t="shared" si="94"/>
        <v>3.8726470588235298</v>
      </c>
      <c r="J382" s="369">
        <f t="shared" si="94"/>
        <v>4.2677047058823536</v>
      </c>
      <c r="K382" s="369">
        <f t="shared" si="94"/>
        <v>4.0208823529411761</v>
      </c>
      <c r="L382" s="369">
        <f t="shared" si="94"/>
        <v>4.4109047647058821</v>
      </c>
      <c r="M382" s="370">
        <f t="shared" si="94"/>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5">B221*0.478</f>
        <v>3.2855231588235285</v>
      </c>
      <c r="C383" s="369">
        <f t="shared" si="95"/>
        <v>3.4129668627450975</v>
      </c>
      <c r="D383" s="369">
        <f t="shared" si="95"/>
        <v>3.4445692235294114</v>
      </c>
      <c r="E383" s="369">
        <f t="shared" si="95"/>
        <v>3.4135334333333329</v>
      </c>
      <c r="F383" s="369">
        <f t="shared" si="95"/>
        <v>3.3232650078431369</v>
      </c>
      <c r="G383" s="369">
        <f t="shared" si="95"/>
        <v>3.3069000686274506</v>
      </c>
      <c r="H383" s="369">
        <f t="shared" si="95"/>
        <v>3.3027747411764703</v>
      </c>
      <c r="I383" s="369">
        <f t="shared" si="95"/>
        <v>3.3844560372549015</v>
      </c>
      <c r="J383" s="369">
        <f t="shared" si="95"/>
        <v>3.5024887647058822</v>
      </c>
      <c r="K383" s="369">
        <f t="shared" si="95"/>
        <v>3.3617454137254903</v>
      </c>
      <c r="L383" s="369">
        <f t="shared" si="95"/>
        <v>3.1397500294117644</v>
      </c>
      <c r="M383" s="370">
        <f t="shared" si="95"/>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6">B222*0.53</f>
        <v>4.0926532450980391</v>
      </c>
      <c r="C384" s="377">
        <f t="shared" si="96"/>
        <v>4.1347627843137253</v>
      </c>
      <c r="D384" s="377">
        <f t="shared" si="96"/>
        <v>4.119478</v>
      </c>
      <c r="E384" s="377">
        <f t="shared" si="96"/>
        <v>4.0572575588235296</v>
      </c>
      <c r="F384" s="377">
        <f t="shared" si="96"/>
        <v>3.9884884999999999</v>
      </c>
      <c r="G384" s="377">
        <f t="shared" si="96"/>
        <v>3.9692609313725491</v>
      </c>
      <c r="H384" s="377">
        <f t="shared" si="96"/>
        <v>3.9708415784313731</v>
      </c>
      <c r="I384" s="377">
        <f t="shared" si="96"/>
        <v>4.0573230294117648</v>
      </c>
      <c r="J384" s="377">
        <f t="shared" si="96"/>
        <v>4.1166918627450979</v>
      </c>
      <c r="K384" s="377">
        <f t="shared" si="96"/>
        <v>4.0068810588235291</v>
      </c>
      <c r="L384" s="377">
        <f t="shared" si="96"/>
        <v>3.9505394607843138</v>
      </c>
      <c r="M384" s="378">
        <f t="shared" si="96"/>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7">B226*0.521</f>
        <v>4.152870568627451</v>
      </c>
      <c r="C388" s="391">
        <f t="shared" si="97"/>
        <v>4.2083928235294117</v>
      </c>
      <c r="D388" s="391">
        <f t="shared" si="97"/>
        <v>4.1999035882352942</v>
      </c>
      <c r="E388" s="391">
        <f t="shared" si="97"/>
        <v>4.2024677254901963</v>
      </c>
      <c r="F388" s="391">
        <f t="shared" si="97"/>
        <v>4.2093888529411769</v>
      </c>
      <c r="G388" s="391">
        <f t="shared" si="97"/>
        <v>4.3122761372549014</v>
      </c>
      <c r="H388" s="391">
        <f t="shared" si="97"/>
        <v>4.1137981225490199</v>
      </c>
      <c r="I388" s="391">
        <f t="shared" si="97"/>
        <v>4.1385946578431367</v>
      </c>
      <c r="J388" s="391">
        <f t="shared" si="97"/>
        <v>4.2312350980392157</v>
      </c>
      <c r="K388" s="391">
        <f t="shared" si="97"/>
        <v>4.2179547058823532</v>
      </c>
      <c r="L388" s="391">
        <f t="shared" si="97"/>
        <v>4.169532352941177</v>
      </c>
      <c r="M388" s="391">
        <f t="shared" si="97"/>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8">B227*0.55</f>
        <v>4.8520967647058821</v>
      </c>
      <c r="C389" s="395">
        <f t="shared" si="98"/>
        <v>4.8123775980392161</v>
      </c>
      <c r="D389" s="395">
        <f t="shared" si="98"/>
        <v>4.7612426960784324</v>
      </c>
      <c r="E389" s="395">
        <f t="shared" si="98"/>
        <v>4.7906908823529415</v>
      </c>
      <c r="F389" s="395">
        <f t="shared" si="98"/>
        <v>4.7790076960784322</v>
      </c>
      <c r="G389" s="395">
        <f t="shared" si="98"/>
        <v>4.8675835784313737</v>
      </c>
      <c r="H389" s="395">
        <f t="shared" si="98"/>
        <v>4.7231325490196081</v>
      </c>
      <c r="I389" s="395">
        <f t="shared" si="98"/>
        <v>4.7839695588235296</v>
      </c>
      <c r="J389" s="395">
        <f t="shared" si="98"/>
        <v>4.8680359803921576</v>
      </c>
      <c r="K389" s="395">
        <f t="shared" si="98"/>
        <v>4.9016199509803924</v>
      </c>
      <c r="L389" s="395">
        <f t="shared" si="98"/>
        <v>4.9018820098039226</v>
      </c>
      <c r="M389" s="395">
        <f t="shared" si="98"/>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9">B228*0.52</f>
        <v>4.5551862352941175</v>
      </c>
      <c r="C390" s="369">
        <f t="shared" si="99"/>
        <v>4.481780588235293</v>
      </c>
      <c r="D390" s="369">
        <f t="shared" si="99"/>
        <v>4.4206158431372549</v>
      </c>
      <c r="E390" s="369">
        <f t="shared" si="99"/>
        <v>4.4943008627450984</v>
      </c>
      <c r="F390" s="369">
        <f t="shared" si="99"/>
        <v>4.5509370196078427</v>
      </c>
      <c r="G390" s="369">
        <f t="shared" si="99"/>
        <v>4.6713476078431375</v>
      </c>
      <c r="H390" s="369">
        <f t="shared" si="99"/>
        <v>4.5304408627450981</v>
      </c>
      <c r="I390" s="369">
        <f t="shared" si="99"/>
        <v>4.600308470588236</v>
      </c>
      <c r="J390" s="369">
        <f t="shared" si="99"/>
        <v>4.6832255294117635</v>
      </c>
      <c r="K390" s="369">
        <f t="shared" si="99"/>
        <v>4.6764058823529409</v>
      </c>
      <c r="L390" s="369">
        <f t="shared" si="99"/>
        <v>4.6680761960784327</v>
      </c>
      <c r="M390" s="369">
        <f t="shared" si="99"/>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100">B229*0.54</f>
        <v>3.9906825882352943</v>
      </c>
      <c r="C391" s="369">
        <f t="shared" si="100"/>
        <v>4.2217681764705883</v>
      </c>
      <c r="D391" s="369">
        <f t="shared" si="100"/>
        <v>4.5317647058823534</v>
      </c>
      <c r="E391" s="369">
        <f t="shared" si="100"/>
        <v>3.3792289411764709</v>
      </c>
      <c r="F391" s="369">
        <f t="shared" si="100"/>
        <v>4.545272117647059</v>
      </c>
      <c r="G391" s="369">
        <f t="shared" si="100"/>
        <v>5.0246470588235299</v>
      </c>
      <c r="H391" s="369">
        <f t="shared" si="100"/>
        <v>4.3036522941176472</v>
      </c>
      <c r="I391" s="369">
        <f t="shared" si="100"/>
        <v>4.2485294117647063</v>
      </c>
      <c r="J391" s="369">
        <f t="shared" si="100"/>
        <v>3.994547294117647</v>
      </c>
      <c r="K391" s="369">
        <f t="shared" si="100"/>
        <v>0</v>
      </c>
      <c r="L391" s="369">
        <f t="shared" si="100"/>
        <v>4.1199114705882351</v>
      </c>
      <c r="M391" s="369">
        <f t="shared" si="100"/>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1">B230*0.478</f>
        <v>3.2654776196078434</v>
      </c>
      <c r="C392" s="369">
        <f t="shared" si="101"/>
        <v>3.352321784313725</v>
      </c>
      <c r="D392" s="369">
        <f t="shared" si="101"/>
        <v>3.4245860117647058</v>
      </c>
      <c r="E392" s="369">
        <f t="shared" si="101"/>
        <v>3.4448972627450978</v>
      </c>
      <c r="F392" s="369">
        <f t="shared" si="101"/>
        <v>3.4676106980392154</v>
      </c>
      <c r="G392" s="369">
        <f t="shared" si="101"/>
        <v>3.5857587078431368</v>
      </c>
      <c r="H392" s="369">
        <f t="shared" si="101"/>
        <v>3.3936355117647063</v>
      </c>
      <c r="I392" s="369">
        <f t="shared" si="101"/>
        <v>3.3838908725490193</v>
      </c>
      <c r="J392" s="369">
        <f t="shared" si="101"/>
        <v>3.4532374254901956</v>
      </c>
      <c r="K392" s="369">
        <f t="shared" si="101"/>
        <v>3.4278776509803919</v>
      </c>
      <c r="L392" s="369">
        <f t="shared" si="101"/>
        <v>3.2937100803921564</v>
      </c>
      <c r="M392" s="369">
        <f t="shared" si="101"/>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2">B231*0.53</f>
        <v>4.067751039215687</v>
      </c>
      <c r="C393" s="377">
        <f t="shared" si="102"/>
        <v>4.1146492843137255</v>
      </c>
      <c r="D393" s="377">
        <f t="shared" si="102"/>
        <v>4.1506877254901964</v>
      </c>
      <c r="E393" s="377">
        <f t="shared" si="102"/>
        <v>4.1380861960784312</v>
      </c>
      <c r="F393" s="377">
        <f t="shared" si="102"/>
        <v>4.1518474901960785</v>
      </c>
      <c r="G393" s="377">
        <f t="shared" si="102"/>
        <v>4.2015485000000004</v>
      </c>
      <c r="H393" s="377">
        <f t="shared" si="102"/>
        <v>4.0835341274509807</v>
      </c>
      <c r="I393" s="377">
        <f t="shared" si="102"/>
        <v>4.066513333333333</v>
      </c>
      <c r="J393" s="377">
        <f t="shared" si="102"/>
        <v>4.1418060686274512</v>
      </c>
      <c r="K393" s="377">
        <f t="shared" si="102"/>
        <v>4.1334518137254896</v>
      </c>
      <c r="L393" s="377">
        <f t="shared" si="102"/>
        <v>4.1090645392156864</v>
      </c>
      <c r="M393" s="377">
        <f t="shared" si="102"/>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3">B235*0.521</f>
        <v>4.5135353725490202</v>
      </c>
      <c r="C397" s="391">
        <f t="shared" si="103"/>
        <v>4.7563060490196083</v>
      </c>
      <c r="D397" s="391">
        <f t="shared" si="103"/>
        <v>4.9364254539215686</v>
      </c>
      <c r="E397" s="391">
        <f t="shared" si="103"/>
        <v>4.8365119558823535</v>
      </c>
      <c r="F397" s="391">
        <f t="shared" si="103"/>
        <v>4.911448100980393</v>
      </c>
      <c r="G397" s="391">
        <f t="shared" si="103"/>
        <v>5.055837632352941</v>
      </c>
      <c r="H397" s="391">
        <f t="shared" si="103"/>
        <v>4.929867494117647</v>
      </c>
      <c r="I397" s="391">
        <f t="shared" si="103"/>
        <v>4.830303372549019</v>
      </c>
      <c r="J397" s="391">
        <f t="shared" si="103"/>
        <v>4.7876171274509804</v>
      </c>
      <c r="K397" s="391">
        <f t="shared" si="103"/>
        <v>4.5930246490196085</v>
      </c>
      <c r="L397" s="391">
        <f t="shared" si="103"/>
        <v>4.6452084176470585</v>
      </c>
      <c r="M397" s="391">
        <f t="shared" si="103"/>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4">B236*0.55</f>
        <v>5.2326158823529418</v>
      </c>
      <c r="C398" s="395">
        <f t="shared" si="104"/>
        <v>5.4548563235294116</v>
      </c>
      <c r="D398" s="395">
        <f t="shared" si="104"/>
        <v>5.6384781372549018</v>
      </c>
      <c r="E398" s="395">
        <f t="shared" si="104"/>
        <v>5.5708820588235302</v>
      </c>
      <c r="F398" s="395">
        <f t="shared" si="104"/>
        <v>5.6677645588235297</v>
      </c>
      <c r="G398" s="395">
        <f t="shared" si="104"/>
        <v>5.8274640686274521</v>
      </c>
      <c r="H398" s="395">
        <f t="shared" si="104"/>
        <v>5.7441541666666671</v>
      </c>
      <c r="I398" s="395">
        <f t="shared" si="104"/>
        <v>5.7371174019607851</v>
      </c>
      <c r="J398" s="395">
        <f t="shared" si="104"/>
        <v>5.6741569607843152</v>
      </c>
      <c r="K398" s="395">
        <f t="shared" si="104"/>
        <v>5.5205441176470602</v>
      </c>
      <c r="L398" s="395">
        <f t="shared" si="104"/>
        <v>5.6170502450980395</v>
      </c>
      <c r="M398" s="395">
        <f t="shared" si="104"/>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5">B237*0.52</f>
        <v>4.964140235294118</v>
      </c>
      <c r="C399" s="369">
        <f t="shared" si="105"/>
        <v>5.1959577647058826</v>
      </c>
      <c r="D399" s="369">
        <f t="shared" si="105"/>
        <v>5.4454726274509806</v>
      </c>
      <c r="E399" s="369">
        <f t="shared" si="105"/>
        <v>5.4134829411764693</v>
      </c>
      <c r="F399" s="369">
        <f t="shared" si="105"/>
        <v>5.4944408235294118</v>
      </c>
      <c r="G399" s="369">
        <f t="shared" si="105"/>
        <v>5.6385695294117655</v>
      </c>
      <c r="H399" s="369">
        <f t="shared" si="105"/>
        <v>5.5495037254901955</v>
      </c>
      <c r="I399" s="369">
        <f t="shared" si="105"/>
        <v>5.5690735686274504</v>
      </c>
      <c r="J399" s="369">
        <f t="shared" si="105"/>
        <v>5.5485289803921578</v>
      </c>
      <c r="K399" s="369">
        <f t="shared" si="105"/>
        <v>5.4422210980392167</v>
      </c>
      <c r="L399" s="369">
        <f t="shared" si="105"/>
        <v>5.4373330980392156</v>
      </c>
      <c r="M399" s="369">
        <f t="shared" si="105"/>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6">B238*0.54</f>
        <v>3.8101764705882353</v>
      </c>
      <c r="C400" s="369">
        <f t="shared" si="106"/>
        <v>4.5054661764705886</v>
      </c>
      <c r="D400" s="369">
        <f t="shared" si="106"/>
        <v>0</v>
      </c>
      <c r="E400" s="369">
        <f t="shared" si="106"/>
        <v>0</v>
      </c>
      <c r="F400" s="369">
        <f t="shared" si="106"/>
        <v>4.32</v>
      </c>
      <c r="G400" s="369">
        <f t="shared" si="106"/>
        <v>0</v>
      </c>
      <c r="H400" s="369">
        <f t="shared" si="106"/>
        <v>0</v>
      </c>
      <c r="I400" s="369">
        <f t="shared" si="106"/>
        <v>0</v>
      </c>
      <c r="J400" s="369">
        <f t="shared" si="106"/>
        <v>4.0240588235294119</v>
      </c>
      <c r="K400" s="369">
        <f t="shared" si="106"/>
        <v>4.5690633529411766</v>
      </c>
      <c r="L400" s="369">
        <f t="shared" si="106"/>
        <v>4.5091800000000006</v>
      </c>
      <c r="M400" s="369">
        <f t="shared" si="106"/>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7">B239*0.478</f>
        <v>3.5871725568627446</v>
      </c>
      <c r="C401" s="369">
        <f t="shared" si="107"/>
        <v>3.7541398313725485</v>
      </c>
      <c r="D401" s="369">
        <f t="shared" si="107"/>
        <v>3.977840082352941</v>
      </c>
      <c r="E401" s="369">
        <f t="shared" si="107"/>
        <v>3.9315935823529418</v>
      </c>
      <c r="F401" s="369">
        <f t="shared" si="107"/>
        <v>3.9637512666666663</v>
      </c>
      <c r="G401" s="369">
        <f t="shared" si="107"/>
        <v>4.090658392156862</v>
      </c>
      <c r="H401" s="369">
        <f t="shared" si="107"/>
        <v>3.918549805882352</v>
      </c>
      <c r="I401" s="369">
        <f t="shared" si="107"/>
        <v>3.790322556862745</v>
      </c>
      <c r="J401" s="369">
        <f t="shared" si="107"/>
        <v>3.7137122784313723</v>
      </c>
      <c r="K401" s="369">
        <f t="shared" si="107"/>
        <v>3.5185294137254899</v>
      </c>
      <c r="L401" s="369">
        <f t="shared" si="107"/>
        <v>3.5062523117647055</v>
      </c>
      <c r="M401" s="369">
        <f t="shared" si="107"/>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8">B240*0.53</f>
        <v>4.3545844411764705</v>
      </c>
      <c r="C402" s="377">
        <f t="shared" si="108"/>
        <v>4.5082719705882353</v>
      </c>
      <c r="D402" s="377">
        <f t="shared" si="108"/>
        <v>4.7163624411764706</v>
      </c>
      <c r="E402" s="377">
        <f t="shared" si="108"/>
        <v>4.7088120196078425</v>
      </c>
      <c r="F402" s="377">
        <f t="shared" si="108"/>
        <v>4.7191813137254908</v>
      </c>
      <c r="G402" s="377">
        <f t="shared" si="108"/>
        <v>4.8328886568627452</v>
      </c>
      <c r="H402" s="377">
        <f t="shared" si="108"/>
        <v>4.7853211568627447</v>
      </c>
      <c r="I402" s="377">
        <f t="shared" si="108"/>
        <v>4.7701049607843142</v>
      </c>
      <c r="J402" s="377">
        <f t="shared" si="108"/>
        <v>4.7611256176470595</v>
      </c>
      <c r="K402" s="377">
        <f t="shared" si="108"/>
        <v>4.6369549313725491</v>
      </c>
      <c r="L402" s="377">
        <f t="shared" si="108"/>
        <v>4.677624637254902</v>
      </c>
      <c r="M402" s="377">
        <f t="shared" si="108"/>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9">B244*0.521</f>
        <v>4.9139494117647056</v>
      </c>
      <c r="C406" s="391">
        <f t="shared" si="109"/>
        <v>4.920982911764705</v>
      </c>
      <c r="D406" s="391">
        <f t="shared" si="109"/>
        <v>4.5725641617647055</v>
      </c>
      <c r="E406" s="391">
        <f t="shared" si="109"/>
        <v>4.5739254019607829</v>
      </c>
      <c r="F406" s="391">
        <f t="shared" si="109"/>
        <v>4.3954318235294121</v>
      </c>
      <c r="G406" s="391">
        <f t="shared" si="109"/>
        <v>4.4029761078431369</v>
      </c>
      <c r="H406" s="391">
        <f t="shared" si="109"/>
        <v>4.3209135000000014</v>
      </c>
      <c r="I406" s="391">
        <f t="shared" si="109"/>
        <v>4.4328008039215687</v>
      </c>
      <c r="J406" s="391">
        <f t="shared" si="109"/>
        <v>4.5098985882352949</v>
      </c>
      <c r="K406" s="391">
        <f t="shared" si="109"/>
        <v>4.5821745686274511</v>
      </c>
      <c r="L406" s="391">
        <f t="shared" si="109"/>
        <v>4.8983194117647058</v>
      </c>
      <c r="M406" s="391">
        <f t="shared" si="109"/>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10">B245*0.55</f>
        <v>5.8651094117647053</v>
      </c>
      <c r="C407" s="395">
        <f t="shared" si="110"/>
        <v>5.8214388725490203</v>
      </c>
      <c r="D407" s="395">
        <f t="shared" si="110"/>
        <v>5.3412829411764706</v>
      </c>
      <c r="E407" s="395">
        <f t="shared" si="110"/>
        <v>5.2510818627450995</v>
      </c>
      <c r="F407" s="395">
        <f t="shared" si="110"/>
        <v>4.9639608333333332</v>
      </c>
      <c r="G407" s="395">
        <f t="shared" si="110"/>
        <v>4.9370566666666669</v>
      </c>
      <c r="H407" s="395">
        <f t="shared" si="110"/>
        <v>4.8558890686274525</v>
      </c>
      <c r="I407" s="395">
        <f t="shared" si="110"/>
        <v>5.0192148039215683</v>
      </c>
      <c r="J407" s="395">
        <f t="shared" si="110"/>
        <v>5.1188543137254907</v>
      </c>
      <c r="K407" s="395">
        <f t="shared" si="110"/>
        <v>5.2989329411764707</v>
      </c>
      <c r="L407" s="395">
        <f t="shared" si="110"/>
        <v>5.8200352941176474</v>
      </c>
      <c r="M407" s="395">
        <f t="shared" si="110"/>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1">B246*0.52</f>
        <v>5.6978887843137267</v>
      </c>
      <c r="C408" s="369">
        <f t="shared" si="111"/>
        <v>5.5825996862745111</v>
      </c>
      <c r="D408" s="369">
        <f t="shared" si="111"/>
        <v>5.0988594901960784</v>
      </c>
      <c r="E408" s="369">
        <f t="shared" si="111"/>
        <v>5.0606440784313724</v>
      </c>
      <c r="F408" s="369">
        <f t="shared" si="111"/>
        <v>4.7536569803921571</v>
      </c>
      <c r="G408" s="369">
        <f t="shared" si="111"/>
        <v>4.7371525882352934</v>
      </c>
      <c r="H408" s="369">
        <f t="shared" si="111"/>
        <v>4.6263043921568636</v>
      </c>
      <c r="I408" s="369">
        <f t="shared" si="111"/>
        <v>4.8531324705882346</v>
      </c>
      <c r="J408" s="369">
        <f t="shared" si="111"/>
        <v>4.967954588235294</v>
      </c>
      <c r="K408" s="369">
        <f t="shared" si="111"/>
        <v>5.1231536862745113</v>
      </c>
      <c r="L408" s="369">
        <f t="shared" si="111"/>
        <v>5.6454692156862745</v>
      </c>
      <c r="M408" s="369">
        <f t="shared" si="111"/>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2">B247*0.54</f>
        <v>0</v>
      </c>
      <c r="C409" s="369">
        <f t="shared" si="112"/>
        <v>5.6901176470588242</v>
      </c>
      <c r="D409" s="369">
        <f t="shared" si="112"/>
        <v>4.9891150588235291</v>
      </c>
      <c r="E409" s="369">
        <f t="shared" si="112"/>
        <v>3.2352352941176474</v>
      </c>
      <c r="F409" s="369">
        <f t="shared" si="112"/>
        <v>4.5564564705882349</v>
      </c>
      <c r="G409" s="369">
        <f t="shared" si="112"/>
        <v>4.3507058823529414</v>
      </c>
      <c r="H409" s="369">
        <f t="shared" si="112"/>
        <v>4.362146470588236</v>
      </c>
      <c r="I409" s="369">
        <f t="shared" si="112"/>
        <v>4.6588870588235309</v>
      </c>
      <c r="J409" s="369">
        <f t="shared" si="112"/>
        <v>4.1306765294117653</v>
      </c>
      <c r="K409" s="369">
        <f t="shared" si="112"/>
        <v>0</v>
      </c>
      <c r="L409" s="369">
        <f t="shared" si="112"/>
        <v>0</v>
      </c>
      <c r="M409" s="369">
        <f t="shared" si="112"/>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3">B248*0.478</f>
        <v>3.680002031372549</v>
      </c>
      <c r="C410" s="369">
        <f t="shared" si="113"/>
        <v>3.7112768215686271</v>
      </c>
      <c r="D410" s="369">
        <f t="shared" si="113"/>
        <v>3.6658935333333331</v>
      </c>
      <c r="E410" s="369">
        <f t="shared" si="113"/>
        <v>3.6718324490196075</v>
      </c>
      <c r="F410" s="369">
        <f t="shared" si="113"/>
        <v>3.6145432117647061</v>
      </c>
      <c r="G410" s="369">
        <f t="shared" si="113"/>
        <v>3.6615160843137251</v>
      </c>
      <c r="H410" s="369">
        <f t="shared" si="113"/>
        <v>3.5867414196078431</v>
      </c>
      <c r="I410" s="369">
        <f t="shared" si="113"/>
        <v>3.5677891882352943</v>
      </c>
      <c r="J410" s="369">
        <f t="shared" si="113"/>
        <v>3.6340399882352941</v>
      </c>
      <c r="K410" s="369">
        <f t="shared" si="113"/>
        <v>3.6145347764705886</v>
      </c>
      <c r="L410" s="369">
        <f t="shared" si="113"/>
        <v>3.646393007843137</v>
      </c>
      <c r="M410" s="369">
        <f t="shared" si="113"/>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4">B249*0.53</f>
        <v>4.8585484509803925</v>
      </c>
      <c r="C411" s="377">
        <f t="shared" si="114"/>
        <v>4.8892499999999997</v>
      </c>
      <c r="D411" s="377">
        <f t="shared" si="114"/>
        <v>4.5658715392156859</v>
      </c>
      <c r="E411" s="377">
        <f t="shared" si="114"/>
        <v>4.481313676470589</v>
      </c>
      <c r="F411" s="377">
        <f t="shared" si="114"/>
        <v>4.3422068627450985</v>
      </c>
      <c r="G411" s="377">
        <f t="shared" si="114"/>
        <v>4.3678287254901962</v>
      </c>
      <c r="H411" s="377">
        <f t="shared" si="114"/>
        <v>4.3062479215686267</v>
      </c>
      <c r="I411" s="377">
        <f t="shared" si="114"/>
        <v>4.3844764411764716</v>
      </c>
      <c r="J411" s="377">
        <f t="shared" si="114"/>
        <v>4.4617099117647054</v>
      </c>
      <c r="K411" s="377">
        <f t="shared" si="114"/>
        <v>4.4830834607843135</v>
      </c>
      <c r="L411" s="377">
        <f t="shared" si="114"/>
        <v>4.6027018627450991</v>
      </c>
      <c r="M411" s="377">
        <f t="shared" si="114"/>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5">B253*0.507</f>
        <v>5.1352190882352931</v>
      </c>
      <c r="C415" s="366">
        <f t="shared" si="115"/>
        <v>5.1020523411764698</v>
      </c>
      <c r="D415" s="366">
        <f t="shared" si="115"/>
        <v>5.3706773441176479</v>
      </c>
      <c r="E415" s="366">
        <f t="shared" si="115"/>
        <v>5.4425107941176467</v>
      </c>
      <c r="F415" s="366">
        <f t="shared" si="115"/>
        <v>5.5150117941176475</v>
      </c>
      <c r="G415" s="366">
        <f t="shared" si="115"/>
        <v>5.3647707941176472</v>
      </c>
      <c r="H415" s="366">
        <f t="shared" si="115"/>
        <v>5.501740323529412</v>
      </c>
      <c r="I415" s="366">
        <f t="shared" si="115"/>
        <v>5.734955352941177</v>
      </c>
      <c r="J415" s="366">
        <f t="shared" si="115"/>
        <v>5.9451814117647057</v>
      </c>
      <c r="K415" s="366">
        <f t="shared" si="115"/>
        <v>5.9998280588235291</v>
      </c>
      <c r="L415" s="366">
        <f t="shared" si="115"/>
        <v>6.0711361176470593</v>
      </c>
      <c r="M415" s="366">
        <f t="shared" si="115"/>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6">B254*0.539</f>
        <v>6.1833234509803932</v>
      </c>
      <c r="C416" s="372">
        <f t="shared" si="116"/>
        <v>6.0110210039215684</v>
      </c>
      <c r="D416" s="372">
        <f t="shared" si="116"/>
        <v>6.3549648303921575</v>
      </c>
      <c r="E416" s="372">
        <f t="shared" si="116"/>
        <v>6.4113547990196089</v>
      </c>
      <c r="F416" s="372">
        <f t="shared" si="116"/>
        <v>6.4004014735294117</v>
      </c>
      <c r="G416" s="372">
        <f t="shared" si="116"/>
        <v>6.1861357627450984</v>
      </c>
      <c r="H416" s="372">
        <f t="shared" si="116"/>
        <v>6.3821536813725492</v>
      </c>
      <c r="I416" s="372">
        <f t="shared" si="116"/>
        <v>6.7674076303921566</v>
      </c>
      <c r="J416" s="372">
        <f t="shared" si="116"/>
        <v>7.0574789352941174</v>
      </c>
      <c r="K416" s="372">
        <f t="shared" si="116"/>
        <v>7.1723789392156867</v>
      </c>
      <c r="L416" s="372">
        <f t="shared" si="116"/>
        <v>7.2262002029411772</v>
      </c>
      <c r="M416" s="372">
        <f t="shared" si="116"/>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7">B255*0.535</f>
        <v>6.2439797549019609</v>
      </c>
      <c r="C417" s="369">
        <f t="shared" si="117"/>
        <v>6.0201472941176473</v>
      </c>
      <c r="D417" s="369">
        <f t="shared" si="117"/>
        <v>6.3166642254901966</v>
      </c>
      <c r="E417" s="369">
        <f t="shared" si="117"/>
        <v>6.3839441470588243</v>
      </c>
      <c r="F417" s="369">
        <f t="shared" si="117"/>
        <v>6.3634751519607846</v>
      </c>
      <c r="G417" s="369">
        <f t="shared" si="117"/>
        <v>6.1253880882352938</v>
      </c>
      <c r="H417" s="369">
        <f t="shared" si="117"/>
        <v>6.3125683284313725</v>
      </c>
      <c r="I417" s="369">
        <f t="shared" si="117"/>
        <v>6.7315352205882357</v>
      </c>
      <c r="J417" s="369">
        <f t="shared" si="117"/>
        <v>7.0205390735294113</v>
      </c>
      <c r="K417" s="369">
        <f t="shared" si="117"/>
        <v>7.1808444803921576</v>
      </c>
      <c r="L417" s="369">
        <f t="shared" si="117"/>
        <v>7.2133074411764708</v>
      </c>
      <c r="M417" s="369">
        <f t="shared" si="117"/>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8">B256*0.54</f>
        <v>0</v>
      </c>
      <c r="C418" s="369">
        <f t="shared" si="118"/>
        <v>4.4393024117647064</v>
      </c>
      <c r="D418" s="369">
        <f t="shared" si="118"/>
        <v>0</v>
      </c>
      <c r="E418" s="369">
        <f t="shared" si="118"/>
        <v>5.4275294117647057</v>
      </c>
      <c r="F418" s="369">
        <f t="shared" si="118"/>
        <v>5.0721098823529411</v>
      </c>
      <c r="G418" s="369">
        <f t="shared" si="118"/>
        <v>4.6960327058823532</v>
      </c>
      <c r="H418" s="369">
        <f t="shared" si="118"/>
        <v>6.874941176470589</v>
      </c>
      <c r="I418" s="369">
        <f t="shared" si="118"/>
        <v>0</v>
      </c>
      <c r="J418" s="369">
        <f t="shared" si="118"/>
        <v>5.269098705882354</v>
      </c>
      <c r="K418" s="369">
        <f t="shared" si="118"/>
        <v>5.8277895882352952</v>
      </c>
      <c r="L418" s="369">
        <f t="shared" si="118"/>
        <v>5.1163814117647064</v>
      </c>
      <c r="M418" s="369">
        <f t="shared" si="118"/>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9">B257*0.465</f>
        <v>3.7317025000000004</v>
      </c>
      <c r="C419" s="369">
        <f t="shared" si="119"/>
        <v>3.842612294117647</v>
      </c>
      <c r="D419" s="369">
        <f t="shared" si="119"/>
        <v>4.1510062205882363</v>
      </c>
      <c r="E419" s="369">
        <f t="shared" si="119"/>
        <v>4.2863558676470594</v>
      </c>
      <c r="F419" s="369">
        <f t="shared" si="119"/>
        <v>4.3482382500000005</v>
      </c>
      <c r="G419" s="369">
        <f t="shared" si="119"/>
        <v>4.3829277058823539</v>
      </c>
      <c r="H419" s="369">
        <f t="shared" si="119"/>
        <v>4.4514755441176472</v>
      </c>
      <c r="I419" s="369">
        <f t="shared" si="119"/>
        <v>4.561661397058824</v>
      </c>
      <c r="J419" s="369">
        <f t="shared" si="119"/>
        <v>4.7065175588235295</v>
      </c>
      <c r="K419" s="369">
        <f t="shared" si="119"/>
        <v>4.7662085147058821</v>
      </c>
      <c r="L419" s="369">
        <f t="shared" si="119"/>
        <v>4.8257417352941179</v>
      </c>
      <c r="M419" s="369">
        <f t="shared" si="119"/>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20">B258*0.516</f>
        <v>4.7593872117647056</v>
      </c>
      <c r="C420" s="377">
        <f t="shared" si="120"/>
        <v>4.7989037058823536</v>
      </c>
      <c r="D420" s="377">
        <f t="shared" si="120"/>
        <v>5.0184662588235298</v>
      </c>
      <c r="E420" s="377">
        <f t="shared" si="120"/>
        <v>5.0800503529411767</v>
      </c>
      <c r="F420" s="377">
        <f t="shared" si="120"/>
        <v>5.141860070588236</v>
      </c>
      <c r="G420" s="377">
        <f t="shared" si="120"/>
        <v>5.2056695411764702</v>
      </c>
      <c r="H420" s="377">
        <f t="shared" si="120"/>
        <v>5.3190666117647059</v>
      </c>
      <c r="I420" s="377">
        <f t="shared" si="120"/>
        <v>5.5185936941176479</v>
      </c>
      <c r="J420" s="377">
        <f t="shared" si="120"/>
        <v>5.7601029411764708</v>
      </c>
      <c r="K420" s="377">
        <f t="shared" si="120"/>
        <v>5.8479362588235304</v>
      </c>
      <c r="L420" s="377">
        <f t="shared" si="120"/>
        <v>5.9254940941176475</v>
      </c>
      <c r="M420" s="377">
        <f t="shared" si="120"/>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1">B262*0.507</f>
        <v>6.5620115294117651</v>
      </c>
      <c r="C424" s="366">
        <f t="shared" si="121"/>
        <v>6.5824008823529416</v>
      </c>
      <c r="D424" s="366">
        <f t="shared" si="121"/>
        <v>6.3442500588235289</v>
      </c>
      <c r="E424" s="366">
        <f t="shared" si="121"/>
        <v>6.3080641764705883</v>
      </c>
      <c r="F424" s="366">
        <f t="shared" si="121"/>
        <v>6.2025236764705882</v>
      </c>
      <c r="G424" s="366">
        <f t="shared" si="121"/>
        <v>6.3292935588235295</v>
      </c>
      <c r="H424" s="366">
        <f t="shared" si="121"/>
        <v>6.3474411764705883</v>
      </c>
      <c r="I424" s="366">
        <f t="shared" si="121"/>
        <v>6.4731722058823538</v>
      </c>
      <c r="J424" s="366">
        <f t="shared" si="121"/>
        <v>6.5462696764705885</v>
      </c>
      <c r="K424" s="366">
        <f t="shared" si="121"/>
        <v>6.4039517941176465</v>
      </c>
      <c r="L424" s="366">
        <f t="shared" si="121"/>
        <v>6.3177617941176472</v>
      </c>
      <c r="M424" s="366">
        <f t="shared" si="121"/>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2">B263*0.539</f>
        <v>7.6711346627450983</v>
      </c>
      <c r="C425" s="372">
        <f t="shared" si="122"/>
        <v>7.5416045078431377</v>
      </c>
      <c r="D425" s="372">
        <f t="shared" si="122"/>
        <v>7.1775168774509801</v>
      </c>
      <c r="E425" s="372">
        <f t="shared" si="122"/>
        <v>7.1742141813725491</v>
      </c>
      <c r="F425" s="372">
        <f t="shared" si="122"/>
        <v>6.9068152245098045</v>
      </c>
      <c r="G425" s="372">
        <f t="shared" si="122"/>
        <v>7.0501569901960792</v>
      </c>
      <c r="H425" s="372">
        <f t="shared" si="122"/>
        <v>7.1358981509803918</v>
      </c>
      <c r="I425" s="372">
        <f t="shared" si="122"/>
        <v>7.3953648245098051</v>
      </c>
      <c r="J425" s="372">
        <f t="shared" si="122"/>
        <v>7.4949905196078435</v>
      </c>
      <c r="K425" s="372">
        <f t="shared" si="122"/>
        <v>7.3695726176470586</v>
      </c>
      <c r="L425" s="372">
        <f t="shared" si="122"/>
        <v>7.2594369509803922</v>
      </c>
      <c r="M425" s="372">
        <f t="shared" si="122"/>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3">B264*0.535</f>
        <v>7.6330610980392164</v>
      </c>
      <c r="C426" s="369">
        <f t="shared" si="123"/>
        <v>7.4960990000000001</v>
      </c>
      <c r="D426" s="369">
        <f t="shared" si="123"/>
        <v>7.1115719460784321</v>
      </c>
      <c r="E426" s="369">
        <f t="shared" si="123"/>
        <v>7.1190063480392158</v>
      </c>
      <c r="F426" s="369">
        <f t="shared" si="123"/>
        <v>6.8322626078431377</v>
      </c>
      <c r="G426" s="369">
        <f t="shared" si="123"/>
        <v>6.9983612254901963</v>
      </c>
      <c r="H426" s="369">
        <f t="shared" si="123"/>
        <v>7.0658797990196094</v>
      </c>
      <c r="I426" s="369">
        <f t="shared" si="123"/>
        <v>7.3357379950980395</v>
      </c>
      <c r="J426" s="369">
        <f t="shared" si="123"/>
        <v>7.4476143627450986</v>
      </c>
      <c r="K426" s="369">
        <f t="shared" si="123"/>
        <v>7.3263356323529418</v>
      </c>
      <c r="L426" s="369">
        <f t="shared" si="123"/>
        <v>7.2307085784313729</v>
      </c>
      <c r="M426" s="369">
        <f t="shared" si="123"/>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4">B265*0.54</f>
        <v>6.6547376470588242</v>
      </c>
      <c r="C427" s="369">
        <f t="shared" si="124"/>
        <v>0</v>
      </c>
      <c r="D427" s="369">
        <f t="shared" si="124"/>
        <v>6.3739164705882363</v>
      </c>
      <c r="E427" s="369">
        <f t="shared" si="124"/>
        <v>5.568490588235294</v>
      </c>
      <c r="F427" s="369">
        <f t="shared" si="124"/>
        <v>0</v>
      </c>
      <c r="G427" s="369">
        <f t="shared" si="124"/>
        <v>0</v>
      </c>
      <c r="H427" s="369">
        <f t="shared" si="124"/>
        <v>0</v>
      </c>
      <c r="I427" s="369">
        <f t="shared" si="124"/>
        <v>0</v>
      </c>
      <c r="J427" s="369">
        <f t="shared" si="124"/>
        <v>0</v>
      </c>
      <c r="K427" s="369">
        <f t="shared" si="124"/>
        <v>6.5927170588235295</v>
      </c>
      <c r="L427" s="369">
        <f t="shared" si="124"/>
        <v>0</v>
      </c>
      <c r="M427" s="369">
        <f t="shared" si="124"/>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5">B266*0.465</f>
        <v>5.1291524117647063</v>
      </c>
      <c r="C428" s="369">
        <f t="shared" si="125"/>
        <v>5.2422919264705889</v>
      </c>
      <c r="D428" s="369">
        <f t="shared" si="125"/>
        <v>5.2305556911764715</v>
      </c>
      <c r="E428" s="369">
        <f t="shared" si="125"/>
        <v>5.1842138823529416</v>
      </c>
      <c r="F428" s="369">
        <f t="shared" si="125"/>
        <v>5.1899461470588237</v>
      </c>
      <c r="G428" s="369">
        <f t="shared" si="125"/>
        <v>5.323771323529412</v>
      </c>
      <c r="H428" s="369">
        <f t="shared" si="125"/>
        <v>5.3045125735294123</v>
      </c>
      <c r="I428" s="369">
        <f t="shared" si="125"/>
        <v>5.3603180441176477</v>
      </c>
      <c r="J428" s="369">
        <f t="shared" si="125"/>
        <v>5.3846316176470594</v>
      </c>
      <c r="K428" s="369">
        <f t="shared" si="125"/>
        <v>5.2730799411764711</v>
      </c>
      <c r="L428" s="369">
        <f t="shared" si="125"/>
        <v>5.112533676470588</v>
      </c>
      <c r="M428" s="369">
        <f t="shared" si="125"/>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6">B267*0.516</f>
        <v>6.2606016941176472</v>
      </c>
      <c r="C429" s="377">
        <f t="shared" si="126"/>
        <v>6.3656208470588229</v>
      </c>
      <c r="D429" s="377">
        <f t="shared" si="126"/>
        <v>6.2509762705882359</v>
      </c>
      <c r="E429" s="377">
        <f t="shared" si="126"/>
        <v>6.2392504235294117</v>
      </c>
      <c r="F429" s="377">
        <f t="shared" si="126"/>
        <v>6.2878621764705889</v>
      </c>
      <c r="G429" s="377">
        <f t="shared" si="126"/>
        <v>6.3366707176470589</v>
      </c>
      <c r="H429" s="377">
        <f t="shared" si="126"/>
        <v>6.3718912588235295</v>
      </c>
      <c r="I429" s="377">
        <f t="shared" si="126"/>
        <v>6.464001305882352</v>
      </c>
      <c r="J429" s="377">
        <f t="shared" si="126"/>
        <v>6.5202569411764699</v>
      </c>
      <c r="K429" s="377">
        <f t="shared" si="126"/>
        <v>6.4611127176470591</v>
      </c>
      <c r="L429" s="377">
        <f t="shared" si="126"/>
        <v>6.4381775294117638</v>
      </c>
      <c r="M429" s="377">
        <f t="shared" si="126"/>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7">B271*0.507</f>
        <v>6.4666458235294115</v>
      </c>
      <c r="C433" s="366">
        <f t="shared" si="127"/>
        <v>6.4796240294117649</v>
      </c>
      <c r="D433" s="366">
        <f t="shared" si="127"/>
        <v>6.1812247058823537</v>
      </c>
      <c r="E433" s="366">
        <f t="shared" si="127"/>
        <v>6.2794137058823525</v>
      </c>
      <c r="F433" s="366">
        <f t="shared" si="127"/>
        <v>6.0117177058823525</v>
      </c>
      <c r="G433" s="366">
        <f t="shared" si="127"/>
        <v>5.9960205882352939</v>
      </c>
      <c r="H433" s="366">
        <f t="shared" si="127"/>
        <v>5.9068233823529415</v>
      </c>
      <c r="I433" s="366">
        <f t="shared" si="127"/>
        <v>5.9094279705882347</v>
      </c>
      <c r="J433" s="366">
        <f t="shared" si="127"/>
        <v>5.9798363529411773</v>
      </c>
      <c r="K433" s="366">
        <f t="shared" si="127"/>
        <v>5.9031252647058823</v>
      </c>
      <c r="L433" s="366">
        <f t="shared" si="127"/>
        <v>5.862475794117648</v>
      </c>
      <c r="M433" s="366">
        <f t="shared" si="127"/>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8">B272*0.539</f>
        <v>7.3596576598039221</v>
      </c>
      <c r="C434" s="372">
        <f t="shared" si="128"/>
        <v>7.2714725039215695</v>
      </c>
      <c r="D434" s="372">
        <f t="shared" si="128"/>
        <v>6.8854306637254901</v>
      </c>
      <c r="E434" s="372">
        <f t="shared" si="128"/>
        <v>6.9361780421568637</v>
      </c>
      <c r="F434" s="372">
        <f t="shared" si="128"/>
        <v>6.6510042392156858</v>
      </c>
      <c r="G434" s="372">
        <f t="shared" si="128"/>
        <v>6.6268765911764707</v>
      </c>
      <c r="H434" s="372">
        <f t="shared" si="128"/>
        <v>6.52254468627451</v>
      </c>
      <c r="I434" s="372">
        <f t="shared" si="128"/>
        <v>6.6218448676470594</v>
      </c>
      <c r="J434" s="372">
        <f t="shared" si="128"/>
        <v>6.718727475490196</v>
      </c>
      <c r="K434" s="372">
        <f t="shared" si="128"/>
        <v>6.7322495058823542</v>
      </c>
      <c r="L434" s="372">
        <f t="shared" si="128"/>
        <v>6.7342353509803932</v>
      </c>
      <c r="M434" s="372">
        <f t="shared" si="128"/>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9">B273*0.535</f>
        <v>7.3192620931372545</v>
      </c>
      <c r="C435" s="369">
        <f t="shared" si="129"/>
        <v>7.1667057941176475</v>
      </c>
      <c r="D435" s="369">
        <f t="shared" si="129"/>
        <v>6.8081634803921567</v>
      </c>
      <c r="E435" s="369">
        <f t="shared" si="129"/>
        <v>6.8384612647058827</v>
      </c>
      <c r="F435" s="369">
        <f t="shared" si="129"/>
        <v>6.5327376127450982</v>
      </c>
      <c r="G435" s="369">
        <f t="shared" si="129"/>
        <v>6.5096654754901957</v>
      </c>
      <c r="H435" s="369">
        <f t="shared" si="129"/>
        <v>6.4126012647058834</v>
      </c>
      <c r="I435" s="369">
        <f t="shared" si="129"/>
        <v>6.519843588235295</v>
      </c>
      <c r="J435" s="369">
        <f t="shared" si="129"/>
        <v>6.6427949803921571</v>
      </c>
      <c r="K435" s="369">
        <f t="shared" si="129"/>
        <v>6.6700380196078441</v>
      </c>
      <c r="L435" s="369">
        <f t="shared" si="129"/>
        <v>6.6574392941176477</v>
      </c>
      <c r="M435" s="369">
        <f t="shared" si="129"/>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30">B274*0.465</f>
        <v>5.1975994999999999</v>
      </c>
      <c r="C437" s="369">
        <f t="shared" si="130"/>
        <v>5.2810615294117644</v>
      </c>
      <c r="D437" s="369">
        <f t="shared" si="130"/>
        <v>5.1480920441176474</v>
      </c>
      <c r="E437" s="369">
        <f t="shared" si="130"/>
        <v>5.2818980735294119</v>
      </c>
      <c r="F437" s="369">
        <f t="shared" si="130"/>
        <v>5.0193987352941178</v>
      </c>
      <c r="G437" s="369">
        <f t="shared" si="130"/>
        <v>4.9728782205882354</v>
      </c>
      <c r="H437" s="369">
        <f t="shared" si="130"/>
        <v>4.9320316176470582</v>
      </c>
      <c r="I437" s="369">
        <f t="shared" si="130"/>
        <v>4.8614906617647069</v>
      </c>
      <c r="J437" s="369">
        <f t="shared" si="130"/>
        <v>4.894601852941177</v>
      </c>
      <c r="K437" s="369">
        <f t="shared" si="130"/>
        <v>4.6872278088235291</v>
      </c>
      <c r="L437" s="369">
        <f t="shared" si="130"/>
        <v>4.5528441764705878</v>
      </c>
      <c r="M437" s="369">
        <f t="shared" si="130"/>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1">B275*0.516</f>
        <v>6.522990223529411</v>
      </c>
      <c r="C438" s="377">
        <f t="shared" si="131"/>
        <v>6.5899366705882354</v>
      </c>
      <c r="D438" s="377">
        <f t="shared" si="131"/>
        <v>6.4147789529411767</v>
      </c>
      <c r="E438" s="377">
        <f t="shared" si="131"/>
        <v>6.4667705058823532</v>
      </c>
      <c r="F438" s="377">
        <f t="shared" si="131"/>
        <v>6.2544016000000004</v>
      </c>
      <c r="G438" s="377">
        <f t="shared" si="131"/>
        <v>6.2586990705882348</v>
      </c>
      <c r="H438" s="377">
        <f t="shared" si="131"/>
        <v>6.2095470352941167</v>
      </c>
      <c r="I438" s="377">
        <f t="shared" si="131"/>
        <v>6.2138313529411766</v>
      </c>
      <c r="J438" s="377">
        <f t="shared" si="131"/>
        <v>6.259592458823529</v>
      </c>
      <c r="K438" s="377">
        <f t="shared" si="131"/>
        <v>6.2746252588235292</v>
      </c>
      <c r="L438" s="377">
        <f t="shared" si="131"/>
        <v>6.2517098000000004</v>
      </c>
      <c r="M438" s="377">
        <f t="shared" si="131"/>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2">B279*0.507</f>
        <v>5.965232764705882</v>
      </c>
      <c r="C441" s="395">
        <f t="shared" si="132"/>
        <v>5.9576824411764706</v>
      </c>
      <c r="D441" s="395">
        <f t="shared" si="132"/>
        <v>5.8484637058823532</v>
      </c>
      <c r="E441" s="395">
        <f t="shared" si="132"/>
        <v>5.9247075588235294</v>
      </c>
      <c r="F441" s="395">
        <f t="shared" si="132"/>
        <v>5.884289717647059</v>
      </c>
      <c r="G441" s="395">
        <f t="shared" si="132"/>
        <v>5.8366535882352935</v>
      </c>
      <c r="H441" s="395">
        <f t="shared" si="132"/>
        <v>5.7361830882352942</v>
      </c>
      <c r="I441" s="395">
        <f t="shared" si="132"/>
        <v>5.7371374411764711</v>
      </c>
      <c r="J441" s="395">
        <f t="shared" si="132"/>
        <v>5.7260778823529419</v>
      </c>
      <c r="K441" s="395">
        <f t="shared" si="132"/>
        <v>5.4541419705882355</v>
      </c>
      <c r="L441" s="395">
        <f t="shared" si="132"/>
        <v>5.5137343529411762</v>
      </c>
      <c r="M441" s="396">
        <f t="shared" si="132"/>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3">E280*0.539</f>
        <v>6.3946960000000006</v>
      </c>
      <c r="F442" s="369">
        <f t="shared" si="133"/>
        <v>6.3185849725490204</v>
      </c>
      <c r="G442" s="369">
        <f t="shared" si="133"/>
        <v>6.3731523813725488</v>
      </c>
      <c r="H442" s="369">
        <f t="shared" si="133"/>
        <v>6.4347283754901969</v>
      </c>
      <c r="I442" s="369">
        <f t="shared" si="133"/>
        <v>6.2597515372549024</v>
      </c>
      <c r="J442" s="369">
        <f t="shared" si="133"/>
        <v>6.4490694745098045</v>
      </c>
      <c r="K442" s="369">
        <f t="shared" si="133"/>
        <v>6.1859449990196085</v>
      </c>
      <c r="L442" s="369">
        <f t="shared" si="133"/>
        <v>6.4772993352941182</v>
      </c>
      <c r="M442" s="370">
        <f t="shared" si="133"/>
        <v>7.0357181313725485</v>
      </c>
      <c r="N442" s="351"/>
      <c r="O442" s="397" t="s">
        <v>243</v>
      </c>
      <c r="P442" s="372" t="s">
        <v>244</v>
      </c>
      <c r="Q442" s="372">
        <f t="shared" ref="Q442:S443" si="134">Q280*0.539</f>
        <v>6.3498686382352938</v>
      </c>
      <c r="R442" s="372">
        <f t="shared" si="134"/>
        <v>6.3984621303921569</v>
      </c>
      <c r="S442" s="373">
        <f t="shared" si="134"/>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3"/>
        <v>6.6009316676470586</v>
      </c>
      <c r="F443" s="369">
        <f t="shared" si="133"/>
        <v>6.5268455892156867</v>
      </c>
      <c r="G443" s="369">
        <f t="shared" si="133"/>
        <v>6.5248592156862752</v>
      </c>
      <c r="H443" s="369">
        <f t="shared" si="133"/>
        <v>6.4823167911764719</v>
      </c>
      <c r="I443" s="369">
        <f t="shared" si="133"/>
        <v>6.5650707294117652</v>
      </c>
      <c r="J443" s="369">
        <f t="shared" si="133"/>
        <v>6.6005596519607845</v>
      </c>
      <c r="K443" s="369">
        <f t="shared" si="133"/>
        <v>6.4460896500000011</v>
      </c>
      <c r="L443" s="369">
        <f t="shared" si="133"/>
        <v>6.5378950892156871</v>
      </c>
      <c r="M443" s="370">
        <f t="shared" si="133"/>
        <v>7.0501749568627456</v>
      </c>
      <c r="N443" s="351"/>
      <c r="O443" s="368" t="s">
        <v>239</v>
      </c>
      <c r="P443" s="369">
        <f>P281*0.539</f>
        <v>6.7099808794117655</v>
      </c>
      <c r="Q443" s="369">
        <f t="shared" si="134"/>
        <v>6.5537448598039232</v>
      </c>
      <c r="R443" s="369">
        <f t="shared" si="134"/>
        <v>6.5460995147058831</v>
      </c>
      <c r="S443" s="370">
        <f t="shared" si="134"/>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5">B282*0.535</f>
        <v>6.7835188627450984</v>
      </c>
      <c r="C444" s="369">
        <f t="shared" si="135"/>
        <v>6.6651574558823539</v>
      </c>
      <c r="D444" s="369">
        <f t="shared" si="135"/>
        <v>6.4492130980392153</v>
      </c>
      <c r="E444" s="369">
        <f t="shared" si="135"/>
        <v>6.500109955882353</v>
      </c>
      <c r="F444" s="369">
        <f t="shared" si="135"/>
        <v>6.4532019950980386</v>
      </c>
      <c r="G444" s="369">
        <f t="shared" si="135"/>
        <v>6.4587130196078437</v>
      </c>
      <c r="H444" s="369">
        <f t="shared" si="135"/>
        <v>6.3852218529411759</v>
      </c>
      <c r="I444" s="369">
        <f t="shared" si="135"/>
        <v>6.4914125343137252</v>
      </c>
      <c r="J444" s="369">
        <f t="shared" si="135"/>
        <v>6.5098616421568645</v>
      </c>
      <c r="K444" s="369">
        <f t="shared" si="135"/>
        <v>6.3534161029411775</v>
      </c>
      <c r="L444" s="369">
        <f t="shared" si="135"/>
        <v>6.4783050343137258</v>
      </c>
      <c r="M444" s="370">
        <f t="shared" si="135"/>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6">B283*0.54</f>
        <v>0</v>
      </c>
      <c r="C445" s="369">
        <f t="shared" si="136"/>
        <v>5.7172801764705889</v>
      </c>
      <c r="D445" s="369">
        <f t="shared" si="136"/>
        <v>6.7403075294117647</v>
      </c>
      <c r="E445" s="369">
        <f t="shared" si="136"/>
        <v>5.7492582352941177</v>
      </c>
      <c r="F445" s="369">
        <f t="shared" si="136"/>
        <v>0</v>
      </c>
      <c r="G445" s="369">
        <f t="shared" si="136"/>
        <v>0</v>
      </c>
      <c r="H445" s="369">
        <f t="shared" si="136"/>
        <v>0</v>
      </c>
      <c r="I445" s="369">
        <f t="shared" si="136"/>
        <v>6.9177335294117652</v>
      </c>
      <c r="J445" s="369">
        <f t="shared" si="136"/>
        <v>7.129080000000001</v>
      </c>
      <c r="K445" s="369">
        <f t="shared" si="136"/>
        <v>0</v>
      </c>
      <c r="L445" s="369">
        <f t="shared" si="136"/>
        <v>0</v>
      </c>
      <c r="M445" s="370">
        <f t="shared" si="136"/>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7">B284*0.465</f>
        <v>4.5414904264705882</v>
      </c>
      <c r="C446" s="369">
        <f t="shared" si="137"/>
        <v>4.6277433676470592</v>
      </c>
      <c r="D446" s="369">
        <f t="shared" si="137"/>
        <v>4.5926103382352945</v>
      </c>
      <c r="E446" s="369">
        <f t="shared" si="137"/>
        <v>4.7492168676470596</v>
      </c>
      <c r="F446" s="369">
        <f t="shared" si="137"/>
        <v>4.7476103382352939</v>
      </c>
      <c r="G446" s="369">
        <f t="shared" si="137"/>
        <v>4.7204283529411768</v>
      </c>
      <c r="H446" s="369">
        <f t="shared" si="137"/>
        <v>4.6023849117647062</v>
      </c>
      <c r="I446" s="369">
        <f t="shared" si="137"/>
        <v>4.5338138235294112</v>
      </c>
      <c r="J446" s="369">
        <f t="shared" si="137"/>
        <v>4.5146198088235296</v>
      </c>
      <c r="K446" s="369">
        <f t="shared" si="137"/>
        <v>4.2117151617647064</v>
      </c>
      <c r="L446" s="369">
        <f t="shared" si="137"/>
        <v>4.1475292058823534</v>
      </c>
      <c r="M446" s="370">
        <f t="shared" si="137"/>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8">B285*0.516</f>
        <v>6.3277393647058817</v>
      </c>
      <c r="C447" s="377">
        <f t="shared" si="138"/>
        <v>6.3782259176470584</v>
      </c>
      <c r="D447" s="377">
        <f t="shared" si="138"/>
        <v>6.3116088000000001</v>
      </c>
      <c r="E447" s="377">
        <f t="shared" si="138"/>
        <v>6.3316316235294119</v>
      </c>
      <c r="F447" s="377">
        <f t="shared" si="138"/>
        <v>6.2818866941176479</v>
      </c>
      <c r="G447" s="377">
        <f t="shared" si="138"/>
        <v>6.2495704235294118</v>
      </c>
      <c r="H447" s="377">
        <f t="shared" si="138"/>
        <v>6.144729341176471</v>
      </c>
      <c r="I447" s="377">
        <f t="shared" si="138"/>
        <v>6.1475111882352955</v>
      </c>
      <c r="J447" s="377">
        <f t="shared" si="138"/>
        <v>6.1473275529411762</v>
      </c>
      <c r="K447" s="377">
        <f t="shared" si="138"/>
        <v>6.0394916470588242</v>
      </c>
      <c r="L447" s="377">
        <f t="shared" si="138"/>
        <v>6.0709474117647062</v>
      </c>
      <c r="M447" s="378">
        <f t="shared" si="138"/>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9">B289*0.507</f>
        <v>5.848791764705882</v>
      </c>
      <c r="C451" s="412">
        <f t="shared" si="139"/>
        <v>6.1309273235294119</v>
      </c>
      <c r="D451" s="413">
        <f t="shared" si="139"/>
        <v>6.1089523529411762</v>
      </c>
      <c r="E451" s="412">
        <f t="shared" si="139"/>
        <v>6.0019753529411766</v>
      </c>
      <c r="F451" s="412">
        <f t="shared" si="139"/>
        <v>6.0736015294117651</v>
      </c>
      <c r="G451" s="412">
        <f t="shared" si="139"/>
        <v>6.209944764705881</v>
      </c>
      <c r="H451" s="412">
        <f t="shared" si="139"/>
        <v>5.7993542941176468</v>
      </c>
      <c r="I451" s="412">
        <f t="shared" si="139"/>
        <v>5.8016904705882357</v>
      </c>
      <c r="J451" s="412">
        <f t="shared" si="139"/>
        <v>5.7801230882352943</v>
      </c>
      <c r="K451" s="412">
        <f t="shared" si="139"/>
        <v>5.8904552352941186</v>
      </c>
      <c r="L451" s="412">
        <f t="shared" si="139"/>
        <v>5.9891412941176476</v>
      </c>
      <c r="M451" s="414">
        <f t="shared" si="139"/>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40">B290*0.539</f>
        <v>6.6767689676470594</v>
      </c>
      <c r="C452" s="416">
        <f t="shared" si="140"/>
        <v>7.0741926911764708</v>
      </c>
      <c r="D452" s="417">
        <f t="shared" si="140"/>
        <v>6.787930848039216</v>
      </c>
      <c r="E452" s="416">
        <f t="shared" si="140"/>
        <v>6.5606815784313728</v>
      </c>
      <c r="F452" s="416">
        <f t="shared" si="140"/>
        <v>6.6757739313725493</v>
      </c>
      <c r="G452" s="416">
        <f t="shared" si="140"/>
        <v>6.7629651078431383</v>
      </c>
      <c r="H452" s="416">
        <f t="shared" si="140"/>
        <v>6.5382285294117644</v>
      </c>
      <c r="I452" s="416">
        <f t="shared" si="140"/>
        <v>6.5415840686274516</v>
      </c>
      <c r="J452" s="416">
        <f t="shared" si="140"/>
        <v>6.5722436568627458</v>
      </c>
      <c r="K452" s="416">
        <f t="shared" si="140"/>
        <v>6.6930377843137254</v>
      </c>
      <c r="L452" s="416">
        <f t="shared" si="140"/>
        <v>6.7232376372549023</v>
      </c>
      <c r="M452" s="416">
        <f t="shared" si="140"/>
        <v>6.7261598627450985</v>
      </c>
      <c r="N452" s="351"/>
      <c r="O452" s="397" t="s">
        <v>243</v>
      </c>
      <c r="P452" s="372">
        <f t="shared" ref="P452:S453" si="141">P290*0.539</f>
        <v>6.8303226696078427</v>
      </c>
      <c r="Q452" s="372">
        <f t="shared" si="141"/>
        <v>6.9287288994000003</v>
      </c>
      <c r="R452" s="372">
        <f t="shared" si="141"/>
        <v>6.8196470496000003</v>
      </c>
      <c r="S452" s="372">
        <f t="shared" si="141"/>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40"/>
        <v>6.8802187450980394</v>
      </c>
      <c r="C453" s="407">
        <f t="shared" si="140"/>
        <v>7.0391735441176477</v>
      </c>
      <c r="D453" s="418">
        <f t="shared" si="140"/>
        <v>6.9162556509803927</v>
      </c>
      <c r="E453" s="407">
        <f t="shared" si="140"/>
        <v>6.7547744215686283</v>
      </c>
      <c r="F453" s="407">
        <f t="shared" si="140"/>
        <v>6.8433078137254899</v>
      </c>
      <c r="G453" s="407">
        <f t="shared" si="140"/>
        <v>6.9557263039215691</v>
      </c>
      <c r="H453" s="407">
        <f t="shared" si="140"/>
        <v>6.6709229313725489</v>
      </c>
      <c r="I453" s="407">
        <f t="shared" si="140"/>
        <v>6.7822475686274517</v>
      </c>
      <c r="J453" s="407">
        <f t="shared" si="140"/>
        <v>6.8062277843137267</v>
      </c>
      <c r="K453" s="407">
        <f t="shared" si="140"/>
        <v>6.9640332450980402</v>
      </c>
      <c r="L453" s="407">
        <f t="shared" si="140"/>
        <v>7.1130667450980392</v>
      </c>
      <c r="M453" s="407">
        <f t="shared" si="140"/>
        <v>7.1393667745098037</v>
      </c>
      <c r="N453" s="351"/>
      <c r="O453" s="368" t="s">
        <v>239</v>
      </c>
      <c r="P453" s="369">
        <f t="shared" si="141"/>
        <v>6.9457289107843136</v>
      </c>
      <c r="Q453" s="369">
        <f t="shared" si="141"/>
        <v>7.1303552165999999</v>
      </c>
      <c r="R453" s="369">
        <f t="shared" si="141"/>
        <v>7.0237858613999995</v>
      </c>
      <c r="S453" s="369">
        <f t="shared" si="141"/>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2">B292*0.535</f>
        <v>6.7828752892156867</v>
      </c>
      <c r="C454" s="407">
        <f t="shared" si="142"/>
        <v>6.9735130980392164</v>
      </c>
      <c r="D454" s="418">
        <f t="shared" si="142"/>
        <v>6.8236333725490201</v>
      </c>
      <c r="E454" s="407">
        <f t="shared" si="142"/>
        <v>6.6640491666666675</v>
      </c>
      <c r="F454" s="407">
        <f t="shared" si="142"/>
        <v>6.7435648529411765</v>
      </c>
      <c r="G454" s="407">
        <f t="shared" si="142"/>
        <v>6.8799531372549021</v>
      </c>
      <c r="H454" s="407">
        <f t="shared" si="142"/>
        <v>6.560222450980393</v>
      </c>
      <c r="I454" s="407">
        <f t="shared" si="142"/>
        <v>6.7047353921568629</v>
      </c>
      <c r="J454" s="407">
        <f t="shared" si="142"/>
        <v>6.7429564215686275</v>
      </c>
      <c r="K454" s="407">
        <f t="shared" si="142"/>
        <v>6.8730873039215696</v>
      </c>
      <c r="L454" s="407">
        <f t="shared" si="142"/>
        <v>6.9917733823529415</v>
      </c>
      <c r="M454" s="407">
        <f t="shared" si="142"/>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3">B293*0.465</f>
        <v>4.413131735294118</v>
      </c>
      <c r="C456" s="407">
        <f t="shared" si="143"/>
        <v>4.7413027500000009</v>
      </c>
      <c r="D456" s="418">
        <f t="shared" si="143"/>
        <v>4.8700042647058819</v>
      </c>
      <c r="E456" s="407">
        <f t="shared" si="143"/>
        <v>4.8365379411764708</v>
      </c>
      <c r="F456" s="407">
        <f t="shared" si="143"/>
        <v>4.8296951470588239</v>
      </c>
      <c r="G456" s="407">
        <f t="shared" si="143"/>
        <v>4.9144300000000003</v>
      </c>
      <c r="H456" s="407">
        <f t="shared" si="143"/>
        <v>4.6048722058823532</v>
      </c>
      <c r="I456" s="407">
        <f t="shared" si="143"/>
        <v>4.4468387647058822</v>
      </c>
      <c r="J456" s="407">
        <f t="shared" si="143"/>
        <v>4.4034232647058822</v>
      </c>
      <c r="K456" s="407">
        <f t="shared" si="143"/>
        <v>4.51538569117647</v>
      </c>
      <c r="L456" s="407">
        <f t="shared" si="143"/>
        <v>4.5566024705882358</v>
      </c>
      <c r="M456" s="407">
        <f t="shared" si="143"/>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4">B294*0.516</f>
        <v>6.2967313058823535</v>
      </c>
      <c r="C457" s="419">
        <f t="shared" si="144"/>
        <v>6.4350648352941189</v>
      </c>
      <c r="D457" s="420">
        <f t="shared" si="144"/>
        <v>6.3706680352941181</v>
      </c>
      <c r="E457" s="419">
        <f t="shared" si="144"/>
        <v>6.2968795294117639</v>
      </c>
      <c r="F457" s="419">
        <f t="shared" si="144"/>
        <v>6.2700323529411763</v>
      </c>
      <c r="G457" s="419">
        <f t="shared" si="144"/>
        <v>6.3949094117647061</v>
      </c>
      <c r="H457" s="419">
        <f t="shared" si="144"/>
        <v>6.1337729411764705</v>
      </c>
      <c r="I457" s="419">
        <f t="shared" si="144"/>
        <v>6.1266045882352937</v>
      </c>
      <c r="J457" s="419">
        <f t="shared" si="144"/>
        <v>6.1032024705882355</v>
      </c>
      <c r="K457" s="419">
        <f t="shared" si="144"/>
        <v>6.2105152941176467</v>
      </c>
      <c r="L457" s="419">
        <f t="shared" si="144"/>
        <v>6.2702650588235294</v>
      </c>
      <c r="M457" s="419">
        <f t="shared" si="144"/>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5">B298*0.507</f>
        <v>6.0956361470588236</v>
      </c>
      <c r="C461" s="412">
        <f t="shared" si="145"/>
        <v>6.0006531764705882</v>
      </c>
      <c r="D461" s="413">
        <f t="shared" si="145"/>
        <v>6.0301088823529403</v>
      </c>
      <c r="E461" s="412">
        <f t="shared" si="145"/>
        <v>5.943899</v>
      </c>
      <c r="F461" s="412">
        <f t="shared" si="145"/>
        <v>6.0871563235294115</v>
      </c>
      <c r="G461" s="412">
        <f t="shared" si="145"/>
        <v>6.1690268823529406</v>
      </c>
      <c r="H461" s="412">
        <f t="shared" si="145"/>
        <v>5.9334458529411771</v>
      </c>
      <c r="I461" s="412">
        <f t="shared" si="145"/>
        <v>6.017907579411764</v>
      </c>
      <c r="J461" s="412">
        <f t="shared" si="145"/>
        <v>6.0621438264705887</v>
      </c>
      <c r="K461" s="412">
        <f t="shared" si="145"/>
        <v>5.9548636205882355</v>
      </c>
      <c r="L461" s="412">
        <f t="shared" si="145"/>
        <v>6.1433811323529417</v>
      </c>
      <c r="M461" s="414">
        <f t="shared" si="145"/>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6">B299*0.539</f>
        <v>6.8206243686274517</v>
      </c>
      <c r="C462" s="416">
        <f t="shared" si="146"/>
        <v>6.5757630098039215</v>
      </c>
      <c r="D462" s="417">
        <f t="shared" si="146"/>
        <v>6.6891273921568626</v>
      </c>
      <c r="E462" s="416">
        <f t="shared" si="146"/>
        <v>6.5355440980392165</v>
      </c>
      <c r="F462" s="416">
        <f t="shared" si="146"/>
        <v>6.8415745588235302</v>
      </c>
      <c r="G462" s="416">
        <f t="shared" si="146"/>
        <v>6.8440317647058837</v>
      </c>
      <c r="H462" s="416">
        <f t="shared" si="146"/>
        <v>7.0067040784313726</v>
      </c>
      <c r="I462" s="416">
        <f t="shared" si="146"/>
        <v>7.1009910313725495</v>
      </c>
      <c r="J462" s="416">
        <f t="shared" si="146"/>
        <v>7.2362562519607856</v>
      </c>
      <c r="K462" s="416">
        <f t="shared" si="146"/>
        <v>6.7560627372549025</v>
      </c>
      <c r="L462" s="416">
        <f t="shared" si="146"/>
        <v>7.2984621362745097</v>
      </c>
      <c r="M462" s="416">
        <f t="shared" si="146"/>
        <v>7.0729673571436962</v>
      </c>
      <c r="N462" s="351"/>
      <c r="O462" s="397" t="s">
        <v>243</v>
      </c>
      <c r="P462" s="372">
        <f t="shared" ref="P462:S463" si="147">P299*0.539</f>
        <v>6.703299921568628</v>
      </c>
      <c r="Q462" s="372">
        <f t="shared" si="147"/>
        <v>6.7880550294117654</v>
      </c>
      <c r="R462" s="372">
        <f t="shared" si="147"/>
        <v>7.0961022436199066</v>
      </c>
      <c r="S462" s="372">
        <f t="shared" si="147"/>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6"/>
        <v>7.1357216549019613</v>
      </c>
      <c r="C463" s="407">
        <f t="shared" si="146"/>
        <v>6.9390965686274519</v>
      </c>
      <c r="D463" s="418">
        <f t="shared" si="146"/>
        <v>6.9291620588235299</v>
      </c>
      <c r="E463" s="407">
        <f t="shared" si="146"/>
        <v>6.8283215000000004</v>
      </c>
      <c r="F463" s="407">
        <f t="shared" si="146"/>
        <v>6.9467165490196088</v>
      </c>
      <c r="G463" s="407">
        <f t="shared" si="146"/>
        <v>7.0190535196078425</v>
      </c>
      <c r="H463" s="407">
        <f t="shared" si="146"/>
        <v>6.9007007450980398</v>
      </c>
      <c r="I463" s="407">
        <f t="shared" si="146"/>
        <v>7.0841705323529407</v>
      </c>
      <c r="J463" s="407">
        <f t="shared" si="146"/>
        <v>7.097192138235294</v>
      </c>
      <c r="K463" s="407">
        <f t="shared" si="146"/>
        <v>6.9970929686274514</v>
      </c>
      <c r="L463" s="407">
        <f t="shared" si="146"/>
        <v>7.183639283333334</v>
      </c>
      <c r="M463" s="407">
        <f t="shared" si="146"/>
        <v>7.3310325806691816</v>
      </c>
      <c r="N463" s="351"/>
      <c r="O463" s="368" t="s">
        <v>239</v>
      </c>
      <c r="P463" s="369">
        <f t="shared" si="147"/>
        <v>6.995268823529412</v>
      </c>
      <c r="Q463" s="369">
        <f t="shared" si="147"/>
        <v>6.9424521078431383</v>
      </c>
      <c r="R463" s="369">
        <f t="shared" si="147"/>
        <v>7.030156096262723</v>
      </c>
      <c r="S463" s="369">
        <f t="shared" si="147"/>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8">B301*0.535</f>
        <v>7.0653164754901967</v>
      </c>
      <c r="C464" s="407">
        <f t="shared" si="148"/>
        <v>6.8124697058823536</v>
      </c>
      <c r="D464" s="418">
        <f t="shared" si="148"/>
        <v>6.8257712745098056</v>
      </c>
      <c r="E464" s="407">
        <f t="shared" si="148"/>
        <v>6.7373494117647068</v>
      </c>
      <c r="F464" s="407">
        <f t="shared" si="148"/>
        <v>6.9062363235294129</v>
      </c>
      <c r="G464" s="407">
        <f t="shared" si="148"/>
        <v>6.9757233823529416</v>
      </c>
      <c r="H464" s="407">
        <f t="shared" si="148"/>
        <v>6.8664207843137257</v>
      </c>
      <c r="I464" s="407">
        <f t="shared" si="148"/>
        <v>7.0779267401960784</v>
      </c>
      <c r="J464" s="407">
        <f t="shared" si="148"/>
        <v>7.0828230392156861</v>
      </c>
      <c r="K464" s="407">
        <f t="shared" si="148"/>
        <v>7.0211359656862751</v>
      </c>
      <c r="L464" s="407">
        <f t="shared" si="148"/>
        <v>7.1883517892156865</v>
      </c>
      <c r="M464" s="407">
        <f t="shared" si="148"/>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9">B302*0.54</f>
        <v>0</v>
      </c>
      <c r="C465" s="407">
        <f t="shared" si="149"/>
        <v>0</v>
      </c>
      <c r="D465" s="418">
        <f t="shared" si="149"/>
        <v>6.5985882352941188</v>
      </c>
      <c r="E465" s="407">
        <f t="shared" si="149"/>
        <v>6.2081841176470585</v>
      </c>
      <c r="F465" s="407">
        <f t="shared" si="149"/>
        <v>0</v>
      </c>
      <c r="G465" s="407">
        <f t="shared" si="149"/>
        <v>5.4227647058823534</v>
      </c>
      <c r="H465" s="407">
        <f t="shared" si="149"/>
        <v>5.8945500000000006</v>
      </c>
      <c r="I465" s="407">
        <f t="shared" si="149"/>
        <v>6.443829</v>
      </c>
      <c r="J465" s="407">
        <f t="shared" si="149"/>
        <v>5.7598305882352951</v>
      </c>
      <c r="K465" s="407">
        <f t="shared" si="149"/>
        <v>4.1558823529411768</v>
      </c>
      <c r="L465" s="407">
        <f t="shared" si="149"/>
        <v>0</v>
      </c>
      <c r="M465" s="407">
        <f t="shared" si="149"/>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50">B303*0.465</f>
        <v>4.5821574117647055</v>
      </c>
      <c r="C466" s="407">
        <f t="shared" si="150"/>
        <v>4.6392138235294116</v>
      </c>
      <c r="D466" s="418">
        <f t="shared" si="150"/>
        <v>4.6718230882352945</v>
      </c>
      <c r="E466" s="407">
        <f t="shared" si="150"/>
        <v>4.6376501470588236</v>
      </c>
      <c r="F466" s="407">
        <f t="shared" si="150"/>
        <v>4.651723235294118</v>
      </c>
      <c r="G466" s="407">
        <f t="shared" si="150"/>
        <v>4.7864045588235289</v>
      </c>
      <c r="H466" s="407">
        <f t="shared" si="150"/>
        <v>4.5551509411764703</v>
      </c>
      <c r="I466" s="407">
        <f t="shared" si="150"/>
        <v>4.4960134264705882</v>
      </c>
      <c r="J466" s="407">
        <f t="shared" si="150"/>
        <v>4.5590204705882353</v>
      </c>
      <c r="K466" s="407">
        <f t="shared" si="150"/>
        <v>4.5080719705882366</v>
      </c>
      <c r="L466" s="407">
        <f t="shared" si="150"/>
        <v>4.6098645735294115</v>
      </c>
      <c r="M466" s="407">
        <f t="shared" si="150"/>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1">B304*0.516</f>
        <v>6.2910345647058818</v>
      </c>
      <c r="C467" s="419">
        <f t="shared" si="151"/>
        <v>6.2487549411764709</v>
      </c>
      <c r="D467" s="420">
        <f t="shared" si="151"/>
        <v>6.242067176470588</v>
      </c>
      <c r="E467" s="419">
        <f t="shared" si="151"/>
        <v>6.1866680000000001</v>
      </c>
      <c r="F467" s="419">
        <f t="shared" si="151"/>
        <v>6.2521089411764708</v>
      </c>
      <c r="G467" s="419">
        <f t="shared" si="151"/>
        <v>6.3373298823529423</v>
      </c>
      <c r="H467" s="419">
        <f t="shared" si="151"/>
        <v>6.2028359999999996</v>
      </c>
      <c r="I467" s="419">
        <f t="shared" si="151"/>
        <v>6.2791412705882346</v>
      </c>
      <c r="J467" s="419">
        <f t="shared" si="151"/>
        <v>6.2947209294117643</v>
      </c>
      <c r="K467" s="419">
        <f t="shared" si="151"/>
        <v>6.2529011529411767</v>
      </c>
      <c r="L467" s="419">
        <f t="shared" si="151"/>
        <v>6.3565867999999996</v>
      </c>
      <c r="M467" s="419">
        <f t="shared" si="151"/>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2">B308*0.507</f>
        <v>6.3757343467059062</v>
      </c>
      <c r="C471" s="412">
        <f t="shared" si="152"/>
        <v>6.3392273468395119</v>
      </c>
      <c r="D471" s="413">
        <f t="shared" si="152"/>
        <v>6.2723321784795028</v>
      </c>
      <c r="E471" s="412">
        <f t="shared" si="152"/>
        <v>6.1314847971813577</v>
      </c>
      <c r="F471" s="412">
        <f t="shared" si="152"/>
        <v>6.3007473439470747</v>
      </c>
      <c r="G471" s="412">
        <f t="shared" si="152"/>
        <v>6.2963271885737031</v>
      </c>
      <c r="H471" s="412">
        <f t="shared" si="152"/>
        <v>6.2056090091467491</v>
      </c>
      <c r="I471" s="412">
        <f t="shared" si="152"/>
        <v>6.3769514932866009</v>
      </c>
      <c r="J471" s="412">
        <f t="shared" si="152"/>
        <v>6.4801798565347033</v>
      </c>
      <c r="K471" s="412">
        <f t="shared" si="152"/>
        <v>6.5777367493489489</v>
      </c>
      <c r="L471" s="412">
        <f t="shared" si="152"/>
        <v>6.6936790917504041</v>
      </c>
      <c r="M471" s="414">
        <f t="shared" si="152"/>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3">B309*0.539</f>
        <v>6.7957457316612278</v>
      </c>
      <c r="C472" s="416">
        <f t="shared" si="153"/>
        <v>6.8539480097445251</v>
      </c>
      <c r="D472" s="417">
        <f t="shared" si="153"/>
        <v>6.6704057547728155</v>
      </c>
      <c r="E472" s="416">
        <f t="shared" si="153"/>
        <v>6.4915063453984798</v>
      </c>
      <c r="F472" s="416">
        <f t="shared" si="153"/>
        <v>6.6550829379602572</v>
      </c>
      <c r="G472" s="416">
        <f t="shared" si="153"/>
        <v>6.5138897607760402</v>
      </c>
      <c r="H472" s="416">
        <f t="shared" si="153"/>
        <v>6.8701608631322753</v>
      </c>
      <c r="I472" s="416">
        <f t="shared" si="153"/>
        <v>7.0794587658490657</v>
      </c>
      <c r="J472" s="416">
        <f t="shared" si="153"/>
        <v>6.7656061783264132</v>
      </c>
      <c r="K472" s="416">
        <f t="shared" si="153"/>
        <v>7.0534951683483795</v>
      </c>
      <c r="L472" s="416">
        <f t="shared" si="153"/>
        <v>7.2588913372950152</v>
      </c>
      <c r="M472" s="416">
        <f t="shared" si="153"/>
        <v>7.3796305800162969</v>
      </c>
      <c r="N472" s="351"/>
      <c r="O472" s="397" t="s">
        <v>243</v>
      </c>
      <c r="P472" s="372">
        <f t="shared" ref="P472:S473" si="154">P309*0.539</f>
        <v>6.775939891230867</v>
      </c>
      <c r="Q472" s="372">
        <f t="shared" si="154"/>
        <v>6.5965527015325645</v>
      </c>
      <c r="R472" s="372">
        <f t="shared" si="154"/>
        <v>6.9233973184362698</v>
      </c>
      <c r="S472" s="372">
        <f t="shared" si="154"/>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3"/>
        <v>7.3201340834890942</v>
      </c>
      <c r="C473" s="407">
        <f t="shared" si="153"/>
        <v>7.2241010975875675</v>
      </c>
      <c r="D473" s="418">
        <f t="shared" si="153"/>
        <v>7.0821994797961763</v>
      </c>
      <c r="E473" s="407">
        <f t="shared" si="153"/>
        <v>6.9260655906473243</v>
      </c>
      <c r="F473" s="407">
        <f t="shared" si="153"/>
        <v>7.06439608177533</v>
      </c>
      <c r="G473" s="407">
        <f t="shared" si="153"/>
        <v>7.0164933193182186</v>
      </c>
      <c r="H473" s="407">
        <f t="shared" si="153"/>
        <v>7.0068248130795956</v>
      </c>
      <c r="I473" s="407">
        <f t="shared" si="153"/>
        <v>7.2679714181448078</v>
      </c>
      <c r="J473" s="407">
        <f t="shared" si="153"/>
        <v>7.370328437438884</v>
      </c>
      <c r="K473" s="407">
        <f t="shared" si="153"/>
        <v>7.5316019742958185</v>
      </c>
      <c r="L473" s="407">
        <f t="shared" si="153"/>
        <v>7.6792531572540241</v>
      </c>
      <c r="M473" s="407">
        <f t="shared" si="153"/>
        <v>7.6318801408568415</v>
      </c>
      <c r="N473" s="351"/>
      <c r="O473" s="368" t="s">
        <v>239</v>
      </c>
      <c r="P473" s="369">
        <f t="shared" si="154"/>
        <v>7.1945413578334279</v>
      </c>
      <c r="Q473" s="369">
        <f t="shared" si="154"/>
        <v>7.0476395716859148</v>
      </c>
      <c r="R473" s="369">
        <f t="shared" si="154"/>
        <v>7.215826808263694</v>
      </c>
      <c r="S473" s="369">
        <f t="shared" si="154"/>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5">B311*0.535</f>
        <v>7.2602228956775408</v>
      </c>
      <c r="C474" s="407">
        <f t="shared" si="155"/>
        <v>7.139612189575864</v>
      </c>
      <c r="D474" s="418">
        <f t="shared" si="155"/>
        <v>6.9836800457803427</v>
      </c>
      <c r="E474" s="407">
        <f t="shared" si="155"/>
        <v>6.8328853052791869</v>
      </c>
      <c r="F474" s="407">
        <f t="shared" si="155"/>
        <v>6.9441120536442504</v>
      </c>
      <c r="G474" s="407">
        <f t="shared" si="155"/>
        <v>6.8863884263083044</v>
      </c>
      <c r="H474" s="407">
        <f t="shared" si="155"/>
        <v>6.8863366734697022</v>
      </c>
      <c r="I474" s="407">
        <f t="shared" si="155"/>
        <v>7.1420598405818305</v>
      </c>
      <c r="J474" s="407">
        <f t="shared" si="155"/>
        <v>7.2451899701938007</v>
      </c>
      <c r="K474" s="407">
        <f t="shared" si="155"/>
        <v>7.4089761627556276</v>
      </c>
      <c r="L474" s="407">
        <f t="shared" si="155"/>
        <v>7.5315482938243044</v>
      </c>
      <c r="M474" s="407">
        <f t="shared" si="155"/>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6">B312*0.54</f>
        <v>7.8331764705882359</v>
      </c>
      <c r="C475" s="407">
        <f t="shared" si="156"/>
        <v>0</v>
      </c>
      <c r="D475" s="418">
        <f t="shared" si="156"/>
        <v>6.6578267973856198</v>
      </c>
      <c r="E475" s="407">
        <f t="shared" si="156"/>
        <v>0</v>
      </c>
      <c r="F475" s="407">
        <f t="shared" si="156"/>
        <v>6.999882352941178</v>
      </c>
      <c r="G475" s="407">
        <f t="shared" si="156"/>
        <v>7.4513414634146358</v>
      </c>
      <c r="H475" s="407">
        <f t="shared" si="156"/>
        <v>0</v>
      </c>
      <c r="I475" s="407">
        <f t="shared" si="156"/>
        <v>0</v>
      </c>
      <c r="J475" s="407">
        <f t="shared" si="156"/>
        <v>0</v>
      </c>
      <c r="K475" s="407">
        <f t="shared" si="156"/>
        <v>6.5486911764705882</v>
      </c>
      <c r="L475" s="407">
        <f t="shared" si="156"/>
        <v>0</v>
      </c>
      <c r="M475" s="407">
        <f t="shared" si="156"/>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7">B313*0.465</f>
        <v>4.8059290643822017</v>
      </c>
      <c r="C476" s="407">
        <f t="shared" si="157"/>
        <v>4.8750839484785944</v>
      </c>
      <c r="D476" s="418">
        <f t="shared" si="157"/>
        <v>4.9389772649635288</v>
      </c>
      <c r="E476" s="407">
        <f t="shared" si="157"/>
        <v>4.8843628631874791</v>
      </c>
      <c r="F476" s="407">
        <f t="shared" si="157"/>
        <v>5.0224709916228365</v>
      </c>
      <c r="G476" s="407">
        <f t="shared" si="157"/>
        <v>5.1095977225464519</v>
      </c>
      <c r="H476" s="407">
        <f t="shared" si="157"/>
        <v>4.990275926428664</v>
      </c>
      <c r="I476" s="407">
        <f t="shared" si="157"/>
        <v>5.0309127381216845</v>
      </c>
      <c r="J476" s="407">
        <f t="shared" si="157"/>
        <v>5.1982716925900414</v>
      </c>
      <c r="K476" s="407">
        <f t="shared" si="157"/>
        <v>5.3061627023498579</v>
      </c>
      <c r="L476" s="407">
        <f t="shared" si="157"/>
        <v>5.3768916561279125</v>
      </c>
      <c r="M476" s="407">
        <f t="shared" si="157"/>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8">B314*0.516</f>
        <v>6.5195491255421496</v>
      </c>
      <c r="C477" s="419">
        <f t="shared" si="158"/>
        <v>6.5268942578256235</v>
      </c>
      <c r="D477" s="420">
        <f t="shared" si="158"/>
        <v>6.4942316067159771</v>
      </c>
      <c r="E477" s="419">
        <f t="shared" si="158"/>
        <v>6.3250191512222891</v>
      </c>
      <c r="F477" s="419">
        <f t="shared" si="158"/>
        <v>6.495390157051192</v>
      </c>
      <c r="G477" s="419">
        <f t="shared" si="158"/>
        <v>6.5309354230328038</v>
      </c>
      <c r="H477" s="419">
        <f t="shared" si="158"/>
        <v>6.4558257601049505</v>
      </c>
      <c r="I477" s="419">
        <f t="shared" si="158"/>
        <v>6.5553685198349303</v>
      </c>
      <c r="J477" s="419">
        <f t="shared" si="158"/>
        <v>6.6053586678251586</v>
      </c>
      <c r="K477" s="419">
        <f t="shared" si="158"/>
        <v>6.7086718150743181</v>
      </c>
      <c r="L477" s="419">
        <f t="shared" si="158"/>
        <v>6.7802737076557351</v>
      </c>
      <c r="M477" s="419">
        <f t="shared" si="158"/>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9">C318*0.518</f>
        <v>6.8727735934073451</v>
      </c>
      <c r="D482" s="413">
        <f t="shared" si="159"/>
        <v>6.8463987427915418</v>
      </c>
      <c r="E482" s="412">
        <f t="shared" si="159"/>
        <v>6.863979760543887</v>
      </c>
      <c r="F482" s="412">
        <f t="shared" si="159"/>
        <v>6.8792493818730485</v>
      </c>
      <c r="G482" s="412">
        <f t="shared" si="159"/>
        <v>6.8491745558618478</v>
      </c>
      <c r="H482" s="412">
        <f t="shared" si="159"/>
        <v>6.6998408493917854</v>
      </c>
      <c r="I482" s="412">
        <f t="shared" si="159"/>
        <v>6.7583664385116364</v>
      </c>
      <c r="J482" s="412">
        <f t="shared" si="159"/>
        <v>6.7134042219353232</v>
      </c>
      <c r="K482" s="412">
        <f t="shared" si="159"/>
        <v>6.7467487348204545</v>
      </c>
      <c r="L482" s="412">
        <f t="shared" si="159"/>
        <v>6.646571081000137</v>
      </c>
      <c r="M482" s="414">
        <f t="shared" si="159"/>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60">C319*0.539</f>
        <v>7.1266026720967215</v>
      </c>
      <c r="D483" s="417">
        <f t="shared" si="160"/>
        <v>7.0925249307626146</v>
      </c>
      <c r="E483" s="416">
        <f t="shared" si="160"/>
        <v>7.3169613222711547</v>
      </c>
      <c r="F483" s="416">
        <f t="shared" si="160"/>
        <v>7.1750694836458573</v>
      </c>
      <c r="G483" s="416">
        <f t="shared" si="160"/>
        <v>7.0787165146129363</v>
      </c>
      <c r="H483" s="416">
        <f t="shared" si="160"/>
        <v>6.7786348614730922</v>
      </c>
      <c r="I483" s="416">
        <f t="shared" si="160"/>
        <v>7.2410640317626092</v>
      </c>
      <c r="J483" s="416">
        <f t="shared" si="160"/>
        <v>7.1003677772543101</v>
      </c>
      <c r="K483" s="416">
        <f t="shared" si="160"/>
        <v>7.2968264822968605</v>
      </c>
      <c r="L483" s="416">
        <f t="shared" si="160"/>
        <v>6.9340442072981556</v>
      </c>
      <c r="M483" s="416">
        <f t="shared" si="160"/>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6" si="161">C320*0.533</f>
        <v>7.4723608245158122</v>
      </c>
      <c r="D484" s="418">
        <f t="shared" si="161"/>
        <v>7.4113664477804253</v>
      </c>
      <c r="E484" s="407">
        <f t="shared" si="161"/>
        <v>7.4289848899835347</v>
      </c>
      <c r="F484" s="407">
        <f t="shared" si="161"/>
        <v>7.4180227241459775</v>
      </c>
      <c r="G484" s="407">
        <f t="shared" si="161"/>
        <v>7.3906700612614609</v>
      </c>
      <c r="H484" s="407">
        <f t="shared" si="161"/>
        <v>7.3205952103034919</v>
      </c>
      <c r="I484" s="407">
        <f t="shared" si="161"/>
        <v>7.4649776075804564</v>
      </c>
      <c r="J484" s="407">
        <f t="shared" si="161"/>
        <v>7.4082369647902047</v>
      </c>
      <c r="K484" s="407">
        <f t="shared" si="161"/>
        <v>7.462466155843912</v>
      </c>
      <c r="L484" s="407">
        <f t="shared" si="161"/>
        <v>7.3900829997120772</v>
      </c>
      <c r="M484" s="407">
        <f t="shared" si="161"/>
        <v>7.3631622936410421</v>
      </c>
      <c r="N484" s="351"/>
      <c r="O484" s="368" t="s">
        <v>239</v>
      </c>
      <c r="P484" s="369">
        <f>P320*0.533</f>
        <v>7.4638140987456225</v>
      </c>
      <c r="Q484" s="369">
        <f t="shared" ref="Q484:S485" si="162">Q320*0.533</f>
        <v>7.4119634653662834</v>
      </c>
      <c r="R484" s="369">
        <f t="shared" si="162"/>
        <v>7.4004940677809676</v>
      </c>
      <c r="S484" s="369">
        <f t="shared" si="162"/>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1"/>
        <v>7.4110290540404922</v>
      </c>
      <c r="D485" s="418">
        <f t="shared" si="161"/>
        <v>7.3556207581652826</v>
      </c>
      <c r="E485" s="407">
        <f t="shared" si="161"/>
        <v>7.3866609115305861</v>
      </c>
      <c r="F485" s="407">
        <f t="shared" si="161"/>
        <v>7.3673829590192046</v>
      </c>
      <c r="G485" s="407">
        <f t="shared" si="161"/>
        <v>7.3392854188679566</v>
      </c>
      <c r="H485" s="407">
        <f t="shared" si="161"/>
        <v>7.2708168673237914</v>
      </c>
      <c r="I485" s="407">
        <f t="shared" si="161"/>
        <v>7.4377867457012057</v>
      </c>
      <c r="J485" s="407">
        <f t="shared" si="161"/>
        <v>7.336660260801267</v>
      </c>
      <c r="K485" s="407">
        <f t="shared" si="161"/>
        <v>7.4003797265997777</v>
      </c>
      <c r="L485" s="407">
        <f t="shared" si="161"/>
        <v>7.3069648656792152</v>
      </c>
      <c r="M485" s="407">
        <f t="shared" si="161"/>
        <v>7.26340368813299</v>
      </c>
      <c r="N485" s="351"/>
      <c r="O485" s="368" t="s">
        <v>240</v>
      </c>
      <c r="P485" s="369">
        <f>P321*0.533</f>
        <v>7.3929595195970617</v>
      </c>
      <c r="Q485" s="369">
        <f t="shared" si="162"/>
        <v>7.3649664475373742</v>
      </c>
      <c r="R485" s="369">
        <f t="shared" si="162"/>
        <v>7.3536500742343254</v>
      </c>
      <c r="S485" s="369">
        <f t="shared" si="162"/>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3">C322*0.521</f>
        <v>5.9605311470588243</v>
      </c>
      <c r="D486" s="418">
        <f t="shared" si="163"/>
        <v>0</v>
      </c>
      <c r="E486" s="407">
        <f t="shared" si="163"/>
        <v>7.1058423823529413</v>
      </c>
      <c r="F486" s="407">
        <f t="shared" si="163"/>
        <v>0</v>
      </c>
      <c r="G486" s="407">
        <f t="shared" si="163"/>
        <v>0</v>
      </c>
      <c r="H486" s="407">
        <f t="shared" si="163"/>
        <v>5.2484620588235291</v>
      </c>
      <c r="I486" s="407">
        <f t="shared" si="163"/>
        <v>5.3161322240896345</v>
      </c>
      <c r="J486" s="407">
        <f t="shared" si="163"/>
        <v>0</v>
      </c>
      <c r="K486" s="407">
        <f t="shared" si="163"/>
        <v>0</v>
      </c>
      <c r="L486" s="407">
        <f t="shared" si="163"/>
        <v>6.0624990196078432</v>
      </c>
      <c r="M486" s="407">
        <f t="shared" si="161"/>
        <v>0</v>
      </c>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4">C323*0.487</f>
        <v>5.6570146927839842</v>
      </c>
      <c r="D487" s="418">
        <f t="shared" si="164"/>
        <v>5.7270930609124679</v>
      </c>
      <c r="E487" s="407">
        <f t="shared" si="164"/>
        <v>5.7360344011283004</v>
      </c>
      <c r="F487" s="407">
        <f t="shared" si="164"/>
        <v>5.7301981209404103</v>
      </c>
      <c r="G487" s="407">
        <f t="shared" si="164"/>
        <v>5.7248761237753572</v>
      </c>
      <c r="H487" s="407">
        <f t="shared" si="164"/>
        <v>5.5729577003327462</v>
      </c>
      <c r="I487" s="407">
        <f t="shared" si="164"/>
        <v>5.4655996271910441</v>
      </c>
      <c r="J487" s="407">
        <f t="shared" si="164"/>
        <v>5.5169179319816788</v>
      </c>
      <c r="K487" s="407">
        <f t="shared" si="164"/>
        <v>5.5344417104783492</v>
      </c>
      <c r="L487" s="407">
        <f t="shared" si="164"/>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5">C324*0.518</f>
        <v>6.8668396764752355</v>
      </c>
      <c r="D488" s="420">
        <f t="shared" si="165"/>
        <v>6.8672994048314582</v>
      </c>
      <c r="E488" s="419">
        <f t="shared" si="165"/>
        <v>6.8856473797276614</v>
      </c>
      <c r="F488" s="419">
        <f t="shared" si="165"/>
        <v>6.8961550947248309</v>
      </c>
      <c r="G488" s="419">
        <f t="shared" si="165"/>
        <v>6.8898222581055846</v>
      </c>
      <c r="H488" s="419">
        <f t="shared" si="165"/>
        <v>6.7949048424751295</v>
      </c>
      <c r="I488" s="419">
        <f t="shared" si="165"/>
        <v>6.8318823425954776</v>
      </c>
      <c r="J488" s="419">
        <f t="shared" si="165"/>
        <v>6.8223887325761989</v>
      </c>
      <c r="K488" s="419">
        <f t="shared" si="165"/>
        <v>6.8943605517339224</v>
      </c>
      <c r="L488" s="419">
        <f t="shared" si="165"/>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6">C328*0.518</f>
        <v>6.4415692231332429</v>
      </c>
      <c r="D492" s="413">
        <f t="shared" si="166"/>
        <v>6.451390186188064</v>
      </c>
      <c r="E492" s="412">
        <f t="shared" si="166"/>
        <v>6.3159437529405134</v>
      </c>
      <c r="F492" s="412">
        <f t="shared" si="166"/>
        <v>6.2696934876512316</v>
      </c>
      <c r="G492" s="412">
        <f t="shared" si="166"/>
        <v>6.0886232691403466</v>
      </c>
      <c r="H492" s="412">
        <f t="shared" si="166"/>
        <v>5.7341366685113497</v>
      </c>
      <c r="I492" s="412">
        <f t="shared" si="166"/>
        <v>5.9924644788695645</v>
      </c>
      <c r="J492" s="412">
        <f t="shared" si="166"/>
        <v>5.9395157551697038</v>
      </c>
      <c r="K492" s="412">
        <f t="shared" si="166"/>
        <v>5.9913963226332685</v>
      </c>
      <c r="L492" s="412">
        <f t="shared" si="166"/>
        <v>6.1544168764437037</v>
      </c>
      <c r="M492" s="414">
        <f t="shared" si="166"/>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7">C329*0.539</f>
        <v>6.8860365729283552</v>
      </c>
      <c r="D493" s="417">
        <f t="shared" si="167"/>
        <v>6.5525732707412718</v>
      </c>
      <c r="E493" s="416">
        <f t="shared" si="167"/>
        <v>6.6038418696597052</v>
      </c>
      <c r="F493" s="416">
        <f t="shared" si="167"/>
        <v>6.5063513236067312</v>
      </c>
      <c r="G493" s="416">
        <f t="shared" si="167"/>
        <v>6.2278649878660346</v>
      </c>
      <c r="H493" s="416">
        <f t="shared" si="167"/>
        <v>5.889505759521672</v>
      </c>
      <c r="I493" s="416">
        <f t="shared" si="167"/>
        <v>6.3488751521189153</v>
      </c>
      <c r="J493" s="416">
        <f t="shared" si="167"/>
        <v>6.1123397558866355</v>
      </c>
      <c r="K493" s="416">
        <f t="shared" si="167"/>
        <v>6.373092968950707</v>
      </c>
      <c r="L493" s="416">
        <f t="shared" si="167"/>
        <v>6.5133510708061015</v>
      </c>
      <c r="M493" s="416">
        <f t="shared" si="167"/>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8">C330*0.533</f>
        <v>7.0142831886165053</v>
      </c>
      <c r="D494" s="418">
        <f t="shared" si="168"/>
        <v>6.9761645254627513</v>
      </c>
      <c r="E494" s="407">
        <f t="shared" si="168"/>
        <v>6.7680594349373644</v>
      </c>
      <c r="F494" s="407">
        <f t="shared" si="168"/>
        <v>6.6439478306707969</v>
      </c>
      <c r="G494" s="407">
        <f t="shared" si="168"/>
        <v>6.3901875901613963</v>
      </c>
      <c r="H494" s="407">
        <f t="shared" si="168"/>
        <v>6.0463649885985609</v>
      </c>
      <c r="I494" s="407">
        <f t="shared" si="168"/>
        <v>6.4476368221949363</v>
      </c>
      <c r="J494" s="407">
        <f t="shared" si="168"/>
        <v>6.337696832220546</v>
      </c>
      <c r="K494" s="407">
        <f t="shared" si="168"/>
        <v>6.4791826778165618</v>
      </c>
      <c r="L494" s="407">
        <f t="shared" si="168"/>
        <v>6.686241047746611</v>
      </c>
      <c r="M494" s="407">
        <f t="shared" si="168"/>
        <v>6.7519752308248027</v>
      </c>
      <c r="N494" s="351"/>
      <c r="O494" s="368" t="s">
        <v>239</v>
      </c>
      <c r="P494" s="369">
        <f>P330*0.533</f>
        <v>6.9841151387994387</v>
      </c>
      <c r="Q494" s="369">
        <f t="shared" ref="Q494:S495" si="169">Q330*0.533</f>
        <v>6.6022963610264425</v>
      </c>
      <c r="R494" s="369">
        <f t="shared" si="169"/>
        <v>6.272281473509965</v>
      </c>
      <c r="S494" s="369">
        <f t="shared" si="169"/>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8"/>
        <v>6.8932808752377088</v>
      </c>
      <c r="D495" s="418">
        <f t="shared" si="168"/>
        <v>6.8768717029384394</v>
      </c>
      <c r="E495" s="407">
        <f t="shared" si="168"/>
        <v>6.6556626595436708</v>
      </c>
      <c r="F495" s="407">
        <f t="shared" si="168"/>
        <v>6.4870110427835055</v>
      </c>
      <c r="G495" s="407">
        <f t="shared" si="168"/>
        <v>6.1721828851508702</v>
      </c>
      <c r="H495" s="407">
        <f t="shared" si="168"/>
        <v>5.8610469037100819</v>
      </c>
      <c r="I495" s="407">
        <f t="shared" si="168"/>
        <v>6.3341838431940198</v>
      </c>
      <c r="J495" s="407">
        <f t="shared" si="168"/>
        <v>6.1931971260488892</v>
      </c>
      <c r="K495" s="407">
        <f t="shared" si="168"/>
        <v>6.43303677836807</v>
      </c>
      <c r="L495" s="407">
        <f t="shared" si="168"/>
        <v>6.6444383328458319</v>
      </c>
      <c r="M495" s="407">
        <f t="shared" si="168"/>
        <v>6.7293390372215054</v>
      </c>
      <c r="N495" s="351"/>
      <c r="O495" s="368" t="s">
        <v>240</v>
      </c>
      <c r="P495" s="369">
        <f>P331*0.533</f>
        <v>6.8914794899571934</v>
      </c>
      <c r="Q495" s="369">
        <f t="shared" si="169"/>
        <v>6.4459247924675855</v>
      </c>
      <c r="R495" s="369">
        <f t="shared" si="169"/>
        <v>6.1103438349868204</v>
      </c>
      <c r="S495" s="369">
        <f t="shared" si="169"/>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70">C332*0.521</f>
        <v>0</v>
      </c>
      <c r="D496" s="418">
        <f t="shared" si="170"/>
        <v>0</v>
      </c>
      <c r="E496" s="407">
        <f t="shared" si="170"/>
        <v>0</v>
      </c>
      <c r="F496" s="407">
        <f t="shared" si="170"/>
        <v>0</v>
      </c>
      <c r="G496" s="407">
        <f t="shared" si="170"/>
        <v>6.0513941634727537</v>
      </c>
      <c r="H496" s="407">
        <f t="shared" si="170"/>
        <v>5.2164563137254891</v>
      </c>
      <c r="I496" s="407">
        <f t="shared" si="170"/>
        <v>5.8387754901960776</v>
      </c>
      <c r="J496" s="407">
        <f t="shared" si="170"/>
        <v>0</v>
      </c>
      <c r="K496" s="407">
        <f t="shared" si="170"/>
        <v>0</v>
      </c>
      <c r="L496" s="407">
        <f t="shared" si="170"/>
        <v>0</v>
      </c>
      <c r="M496" s="407">
        <f t="shared" si="170"/>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1">C333*0.487</f>
        <v>5.0925365501071767</v>
      </c>
      <c r="D497" s="418">
        <f t="shared" si="171"/>
        <v>5.2073495488219557</v>
      </c>
      <c r="E497" s="407">
        <f t="shared" si="171"/>
        <v>5.1628042060639343</v>
      </c>
      <c r="F497" s="407">
        <f t="shared" si="171"/>
        <v>5.1958844106913933</v>
      </c>
      <c r="G497" s="407">
        <f t="shared" si="171"/>
        <v>5.110064155412859</v>
      </c>
      <c r="H497" s="407">
        <f t="shared" si="171"/>
        <v>4.7642450717646536</v>
      </c>
      <c r="I497" s="407">
        <f t="shared" si="171"/>
        <v>4.8406149024506107</v>
      </c>
      <c r="J497" s="407">
        <f t="shared" si="171"/>
        <v>4.8062692228330928</v>
      </c>
      <c r="K497" s="407">
        <f t="shared" si="171"/>
        <v>4.8734514055274154</v>
      </c>
      <c r="L497" s="407">
        <f t="shared" si="171"/>
        <v>4.8957702769648215</v>
      </c>
      <c r="M497" s="407">
        <f t="shared" si="171"/>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2">C334*0.518</f>
        <v>6.7565276409610764</v>
      </c>
      <c r="D498" s="420">
        <f t="shared" si="172"/>
        <v>6.7956759302339016</v>
      </c>
      <c r="E498" s="419">
        <f t="shared" si="172"/>
        <v>6.7563120592570369</v>
      </c>
      <c r="F498" s="419">
        <f t="shared" si="172"/>
        <v>6.7245139450251425</v>
      </c>
      <c r="G498" s="419">
        <f t="shared" si="172"/>
        <v>6.6244309201825766</v>
      </c>
      <c r="H498" s="419">
        <f t="shared" si="172"/>
        <v>6.3346731763596997</v>
      </c>
      <c r="I498" s="419">
        <f t="shared" si="172"/>
        <v>6.4539655344005196</v>
      </c>
      <c r="J498" s="419">
        <f t="shared" si="172"/>
        <v>6.518974375587721</v>
      </c>
      <c r="K498" s="419">
        <f t="shared" si="172"/>
        <v>6.5333856413470821</v>
      </c>
      <c r="L498" s="419">
        <f t="shared" si="172"/>
        <v>6.6537407326659768</v>
      </c>
      <c r="M498" s="419">
        <f t="shared" si="172"/>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3">C338*0.518</f>
        <v>6.2954013661251524</v>
      </c>
      <c r="D502" s="413">
        <f t="shared" si="173"/>
        <v>6.1378683296860528</v>
      </c>
      <c r="E502" s="412">
        <f t="shared" si="173"/>
        <v>5.8925579083380661</v>
      </c>
      <c r="F502" s="412">
        <f t="shared" si="173"/>
        <v>5.8311906766516834</v>
      </c>
      <c r="G502" s="412">
        <f t="shared" si="173"/>
        <v>6.070249019607842</v>
      </c>
      <c r="H502" s="412">
        <f t="shared" si="173"/>
        <v>6.0107342036356197</v>
      </c>
      <c r="I502" s="412">
        <f t="shared" si="173"/>
        <v>6.2756428941842115</v>
      </c>
      <c r="J502" s="412">
        <f t="shared" si="173"/>
        <v>6.304480823412371</v>
      </c>
      <c r="K502" s="412">
        <f t="shared" si="173"/>
        <v>6.2606947090636398</v>
      </c>
      <c r="L502" s="412">
        <f t="shared" si="173"/>
        <v>6.2306681913068616</v>
      </c>
      <c r="M502" s="414">
        <f t="shared" si="173"/>
        <v>0</v>
      </c>
      <c r="N502" s="351"/>
      <c r="O502" s="393" t="s">
        <v>238</v>
      </c>
      <c r="P502" s="366">
        <f>P338*0.518</f>
        <v>6.2283121354624624</v>
      </c>
      <c r="Q502" s="366">
        <f>Q338*0.518</f>
        <v>5.9749867217986026</v>
      </c>
      <c r="R502" s="366">
        <f>R338*0.518</f>
        <v>6.1924418263653065</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4">C339*0.539</f>
        <v>6.4882299747320129</v>
      </c>
      <c r="D503" s="417">
        <f t="shared" si="174"/>
        <v>6.3142727622379775</v>
      </c>
      <c r="E503" s="416">
        <f t="shared" si="174"/>
        <v>6.0375220897565933</v>
      </c>
      <c r="F503" s="416">
        <f t="shared" si="174"/>
        <v>5.7397231564045557</v>
      </c>
      <c r="G503" s="416">
        <f t="shared" si="174"/>
        <v>6.2275637254901968</v>
      </c>
      <c r="H503" s="416">
        <f t="shared" si="174"/>
        <v>6.3847927003015919</v>
      </c>
      <c r="I503" s="416">
        <f t="shared" si="174"/>
        <v>6.6885350683704203</v>
      </c>
      <c r="J503" s="416">
        <f t="shared" si="174"/>
        <v>6.6359558706311992</v>
      </c>
      <c r="K503" s="416">
        <f t="shared" si="174"/>
        <v>6.6108097960985797</v>
      </c>
      <c r="L503" s="416">
        <f t="shared" si="174"/>
        <v>6.6578082608953597</v>
      </c>
      <c r="M503" s="416">
        <f t="shared" si="174"/>
        <v>0</v>
      </c>
      <c r="N503" s="351"/>
      <c r="O503" s="397" t="s">
        <v>243</v>
      </c>
      <c r="P503" s="372">
        <f>P339*0.539</f>
        <v>6.4629412932026344</v>
      </c>
      <c r="Q503" s="372">
        <f>Q339*0.539</f>
        <v>6.0316290550611802</v>
      </c>
      <c r="R503" s="372">
        <f>R339*0.539</f>
        <v>6.5991403675747202</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6" si="175">C340*0.533</f>
        <v>6.7698539581119421</v>
      </c>
      <c r="D504" s="418">
        <f t="shared" si="175"/>
        <v>6.5630478929283029</v>
      </c>
      <c r="E504" s="407">
        <f t="shared" si="175"/>
        <v>6.3754717589237062</v>
      </c>
      <c r="F504" s="407">
        <f t="shared" si="175"/>
        <v>6.2932838896755419</v>
      </c>
      <c r="G504" s="407">
        <f t="shared" si="175"/>
        <v>6.5114833333333335</v>
      </c>
      <c r="H504" s="407">
        <f t="shared" si="175"/>
        <v>6.4679104615827985</v>
      </c>
      <c r="I504" s="407">
        <f t="shared" si="175"/>
        <v>6.8895656733176791</v>
      </c>
      <c r="J504" s="407">
        <f t="shared" si="175"/>
        <v>6.9027826615713463</v>
      </c>
      <c r="K504" s="407">
        <f t="shared" si="175"/>
        <v>6.9277491019341033</v>
      </c>
      <c r="L504" s="407">
        <f t="shared" si="175"/>
        <v>7.0481727667605778</v>
      </c>
      <c r="M504" s="407">
        <f t="shared" si="175"/>
        <v>0</v>
      </c>
      <c r="N504" s="351"/>
      <c r="O504" s="368" t="s">
        <v>239</v>
      </c>
      <c r="P504" s="369">
        <f>P340*0.533</f>
        <v>6.7044633829794087</v>
      </c>
      <c r="Q504" s="369">
        <f t="shared" ref="Q504:S505" si="176">Q340*0.533</f>
        <v>6.4405032979771732</v>
      </c>
      <c r="R504" s="369">
        <f t="shared" si="176"/>
        <v>6.7522117849864305</v>
      </c>
      <c r="S504" s="369">
        <f t="shared" si="176"/>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5"/>
        <v>6.6953997773665952</v>
      </c>
      <c r="D505" s="418">
        <f t="shared" si="175"/>
        <v>6.4817038513146414</v>
      </c>
      <c r="E505" s="407">
        <f t="shared" si="175"/>
        <v>6.3195449985427148</v>
      </c>
      <c r="F505" s="407">
        <f t="shared" si="175"/>
        <v>6.230410883265697</v>
      </c>
      <c r="G505" s="407">
        <f t="shared" si="175"/>
        <v>6.4482549019607847</v>
      </c>
      <c r="H505" s="407">
        <f t="shared" si="175"/>
        <v>6.384806651060317</v>
      </c>
      <c r="I505" s="407">
        <f t="shared" si="175"/>
        <v>6.8743637289992323</v>
      </c>
      <c r="J505" s="407">
        <f t="shared" si="175"/>
        <v>6.8909694085942013</v>
      </c>
      <c r="K505" s="407">
        <f t="shared" si="175"/>
        <v>6.89016194934712</v>
      </c>
      <c r="L505" s="407">
        <f t="shared" si="175"/>
        <v>7.0075465016175515</v>
      </c>
      <c r="M505" s="407">
        <f t="shared" si="175"/>
        <v>0</v>
      </c>
      <c r="N505" s="351"/>
      <c r="O505" s="368" t="s">
        <v>240</v>
      </c>
      <c r="P505" s="369">
        <f>P341*0.533</f>
        <v>6.6319715726358419</v>
      </c>
      <c r="Q505" s="369">
        <f t="shared" si="176"/>
        <v>6.3775084369103521</v>
      </c>
      <c r="R505" s="369">
        <f t="shared" si="176"/>
        <v>6.7188044097983459</v>
      </c>
      <c r="S505" s="369">
        <f t="shared" si="176"/>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7">C342*0.521</f>
        <v>0</v>
      </c>
      <c r="D506" s="418">
        <f t="shared" si="177"/>
        <v>0</v>
      </c>
      <c r="E506" s="407">
        <f t="shared" si="177"/>
        <v>0</v>
      </c>
      <c r="F506" s="407">
        <f t="shared" si="177"/>
        <v>6.1885024990388304</v>
      </c>
      <c r="G506" s="407">
        <f t="shared" si="177"/>
        <v>6.775553921568628</v>
      </c>
      <c r="H506" s="407">
        <f t="shared" si="177"/>
        <v>7.31651537254902</v>
      </c>
      <c r="I506" s="407">
        <f t="shared" si="177"/>
        <v>0</v>
      </c>
      <c r="J506" s="407">
        <f t="shared" si="177"/>
        <v>0</v>
      </c>
      <c r="K506" s="407">
        <f t="shared" si="177"/>
        <v>0</v>
      </c>
      <c r="L506" s="407">
        <f t="shared" si="175"/>
        <v>0</v>
      </c>
      <c r="M506" s="407">
        <f t="shared" si="177"/>
        <v>0</v>
      </c>
      <c r="N506" s="351"/>
      <c r="O506" s="368" t="s">
        <v>241</v>
      </c>
      <c r="P506" s="369">
        <f>P342*0.521</f>
        <v>0</v>
      </c>
      <c r="Q506" s="369">
        <f>Q342*0.521</f>
        <v>6.5088833374925725</v>
      </c>
      <c r="R506" s="369">
        <f>R342*0.521</f>
        <v>7.31651537254902</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8">C343*0.487</f>
        <v>5.039261617498874</v>
      </c>
      <c r="D507" s="418">
        <f t="shared" si="178"/>
        <v>5.0171774859792579</v>
      </c>
      <c r="E507" s="407">
        <f t="shared" si="178"/>
        <v>4.7622835686869145</v>
      </c>
      <c r="F507" s="407">
        <f t="shared" si="178"/>
        <v>4.6201669738669455</v>
      </c>
      <c r="G507" s="407">
        <f t="shared" si="178"/>
        <v>4.8547215686274496</v>
      </c>
      <c r="H507" s="407">
        <f t="shared" si="178"/>
        <v>4.8848063958358159</v>
      </c>
      <c r="I507" s="407">
        <f t="shared" si="178"/>
        <v>4.9286967334347986</v>
      </c>
      <c r="J507" s="407">
        <f t="shared" si="178"/>
        <v>5.0207274765195464</v>
      </c>
      <c r="K507" s="407">
        <f t="shared" si="178"/>
        <v>5.0136076135745435</v>
      </c>
      <c r="L507" s="407">
        <f>L343*0.521</f>
        <v>5.1247817859778637</v>
      </c>
      <c r="M507" s="407">
        <f t="shared" si="178"/>
        <v>0</v>
      </c>
      <c r="N507" s="351"/>
      <c r="O507" s="368" t="s">
        <v>97</v>
      </c>
      <c r="P507" s="369">
        <f>P343*0.487</f>
        <v>5.0017573434365188</v>
      </c>
      <c r="Q507" s="369">
        <f>Q343*0.487</f>
        <v>4.7770475025826471</v>
      </c>
      <c r="R507" s="369">
        <f>R343*0.487</f>
        <v>4.9418599789000162</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9">C344*0.518</f>
        <v>6.7210085053370996</v>
      </c>
      <c r="D508" s="420">
        <f t="shared" si="179"/>
        <v>6.5351504180668485</v>
      </c>
      <c r="E508" s="419">
        <f t="shared" si="179"/>
        <v>6.2942275879727081</v>
      </c>
      <c r="F508" s="419">
        <f t="shared" si="179"/>
        <v>6.2182329455204988</v>
      </c>
      <c r="G508" s="419">
        <f t="shared" si="179"/>
        <v>6.3881588235294116</v>
      </c>
      <c r="H508" s="419">
        <f t="shared" si="179"/>
        <v>6.3829894754708487</v>
      </c>
      <c r="I508" s="419">
        <f t="shared" si="179"/>
        <v>6.5485740635526106</v>
      </c>
      <c r="J508" s="419">
        <f t="shared" si="179"/>
        <v>6.6271381808060266</v>
      </c>
      <c r="K508" s="419">
        <f t="shared" si="179"/>
        <v>6.6472393718890794</v>
      </c>
      <c r="L508" s="407">
        <f>L344*0.487</f>
        <v>6.233220103514058</v>
      </c>
      <c r="M508" s="419">
        <f t="shared" si="179"/>
        <v>0</v>
      </c>
      <c r="N508" s="351"/>
      <c r="O508" s="376" t="s">
        <v>242</v>
      </c>
      <c r="P508" s="377">
        <f>P344*0.518</f>
        <v>6.6567107229159435</v>
      </c>
      <c r="Q508" s="377">
        <f>Q344*0.518</f>
        <v>6.3463054008892961</v>
      </c>
      <c r="R508" s="377">
        <f>R344*0.518</f>
        <v>6.5117223536918889</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340</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 ref="A2:M4"/>
    <mergeCell ref="Q7:S7"/>
    <mergeCell ref="V7:W7"/>
    <mergeCell ref="P25:S25"/>
    <mergeCell ref="V25:W25"/>
    <mergeCell ref="P16:S16"/>
    <mergeCell ref="V16:W16"/>
    <mergeCell ref="P79:S79"/>
    <mergeCell ref="V79:W79"/>
    <mergeCell ref="P88:S88"/>
    <mergeCell ref="V88:W88"/>
    <mergeCell ref="P97:S97"/>
    <mergeCell ref="V97:W97"/>
    <mergeCell ref="P136:S136"/>
    <mergeCell ref="V136:W136"/>
    <mergeCell ref="P106:S106"/>
    <mergeCell ref="V106:W106"/>
    <mergeCell ref="P116:S116"/>
    <mergeCell ref="V116:W116"/>
    <mergeCell ref="P126:S126"/>
    <mergeCell ref="V126:W126"/>
  </mergeCell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H32" sqref="H32:L32"/>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631" t="s">
        <v>426</v>
      </c>
      <c r="B4" s="1631"/>
      <c r="C4" s="1631"/>
      <c r="D4" s="1631"/>
      <c r="E4" s="1631"/>
      <c r="F4" s="1631"/>
      <c r="G4" s="1631"/>
      <c r="H4" s="1631"/>
      <c r="I4" s="1631"/>
      <c r="J4" s="1631"/>
      <c r="K4" s="1631"/>
      <c r="L4" s="1631"/>
      <c r="M4" s="1631"/>
      <c r="N4" s="1631"/>
    </row>
    <row r="6" spans="1:14" ht="16.5" thickBot="1">
      <c r="C6" s="1043"/>
      <c r="E6" s="1044"/>
      <c r="F6" s="1045"/>
    </row>
    <row r="7" spans="1:14" ht="15.75" thickBot="1">
      <c r="A7" s="1046" t="s">
        <v>354</v>
      </c>
      <c r="B7" s="1047" t="s">
        <v>355</v>
      </c>
      <c r="C7" s="1048" t="s">
        <v>356</v>
      </c>
      <c r="D7" s="1048" t="s">
        <v>357</v>
      </c>
      <c r="E7" s="1048" t="s">
        <v>358</v>
      </c>
      <c r="F7" s="1048" t="s">
        <v>359</v>
      </c>
      <c r="G7" s="1048" t="s">
        <v>360</v>
      </c>
      <c r="H7" s="1048" t="s">
        <v>361</v>
      </c>
      <c r="I7" s="1048" t="s">
        <v>362</v>
      </c>
      <c r="J7" s="1048" t="s">
        <v>363</v>
      </c>
      <c r="K7" s="1048" t="s">
        <v>364</v>
      </c>
      <c r="L7" s="1048" t="s">
        <v>365</v>
      </c>
      <c r="M7" s="1049" t="s">
        <v>366</v>
      </c>
    </row>
    <row r="8" spans="1:14" ht="15.75">
      <c r="A8" s="1050" t="s">
        <v>367</v>
      </c>
      <c r="B8" s="1051"/>
      <c r="C8" s="1051"/>
      <c r="D8" s="1051"/>
      <c r="E8" s="1051"/>
      <c r="F8" s="1051"/>
      <c r="G8" s="1051"/>
      <c r="H8" s="1051"/>
      <c r="I8" s="1051"/>
      <c r="J8" s="1051"/>
      <c r="K8" s="1051"/>
      <c r="L8" s="1051"/>
      <c r="M8" s="1052"/>
    </row>
    <row r="9" spans="1:14" ht="15.75">
      <c r="A9" s="1053" t="s">
        <v>368</v>
      </c>
      <c r="B9" s="1132">
        <v>10065.14920330695</v>
      </c>
      <c r="C9" s="1133">
        <v>10080.396827870052</v>
      </c>
      <c r="D9" s="1133">
        <v>10168.392423032492</v>
      </c>
      <c r="E9" s="1133">
        <v>10383.660897394942</v>
      </c>
      <c r="F9" s="1133">
        <v>10601.02602540495</v>
      </c>
      <c r="G9" s="1133">
        <v>10681.538024962125</v>
      </c>
      <c r="H9" s="1133">
        <v>10293.315596828763</v>
      </c>
      <c r="I9" s="1133">
        <v>10595.183348072431</v>
      </c>
      <c r="J9" s="1133">
        <v>10984.585741483217</v>
      </c>
      <c r="K9" s="1133">
        <v>10966.946248088372</v>
      </c>
      <c r="L9" s="1133">
        <v>11097.939953548594</v>
      </c>
      <c r="M9" s="1134">
        <v>11146.365363995808</v>
      </c>
    </row>
    <row r="10" spans="1:14" ht="15.75">
      <c r="A10" s="1053" t="s">
        <v>369</v>
      </c>
      <c r="B10" s="1135">
        <v>11132.805994345952</v>
      </c>
      <c r="C10" s="1136">
        <v>11233.336791819034</v>
      </c>
      <c r="D10" s="1136">
        <v>11549.323679081062</v>
      </c>
      <c r="E10" s="1136">
        <v>11779.076383839585</v>
      </c>
      <c r="F10" s="1136">
        <v>11597.36140191531</v>
      </c>
      <c r="G10" s="1136">
        <v>11706.808799822491</v>
      </c>
      <c r="H10" s="1136">
        <v>11199.573228816986</v>
      </c>
      <c r="I10" s="1136">
        <v>11073.620546924885</v>
      </c>
      <c r="J10" s="1136">
        <v>10919.998910676999</v>
      </c>
      <c r="K10" s="1136">
        <v>11083.771594849599</v>
      </c>
      <c r="L10" s="1136">
        <v>10697.446356089269</v>
      </c>
      <c r="M10" s="1137">
        <v>10922.845842494447</v>
      </c>
    </row>
    <row r="11" spans="1:14" ht="15.75">
      <c r="A11" s="1098" t="s">
        <v>370</v>
      </c>
      <c r="B11" s="1138">
        <v>10779.101139240223</v>
      </c>
      <c r="C11" s="1139">
        <v>10525.243839466166</v>
      </c>
      <c r="D11" s="1139">
        <v>10838.862022210526</v>
      </c>
      <c r="E11" s="1139">
        <v>10900.833594134192</v>
      </c>
      <c r="F11" s="1139">
        <v>10972.865021548203</v>
      </c>
      <c r="G11" s="1139">
        <v>10778.598012388826</v>
      </c>
      <c r="H11" s="1139">
        <v>10178.357608292003</v>
      </c>
      <c r="I11" s="1139">
        <v>10258.950000000001</v>
      </c>
      <c r="J11" s="1139">
        <v>10307.35</v>
      </c>
      <c r="K11" s="1139">
        <v>10339.77</v>
      </c>
      <c r="L11" s="1139">
        <v>10345.82</v>
      </c>
      <c r="M11" s="1140">
        <v>10371.826999999999</v>
      </c>
    </row>
    <row r="12" spans="1:14" ht="16.5" thickBot="1">
      <c r="A12" s="1054">
        <v>2020</v>
      </c>
      <c r="B12" s="1141">
        <v>10388.681</v>
      </c>
      <c r="C12" s="1142">
        <v>10670.97</v>
      </c>
      <c r="D12" s="1142">
        <v>10665.460999999999</v>
      </c>
      <c r="E12" s="1142">
        <v>9957.9719999999998</v>
      </c>
      <c r="F12" s="1142">
        <v>9862.2099999999991</v>
      </c>
      <c r="G12" s="1142">
        <v>10291.19</v>
      </c>
      <c r="H12" s="1142">
        <v>10302.44</v>
      </c>
      <c r="I12" s="1142">
        <v>10213</v>
      </c>
      <c r="J12" s="1143">
        <v>10437</v>
      </c>
      <c r="K12" s="1142">
        <v>10396.290000000001</v>
      </c>
      <c r="L12" s="1142">
        <v>10067</v>
      </c>
      <c r="M12" s="1144"/>
    </row>
    <row r="13" spans="1:14" ht="15.75">
      <c r="A13" s="1050" t="s">
        <v>371</v>
      </c>
      <c r="B13" s="1051"/>
      <c r="C13" s="1051"/>
      <c r="D13" s="1051"/>
      <c r="E13" s="1051"/>
      <c r="F13" s="1051"/>
      <c r="G13" s="1051"/>
      <c r="H13" s="1051"/>
      <c r="I13" s="1051"/>
      <c r="J13" s="1051"/>
      <c r="K13" s="1051"/>
      <c r="L13" s="1051"/>
      <c r="M13" s="1052"/>
    </row>
    <row r="14" spans="1:14" ht="15.75">
      <c r="A14" s="1053" t="s">
        <v>368</v>
      </c>
      <c r="B14" s="1132">
        <v>13077.710337994744</v>
      </c>
      <c r="C14" s="1133">
        <v>12903.073525758837</v>
      </c>
      <c r="D14" s="1133">
        <v>12698.931145933877</v>
      </c>
      <c r="E14" s="1133">
        <v>12657.588856436963</v>
      </c>
      <c r="F14" s="1133">
        <v>12717.112689021023</v>
      </c>
      <c r="G14" s="1133">
        <v>12734.575070390658</v>
      </c>
      <c r="H14" s="1133">
        <v>12584.73701594032</v>
      </c>
      <c r="I14" s="1133">
        <v>12999.206672696655</v>
      </c>
      <c r="J14" s="1133">
        <v>13326.129323653522</v>
      </c>
      <c r="K14" s="1133">
        <v>13558.078274143218</v>
      </c>
      <c r="L14" s="1133">
        <v>13767.296305638371</v>
      </c>
      <c r="M14" s="1134">
        <v>13967.765524559227</v>
      </c>
    </row>
    <row r="15" spans="1:14" ht="15.75">
      <c r="A15" s="1053" t="s">
        <v>369</v>
      </c>
      <c r="B15" s="1135">
        <v>13863.291293383541</v>
      </c>
      <c r="C15" s="1136">
        <v>13743.276622380532</v>
      </c>
      <c r="D15" s="1136">
        <v>13723.137993721932</v>
      </c>
      <c r="E15" s="1136">
        <v>13676.483392698095</v>
      </c>
      <c r="F15" s="1136">
        <v>13897.183799781353</v>
      </c>
      <c r="G15" s="1136">
        <v>13819.293352302531</v>
      </c>
      <c r="H15" s="1136">
        <v>13646.185847959312</v>
      </c>
      <c r="I15" s="1136">
        <v>13665.272297680553</v>
      </c>
      <c r="J15" s="1136">
        <v>13574.108658165709</v>
      </c>
      <c r="K15" s="1136">
        <v>13788.120289112323</v>
      </c>
      <c r="L15" s="1136">
        <v>13662.087019707555</v>
      </c>
      <c r="M15" s="1137">
        <v>13626.144742652335</v>
      </c>
    </row>
    <row r="16" spans="1:14" ht="15.75">
      <c r="A16" s="1098" t="s">
        <v>370</v>
      </c>
      <c r="B16" s="1138">
        <v>13645.090499529209</v>
      </c>
      <c r="C16" s="1139">
        <v>13282.733991297373</v>
      </c>
      <c r="D16" s="1139">
        <v>13143.170864206666</v>
      </c>
      <c r="E16" s="1139">
        <v>12928.022364758031</v>
      </c>
      <c r="F16" s="1139">
        <v>12944.684877391548</v>
      </c>
      <c r="G16" s="1139">
        <v>12448.358236205486</v>
      </c>
      <c r="H16" s="1139">
        <v>12124.260986050436</v>
      </c>
      <c r="I16" s="1139">
        <v>12505.99</v>
      </c>
      <c r="J16" s="1139">
        <v>12412.7</v>
      </c>
      <c r="K16" s="1139">
        <v>12447.57</v>
      </c>
      <c r="L16" s="1139">
        <v>12852.25</v>
      </c>
      <c r="M16" s="1140">
        <v>12965.558000000001</v>
      </c>
    </row>
    <row r="17" spans="1:14" ht="16.5" thickBot="1">
      <c r="A17" s="1054">
        <v>2020</v>
      </c>
      <c r="B17" s="1141">
        <v>12890.187</v>
      </c>
      <c r="C17" s="1142">
        <v>12798.79</v>
      </c>
      <c r="D17" s="1142">
        <v>12923.992</v>
      </c>
      <c r="E17" s="1142">
        <v>12783.698</v>
      </c>
      <c r="F17" s="1142">
        <v>12556.07</v>
      </c>
      <c r="G17" s="1142">
        <v>12505.63</v>
      </c>
      <c r="H17" s="1142">
        <v>12371</v>
      </c>
      <c r="I17" s="1142">
        <v>12752</v>
      </c>
      <c r="J17" s="1143">
        <v>13005</v>
      </c>
      <c r="K17" s="1142">
        <v>13157.57</v>
      </c>
      <c r="L17" s="1142">
        <v>13347.61</v>
      </c>
      <c r="M17" s="1144"/>
    </row>
    <row r="20" spans="1:14" ht="15.75">
      <c r="A20" s="1631" t="s">
        <v>427</v>
      </c>
      <c r="B20" s="1631"/>
      <c r="C20" s="1631"/>
      <c r="D20" s="1631"/>
      <c r="E20" s="1631"/>
      <c r="F20" s="1631"/>
      <c r="G20" s="1631"/>
      <c r="H20" s="1631"/>
      <c r="I20" s="1631"/>
      <c r="J20" s="1631"/>
      <c r="K20" s="1631"/>
      <c r="L20" s="1631"/>
      <c r="M20" s="1631"/>
      <c r="N20" s="1631"/>
    </row>
    <row r="21" spans="1:14" ht="13.5" thickBot="1"/>
    <row r="22" spans="1:14" ht="15.75" thickBot="1">
      <c r="A22" s="1046" t="s">
        <v>354</v>
      </c>
      <c r="B22" s="1047" t="s">
        <v>355</v>
      </c>
      <c r="C22" s="1048" t="s">
        <v>356</v>
      </c>
      <c r="D22" s="1048" t="s">
        <v>357</v>
      </c>
      <c r="E22" s="1048" t="s">
        <v>358</v>
      </c>
      <c r="F22" s="1048" t="s">
        <v>359</v>
      </c>
      <c r="G22" s="1048" t="s">
        <v>360</v>
      </c>
      <c r="H22" s="1048" t="s">
        <v>361</v>
      </c>
      <c r="I22" s="1048" t="s">
        <v>362</v>
      </c>
      <c r="J22" s="1048" t="s">
        <v>363</v>
      </c>
      <c r="K22" s="1048" t="s">
        <v>364</v>
      </c>
      <c r="L22" s="1048" t="s">
        <v>365</v>
      </c>
      <c r="M22" s="1049" t="s">
        <v>366</v>
      </c>
    </row>
    <row r="23" spans="1:14" ht="16.5" thickBot="1">
      <c r="A23" s="1056" t="s">
        <v>372</v>
      </c>
      <c r="B23" s="1057"/>
      <c r="C23" s="1057"/>
      <c r="D23" s="1057"/>
      <c r="E23" s="1057"/>
      <c r="F23" s="1057"/>
      <c r="G23" s="1057"/>
      <c r="H23" s="1057"/>
      <c r="I23" s="1057"/>
      <c r="J23" s="1057"/>
      <c r="K23" s="1057"/>
      <c r="L23" s="1057"/>
      <c r="M23" s="1058"/>
    </row>
    <row r="24" spans="1:14" ht="15.75">
      <c r="A24" s="1055" t="s">
        <v>368</v>
      </c>
      <c r="B24" s="1132">
        <v>27851.705456255884</v>
      </c>
      <c r="C24" s="1133">
        <v>27123.64730249999</v>
      </c>
      <c r="D24" s="1133">
        <v>26582.674622279141</v>
      </c>
      <c r="E24" s="1133">
        <v>27784.630848493467</v>
      </c>
      <c r="F24" s="1133">
        <v>29598.213320045077</v>
      </c>
      <c r="G24" s="1133">
        <v>28787.621133339711</v>
      </c>
      <c r="H24" s="1133">
        <v>29300.536472176766</v>
      </c>
      <c r="I24" s="1133">
        <v>30504.441266437731</v>
      </c>
      <c r="J24" s="1133">
        <v>30498.821648031102</v>
      </c>
      <c r="K24" s="1133">
        <v>28648.548081830173</v>
      </c>
      <c r="L24" s="1133">
        <v>27467.131642772347</v>
      </c>
      <c r="M24" s="1134">
        <v>27778.199839529283</v>
      </c>
    </row>
    <row r="25" spans="1:14" ht="15.75">
      <c r="A25" s="1053" t="s">
        <v>369</v>
      </c>
      <c r="B25" s="1135">
        <v>25833.94075375775</v>
      </c>
      <c r="C25" s="1136">
        <v>25340.374581887783</v>
      </c>
      <c r="D25" s="1136">
        <v>26641.953903275295</v>
      </c>
      <c r="E25" s="1136">
        <v>26658.495362448899</v>
      </c>
      <c r="F25" s="1136">
        <v>28853.883794903919</v>
      </c>
      <c r="G25" s="1136">
        <v>29543.034993483714</v>
      </c>
      <c r="H25" s="1136">
        <v>28801.681986809574</v>
      </c>
      <c r="I25" s="1136">
        <v>28392.787205244891</v>
      </c>
      <c r="J25" s="1136">
        <v>28466.022011387158</v>
      </c>
      <c r="K25" s="1136">
        <v>27616.704977122507</v>
      </c>
      <c r="L25" s="1136">
        <v>26839.808929233062</v>
      </c>
      <c r="M25" s="1137">
        <v>27141.214844955597</v>
      </c>
    </row>
    <row r="26" spans="1:14" ht="15.75">
      <c r="A26" s="1098" t="s">
        <v>370</v>
      </c>
      <c r="B26" s="1138">
        <v>25776.336953005964</v>
      </c>
      <c r="C26" s="1139">
        <v>23649.071175292673</v>
      </c>
      <c r="D26" s="1139">
        <v>24244.69587026758</v>
      </c>
      <c r="E26" s="1139">
        <v>25502.655897270379</v>
      </c>
      <c r="F26" s="1139">
        <v>25923.582065295945</v>
      </c>
      <c r="G26" s="1139">
        <v>27055.720758505297</v>
      </c>
      <c r="H26" s="1139">
        <v>29655.713761194031</v>
      </c>
      <c r="I26" s="1139">
        <v>30642.32</v>
      </c>
      <c r="J26" s="1139">
        <v>30399.279999999999</v>
      </c>
      <c r="K26" s="1139">
        <v>31237.96</v>
      </c>
      <c r="L26" s="1139">
        <v>24570.28</v>
      </c>
      <c r="M26" s="1140">
        <v>24086.651999999998</v>
      </c>
    </row>
    <row r="27" spans="1:14" ht="16.5" thickBot="1">
      <c r="A27" s="1054">
        <v>2020</v>
      </c>
      <c r="B27" s="1141">
        <v>24209.279999999999</v>
      </c>
      <c r="C27" s="1142">
        <v>23642.53</v>
      </c>
      <c r="D27" s="1142">
        <v>20911.437000000002</v>
      </c>
      <c r="E27" s="1142">
        <v>17388.701000000001</v>
      </c>
      <c r="F27" s="1142">
        <v>18760.21</v>
      </c>
      <c r="G27" s="1142">
        <v>26428.68</v>
      </c>
      <c r="H27" s="1142">
        <v>26919</v>
      </c>
      <c r="I27" s="1142">
        <v>30003</v>
      </c>
      <c r="J27" s="1143">
        <v>29393</v>
      </c>
      <c r="K27" s="1142">
        <v>24818.12</v>
      </c>
      <c r="L27" s="1142">
        <v>20329.59</v>
      </c>
      <c r="M27" s="1144"/>
    </row>
    <row r="28" spans="1:14" ht="15.75">
      <c r="A28" s="1050" t="s">
        <v>375</v>
      </c>
      <c r="B28" s="1051"/>
      <c r="C28" s="1051"/>
      <c r="D28" s="1051"/>
      <c r="E28" s="1051"/>
      <c r="F28" s="1051"/>
      <c r="G28" s="1051"/>
      <c r="H28" s="1051"/>
      <c r="I28" s="1051"/>
      <c r="J28" s="1051"/>
      <c r="K28" s="1051"/>
      <c r="L28" s="1051"/>
      <c r="M28" s="1052"/>
    </row>
    <row r="29" spans="1:14" ht="15.75">
      <c r="A29" s="1053" t="s">
        <v>368</v>
      </c>
      <c r="B29" s="1132">
        <v>21663.966949699432</v>
      </c>
      <c r="C29" s="1133">
        <v>21525.397673001702</v>
      </c>
      <c r="D29" s="1133">
        <v>21115.733438107225</v>
      </c>
      <c r="E29" s="1133">
        <v>21302.128362253105</v>
      </c>
      <c r="F29" s="1133">
        <v>21200.291742224468</v>
      </c>
      <c r="G29" s="1133">
        <v>20822.118697379927</v>
      </c>
      <c r="H29" s="1133">
        <v>20206.889065246851</v>
      </c>
      <c r="I29" s="1133">
        <v>20948.119652057965</v>
      </c>
      <c r="J29" s="1133">
        <v>21116.098043152244</v>
      </c>
      <c r="K29" s="1133">
        <v>21873.281641223013</v>
      </c>
      <c r="L29" s="1133">
        <v>21354.087891290288</v>
      </c>
      <c r="M29" s="1134">
        <v>22297.314513329471</v>
      </c>
    </row>
    <row r="30" spans="1:14" ht="15.75">
      <c r="A30" s="1053" t="s">
        <v>369</v>
      </c>
      <c r="B30" s="1135">
        <v>21402.312901691836</v>
      </c>
      <c r="C30" s="1136">
        <v>21211.519078437537</v>
      </c>
      <c r="D30" s="1136">
        <v>21982.387355191033</v>
      </c>
      <c r="E30" s="1136">
        <v>21460.556994517105</v>
      </c>
      <c r="F30" s="1136">
        <v>22185.677427629282</v>
      </c>
      <c r="G30" s="1136">
        <v>21834.028071648627</v>
      </c>
      <c r="H30" s="1136">
        <v>21564.632920196203</v>
      </c>
      <c r="I30" s="1136">
        <v>21295.617981644409</v>
      </c>
      <c r="J30" s="1136">
        <v>20755.561440894948</v>
      </c>
      <c r="K30" s="1136">
        <v>20670.700563797891</v>
      </c>
      <c r="L30" s="1136">
        <v>21400.192230924309</v>
      </c>
      <c r="M30" s="1137">
        <v>22220.298261284093</v>
      </c>
    </row>
    <row r="31" spans="1:14" ht="15.75">
      <c r="A31" s="1098" t="s">
        <v>370</v>
      </c>
      <c r="B31" s="1138">
        <v>21710.465139517379</v>
      </c>
      <c r="C31" s="1139">
        <v>21462.727974698573</v>
      </c>
      <c r="D31" s="1139">
        <v>21517.060154219016</v>
      </c>
      <c r="E31" s="1139">
        <v>21946.164324302244</v>
      </c>
      <c r="F31" s="1139">
        <v>21378.921701744526</v>
      </c>
      <c r="G31" s="1139">
        <v>21331.314775808616</v>
      </c>
      <c r="H31" s="1139">
        <v>20629.234211361087</v>
      </c>
      <c r="I31" s="1139">
        <v>22365.58</v>
      </c>
      <c r="J31" s="1139">
        <v>22334.37</v>
      </c>
      <c r="K31" s="1139">
        <v>21397.7</v>
      </c>
      <c r="L31" s="1139">
        <v>21495.15</v>
      </c>
      <c r="M31" s="1140">
        <v>21850.143</v>
      </c>
    </row>
    <row r="32" spans="1:14" ht="16.5" thickBot="1">
      <c r="A32" s="1054">
        <v>2020</v>
      </c>
      <c r="B32" s="1141">
        <v>21970.524000000001</v>
      </c>
      <c r="C32" s="1142">
        <v>22113.47</v>
      </c>
      <c r="D32" s="1142">
        <v>22176.83</v>
      </c>
      <c r="E32" s="1142">
        <v>22601.621999999999</v>
      </c>
      <c r="F32" s="1142">
        <v>21531.78</v>
      </c>
      <c r="G32" s="1142">
        <v>22298.91</v>
      </c>
      <c r="H32" s="1142">
        <v>22148</v>
      </c>
      <c r="I32" s="1142">
        <v>21174</v>
      </c>
      <c r="J32" s="1143">
        <v>21958.95</v>
      </c>
      <c r="K32" s="1142">
        <v>22332.32</v>
      </c>
      <c r="L32" s="1142">
        <v>22496.45</v>
      </c>
      <c r="M32" s="1144"/>
    </row>
    <row r="44" spans="19:19">
      <c r="S44" s="106" t="s">
        <v>373</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workbookViewId="0">
      <selection activeCell="U20" sqref="U20"/>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350</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56" t="s">
        <v>86</v>
      </c>
      <c r="B1" s="1456"/>
      <c r="C1" s="1456"/>
      <c r="D1" s="1456"/>
      <c r="E1" s="1456"/>
      <c r="F1" s="1456"/>
      <c r="G1" s="1456"/>
      <c r="H1" s="1456"/>
      <c r="I1" s="1456"/>
      <c r="J1" s="1456"/>
      <c r="K1" s="130"/>
    </row>
    <row r="2" spans="1:11" ht="19.5" thickBot="1">
      <c r="A2" s="1470" t="s">
        <v>337</v>
      </c>
      <c r="B2" s="1471"/>
      <c r="C2" s="1471"/>
      <c r="D2" s="1471"/>
      <c r="E2" s="1471"/>
      <c r="F2" s="1471"/>
      <c r="G2" s="1471"/>
      <c r="H2" s="1471"/>
      <c r="I2" s="1471"/>
      <c r="J2" s="1472"/>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0" t="s">
        <v>511</v>
      </c>
      <c r="C5" s="1211" t="s">
        <v>511</v>
      </c>
      <c r="D5" s="1211" t="s">
        <v>511</v>
      </c>
      <c r="E5" s="776" t="s">
        <v>70</v>
      </c>
      <c r="F5" s="877" t="s">
        <v>511</v>
      </c>
      <c r="G5" s="777" t="s">
        <v>93</v>
      </c>
      <c r="H5" s="778" t="s">
        <v>89</v>
      </c>
      <c r="I5" s="877" t="s">
        <v>511</v>
      </c>
      <c r="J5" s="779" t="s">
        <v>79</v>
      </c>
    </row>
    <row r="6" spans="1:11" ht="16.5" thickBot="1">
      <c r="A6" s="1059" t="s">
        <v>331</v>
      </c>
      <c r="B6" s="1060"/>
      <c r="C6" s="1060"/>
      <c r="D6" s="1060"/>
      <c r="E6" s="1060"/>
      <c r="F6" s="1060"/>
      <c r="G6" s="1060"/>
      <c r="H6" s="1060"/>
      <c r="I6" s="780"/>
      <c r="J6" s="781"/>
    </row>
    <row r="7" spans="1:11" ht="15.75" thickBot="1">
      <c r="A7" s="1219" t="s">
        <v>22</v>
      </c>
      <c r="B7" s="1212">
        <v>6.6283185856211793</v>
      </c>
      <c r="C7" s="782">
        <v>12795.981825523511</v>
      </c>
      <c r="D7" s="783">
        <v>13051.901462033982</v>
      </c>
      <c r="E7" s="784">
        <v>1.5312350084775794</v>
      </c>
      <c r="F7" s="785">
        <v>321.49994772608466</v>
      </c>
      <c r="G7" s="784">
        <v>1.0349887497901005</v>
      </c>
      <c r="H7" s="784">
        <v>5.7607253427686862</v>
      </c>
      <c r="I7" s="784">
        <v>100</v>
      </c>
      <c r="J7" s="786" t="s">
        <v>23</v>
      </c>
    </row>
    <row r="8" spans="1:11" ht="15">
      <c r="A8" s="1220" t="s">
        <v>102</v>
      </c>
      <c r="B8" s="1213">
        <v>7.0529136800033818</v>
      </c>
      <c r="C8" s="787">
        <v>13085.183079783639</v>
      </c>
      <c r="D8" s="788">
        <v>13346.886741379312</v>
      </c>
      <c r="E8" s="789">
        <v>0.68055201111483477</v>
      </c>
      <c r="F8" s="790">
        <v>263.60909090909087</v>
      </c>
      <c r="G8" s="791">
        <v>-0.94021635984058349</v>
      </c>
      <c r="H8" s="791">
        <v>-38.888888888888893</v>
      </c>
      <c r="I8" s="791">
        <v>0.11500261369576581</v>
      </c>
      <c r="J8" s="792">
        <v>-8.4024365516971927E-2</v>
      </c>
    </row>
    <row r="9" spans="1:11" ht="15">
      <c r="A9" s="1221" t="s">
        <v>103</v>
      </c>
      <c r="B9" s="1214">
        <v>7.3341351198307123</v>
      </c>
      <c r="C9" s="793">
        <v>13760.103414316533</v>
      </c>
      <c r="D9" s="794">
        <v>14035.305482602864</v>
      </c>
      <c r="E9" s="795">
        <v>0.54977740594770075</v>
      </c>
      <c r="F9" s="796">
        <v>349.438890336025</v>
      </c>
      <c r="G9" s="797">
        <v>1.1428232696915086</v>
      </c>
      <c r="H9" s="797">
        <v>9.3420677869552833</v>
      </c>
      <c r="I9" s="797">
        <v>40.13591217982227</v>
      </c>
      <c r="J9" s="798">
        <v>1.3145941789377034</v>
      </c>
    </row>
    <row r="10" spans="1:11" ht="15">
      <c r="A10" s="1221" t="s">
        <v>104</v>
      </c>
      <c r="B10" s="1214">
        <v>7.2569246398924516</v>
      </c>
      <c r="C10" s="793">
        <v>13615.243226815106</v>
      </c>
      <c r="D10" s="794">
        <v>13887.548091351409</v>
      </c>
      <c r="E10" s="795">
        <v>-7.6293200547816326E-2</v>
      </c>
      <c r="F10" s="796">
        <v>383.5910179640718</v>
      </c>
      <c r="G10" s="797">
        <v>0.15557369933785761</v>
      </c>
      <c r="H10" s="797">
        <v>5.0314465408805038</v>
      </c>
      <c r="I10" s="797">
        <v>10.47569262937794</v>
      </c>
      <c r="J10" s="798">
        <v>-7.2737268897158813E-2</v>
      </c>
    </row>
    <row r="11" spans="1:11" ht="15">
      <c r="A11" s="1221" t="s">
        <v>105</v>
      </c>
      <c r="B11" s="1215" t="s">
        <v>99</v>
      </c>
      <c r="C11" s="793" t="s">
        <v>99</v>
      </c>
      <c r="D11" s="794" t="s">
        <v>99</v>
      </c>
      <c r="E11" s="795" t="s">
        <v>99</v>
      </c>
      <c r="F11" s="796" t="s">
        <v>99</v>
      </c>
      <c r="G11" s="797" t="s">
        <v>99</v>
      </c>
      <c r="H11" s="797" t="s">
        <v>99</v>
      </c>
      <c r="I11" s="797" t="s">
        <v>99</v>
      </c>
      <c r="J11" s="798" t="s">
        <v>99</v>
      </c>
    </row>
    <row r="12" spans="1:11" ht="15">
      <c r="A12" s="1221" t="s">
        <v>97</v>
      </c>
      <c r="B12" s="1214">
        <v>5.0339134478877483</v>
      </c>
      <c r="C12" s="793">
        <v>10336.577921740758</v>
      </c>
      <c r="D12" s="794">
        <v>10543.309480175574</v>
      </c>
      <c r="E12" s="795">
        <v>5.4722954745424266</v>
      </c>
      <c r="F12" s="796">
        <v>281.93000372717114</v>
      </c>
      <c r="G12" s="797">
        <v>-1.8846841227727201E-2</v>
      </c>
      <c r="H12" s="797">
        <v>2.5219717233473444</v>
      </c>
      <c r="I12" s="797">
        <v>28.050182958703608</v>
      </c>
      <c r="J12" s="798">
        <v>-0.88612840794831627</v>
      </c>
    </row>
    <row r="13" spans="1:11" ht="15.75" thickBot="1">
      <c r="A13" s="1222" t="s">
        <v>106</v>
      </c>
      <c r="B13" s="1216">
        <v>6.8487590812781693</v>
      </c>
      <c r="C13" s="799">
        <v>13221.542627950133</v>
      </c>
      <c r="D13" s="800">
        <v>13485.973480509136</v>
      </c>
      <c r="E13" s="801">
        <v>-0.48730721862969728</v>
      </c>
      <c r="F13" s="802">
        <v>290.62807881773398</v>
      </c>
      <c r="G13" s="803">
        <v>1.4828828039235975</v>
      </c>
      <c r="H13" s="803">
        <v>4.423868312757202</v>
      </c>
      <c r="I13" s="803">
        <v>21.223209618400418</v>
      </c>
      <c r="J13" s="804">
        <v>-0.27170413657525927</v>
      </c>
    </row>
    <row r="14" spans="1:11" ht="16.5" thickBot="1">
      <c r="A14" s="1059" t="s">
        <v>328</v>
      </c>
      <c r="B14" s="1060"/>
      <c r="C14" s="1060"/>
      <c r="D14" s="1060"/>
      <c r="E14" s="1060"/>
      <c r="F14" s="1060"/>
      <c r="G14" s="1060"/>
      <c r="H14" s="1060"/>
      <c r="I14" s="780"/>
      <c r="J14" s="781"/>
    </row>
    <row r="15" spans="1:11" ht="15.75" thickBot="1">
      <c r="A15" s="1219" t="s">
        <v>22</v>
      </c>
      <c r="B15" s="1217">
        <v>6.3762500029198605</v>
      </c>
      <c r="C15" s="805">
        <v>12309.362939999732</v>
      </c>
      <c r="D15" s="806">
        <v>12555.550198799727</v>
      </c>
      <c r="E15" s="784">
        <v>0.33131525799105688</v>
      </c>
      <c r="F15" s="784">
        <v>312.54890555085257</v>
      </c>
      <c r="G15" s="784">
        <v>0.51523328295851423</v>
      </c>
      <c r="H15" s="784">
        <v>6.5592783505154646</v>
      </c>
      <c r="I15" s="784">
        <v>100</v>
      </c>
      <c r="J15" s="786" t="s">
        <v>23</v>
      </c>
    </row>
    <row r="16" spans="1:11" ht="15">
      <c r="A16" s="1220" t="s">
        <v>102</v>
      </c>
      <c r="B16" s="1213">
        <v>7.2500645774787849</v>
      </c>
      <c r="C16" s="787">
        <v>13450.954689199971</v>
      </c>
      <c r="D16" s="788">
        <v>13719.973782983971</v>
      </c>
      <c r="E16" s="789">
        <v>6.7715241242884918</v>
      </c>
      <c r="F16" s="790">
        <v>279.63103448275865</v>
      </c>
      <c r="G16" s="791">
        <v>27.5931561577666</v>
      </c>
      <c r="H16" s="791">
        <v>141.66666666666669</v>
      </c>
      <c r="I16" s="807">
        <v>0.35070746160357963</v>
      </c>
      <c r="J16" s="792">
        <v>0.19606828634584766</v>
      </c>
    </row>
    <row r="17" spans="1:10" ht="15">
      <c r="A17" s="1221" t="s">
        <v>103</v>
      </c>
      <c r="B17" s="1214">
        <v>7.178960617686668</v>
      </c>
      <c r="C17" s="793">
        <v>13468.969263952473</v>
      </c>
      <c r="D17" s="794">
        <v>13738.348649231522</v>
      </c>
      <c r="E17" s="795">
        <v>0.28094597297571844</v>
      </c>
      <c r="F17" s="796">
        <v>344.74694307800416</v>
      </c>
      <c r="G17" s="797">
        <v>-9.1450509952035783E-2</v>
      </c>
      <c r="H17" s="797">
        <v>2.4109391867578269</v>
      </c>
      <c r="I17" s="797">
        <v>34.417704680130605</v>
      </c>
      <c r="J17" s="798">
        <v>-1.3941509899724878</v>
      </c>
    </row>
    <row r="18" spans="1:10" ht="15">
      <c r="A18" s="1221" t="s">
        <v>104</v>
      </c>
      <c r="B18" s="1214">
        <v>7.2405101737700077</v>
      </c>
      <c r="C18" s="793">
        <v>13584.446855103204</v>
      </c>
      <c r="D18" s="794">
        <v>13856.135792205268</v>
      </c>
      <c r="E18" s="795">
        <v>0.8859603348527203</v>
      </c>
      <c r="F18" s="796">
        <v>381.79053803339519</v>
      </c>
      <c r="G18" s="797">
        <v>2.5589341307326254</v>
      </c>
      <c r="H18" s="797">
        <v>-1.4625228519195612</v>
      </c>
      <c r="I18" s="797">
        <v>6.5183214415286006</v>
      </c>
      <c r="J18" s="798">
        <v>-0.53064763063634768</v>
      </c>
    </row>
    <row r="19" spans="1:10" ht="15">
      <c r="A19" s="1221" t="s">
        <v>105</v>
      </c>
      <c r="B19" s="1215" t="s">
        <v>99</v>
      </c>
      <c r="C19" s="793" t="s">
        <v>99</v>
      </c>
      <c r="D19" s="794" t="s">
        <v>99</v>
      </c>
      <c r="E19" s="795" t="s">
        <v>99</v>
      </c>
      <c r="F19" s="796" t="s">
        <v>99</v>
      </c>
      <c r="G19" s="797" t="s">
        <v>99</v>
      </c>
      <c r="H19" s="797" t="s">
        <v>99</v>
      </c>
      <c r="I19" s="797" t="s">
        <v>99</v>
      </c>
      <c r="J19" s="798" t="s">
        <v>99</v>
      </c>
    </row>
    <row r="20" spans="1:10" ht="15">
      <c r="A20" s="1221" t="s">
        <v>97</v>
      </c>
      <c r="B20" s="1214">
        <v>5.0459515238421222</v>
      </c>
      <c r="C20" s="793">
        <v>10361.296763536184</v>
      </c>
      <c r="D20" s="794">
        <v>10568.522698806908</v>
      </c>
      <c r="E20" s="795">
        <v>0.92774397041757539</v>
      </c>
      <c r="F20" s="796">
        <v>286.92237187910644</v>
      </c>
      <c r="G20" s="797">
        <v>1.8094215440187051</v>
      </c>
      <c r="H20" s="797">
        <v>8.4045584045584043</v>
      </c>
      <c r="I20" s="797">
        <v>36.812190107630911</v>
      </c>
      <c r="J20" s="798">
        <v>0.62662309732163379</v>
      </c>
    </row>
    <row r="21" spans="1:10" ht="15.75" thickBot="1">
      <c r="A21" s="1222" t="s">
        <v>106</v>
      </c>
      <c r="B21" s="1216">
        <v>6.6693402835557452</v>
      </c>
      <c r="C21" s="799">
        <v>12875.174292578658</v>
      </c>
      <c r="D21" s="800">
        <v>13132.677778430232</v>
      </c>
      <c r="E21" s="801">
        <v>0.8981796489344277</v>
      </c>
      <c r="F21" s="802">
        <v>284.94257316399779</v>
      </c>
      <c r="G21" s="803">
        <v>0.8116440945803306</v>
      </c>
      <c r="H21" s="803">
        <v>12.834890965732088</v>
      </c>
      <c r="I21" s="803">
        <v>21.901076309106301</v>
      </c>
      <c r="J21" s="804">
        <v>1.2180866183846533</v>
      </c>
    </row>
    <row r="22" spans="1:10" ht="16.5" thickBot="1">
      <c r="A22" s="1059" t="s">
        <v>332</v>
      </c>
      <c r="B22" s="1060"/>
      <c r="C22" s="1060"/>
      <c r="D22" s="1060"/>
      <c r="E22" s="1060"/>
      <c r="F22" s="1060"/>
      <c r="G22" s="1060"/>
      <c r="H22" s="1060"/>
      <c r="I22" s="780"/>
      <c r="J22" s="781"/>
    </row>
    <row r="23" spans="1:10" ht="15.75" thickBot="1">
      <c r="A23" s="1219" t="s">
        <v>22</v>
      </c>
      <c r="B23" s="1217">
        <v>5.7990030322659605</v>
      </c>
      <c r="C23" s="805">
        <v>11194.986548775985</v>
      </c>
      <c r="D23" s="806">
        <v>11418.886279751505</v>
      </c>
      <c r="E23" s="784">
        <v>1.295863759431539</v>
      </c>
      <c r="F23" s="784">
        <v>318.55732838589984</v>
      </c>
      <c r="G23" s="784">
        <v>0.38964809752053164</v>
      </c>
      <c r="H23" s="784">
        <v>6.2417871222076222</v>
      </c>
      <c r="I23" s="784">
        <v>100</v>
      </c>
      <c r="J23" s="786" t="s">
        <v>23</v>
      </c>
    </row>
    <row r="24" spans="1:10" ht="15">
      <c r="A24" s="1220" t="s">
        <v>102</v>
      </c>
      <c r="B24" s="1218" t="s">
        <v>99</v>
      </c>
      <c r="C24" s="787" t="s">
        <v>99</v>
      </c>
      <c r="D24" s="788" t="s">
        <v>99</v>
      </c>
      <c r="E24" s="789" t="s">
        <v>99</v>
      </c>
      <c r="F24" s="790" t="s">
        <v>99</v>
      </c>
      <c r="G24" s="791" t="s">
        <v>99</v>
      </c>
      <c r="H24" s="807" t="s">
        <v>99</v>
      </c>
      <c r="I24" s="807" t="s">
        <v>99</v>
      </c>
      <c r="J24" s="815" t="s">
        <v>99</v>
      </c>
    </row>
    <row r="25" spans="1:10" ht="15">
      <c r="A25" s="1221" t="s">
        <v>103</v>
      </c>
      <c r="B25" s="1215">
        <v>6.7100924197434164</v>
      </c>
      <c r="C25" s="793">
        <v>12589.29159426532</v>
      </c>
      <c r="D25" s="794">
        <v>12841.077426150627</v>
      </c>
      <c r="E25" s="795">
        <v>1.4321061820184977</v>
      </c>
      <c r="F25" s="796">
        <v>359.41002506265664</v>
      </c>
      <c r="G25" s="797">
        <v>-1.7384549492933357</v>
      </c>
      <c r="H25" s="797">
        <v>31.25</v>
      </c>
      <c r="I25" s="1015">
        <v>24.675324675324674</v>
      </c>
      <c r="J25" s="1016">
        <v>4.7016058842602853</v>
      </c>
    </row>
    <row r="26" spans="1:10" ht="15">
      <c r="A26" s="1221" t="s">
        <v>104</v>
      </c>
      <c r="B26" s="1214">
        <v>7.0124307307202347</v>
      </c>
      <c r="C26" s="793">
        <v>13156.530451632709</v>
      </c>
      <c r="D26" s="794">
        <v>13419.661060665363</v>
      </c>
      <c r="E26" s="795">
        <v>1.5448895623171266</v>
      </c>
      <c r="F26" s="796">
        <v>388.77500000000003</v>
      </c>
      <c r="G26" s="797">
        <v>-6.8368166421636776</v>
      </c>
      <c r="H26" s="797">
        <v>24.324324324324326</v>
      </c>
      <c r="I26" s="797">
        <v>5.6895485466914035</v>
      </c>
      <c r="J26" s="798">
        <v>0.82752489360336146</v>
      </c>
    </row>
    <row r="27" spans="1:10" ht="15">
      <c r="A27" s="1221" t="s">
        <v>105</v>
      </c>
      <c r="B27" s="1215" t="s">
        <v>99</v>
      </c>
      <c r="C27" s="793" t="s">
        <v>99</v>
      </c>
      <c r="D27" s="794" t="s">
        <v>99</v>
      </c>
      <c r="E27" s="795" t="s">
        <v>99</v>
      </c>
      <c r="F27" s="796" t="s">
        <v>99</v>
      </c>
      <c r="G27" s="797" t="s">
        <v>99</v>
      </c>
      <c r="H27" s="797" t="s">
        <v>99</v>
      </c>
      <c r="I27" s="797" t="s">
        <v>99</v>
      </c>
      <c r="J27" s="798" t="s">
        <v>99</v>
      </c>
    </row>
    <row r="28" spans="1:10" ht="15">
      <c r="A28" s="1221" t="s">
        <v>97</v>
      </c>
      <c r="B28" s="1215">
        <v>4.8981559687085259</v>
      </c>
      <c r="C28" s="793">
        <v>10057.815130818328</v>
      </c>
      <c r="D28" s="794">
        <v>10258.971433434695</v>
      </c>
      <c r="E28" s="795">
        <v>0.49311485968667579</v>
      </c>
      <c r="F28" s="796">
        <v>297.31477398015437</v>
      </c>
      <c r="G28" s="797">
        <v>-0.18209027045176185</v>
      </c>
      <c r="H28" s="797">
        <v>-0.32967032967032966</v>
      </c>
      <c r="I28" s="797">
        <v>56.09152752009895</v>
      </c>
      <c r="J28" s="798">
        <v>-3.6982228084161619</v>
      </c>
    </row>
    <row r="29" spans="1:10" ht="15.75" thickBot="1">
      <c r="A29" s="1222" t="s">
        <v>106</v>
      </c>
      <c r="B29" s="1216">
        <v>6.0846329037091289</v>
      </c>
      <c r="C29" s="799">
        <v>11746.39556700604</v>
      </c>
      <c r="D29" s="800">
        <v>11981.323478346161</v>
      </c>
      <c r="E29" s="801">
        <v>-2.8756944817345675</v>
      </c>
      <c r="F29" s="802">
        <v>302.60639269406386</v>
      </c>
      <c r="G29" s="803">
        <v>1.3914981799489534</v>
      </c>
      <c r="H29" s="803">
        <v>-6.4102564102564097</v>
      </c>
      <c r="I29" s="803">
        <v>13.543599257884972</v>
      </c>
      <c r="J29" s="804">
        <v>-1.8309079694474839</v>
      </c>
    </row>
    <row r="30" spans="1:10" ht="15">
      <c r="A30" s="878" t="s">
        <v>423</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458" t="s">
        <v>60</v>
      </c>
      <c r="C33" s="1459"/>
      <c r="D33" s="1459"/>
      <c r="E33" s="1459"/>
      <c r="F33" s="1459"/>
      <c r="G33" s="1459"/>
      <c r="H33" s="1460"/>
    </row>
    <row r="34" spans="1:8" ht="15.75">
      <c r="A34" s="624" t="s">
        <v>63</v>
      </c>
      <c r="B34" s="1464" t="s">
        <v>64</v>
      </c>
      <c r="C34" s="1465"/>
      <c r="D34" s="1465"/>
      <c r="E34" s="1465"/>
      <c r="F34" s="1465"/>
      <c r="G34" s="1465"/>
      <c r="H34" s="1466"/>
    </row>
    <row r="35" spans="1:8" ht="15.75">
      <c r="A35" s="621" t="s">
        <v>65</v>
      </c>
      <c r="B35" s="1461" t="s">
        <v>66</v>
      </c>
      <c r="C35" s="1462"/>
      <c r="D35" s="1462"/>
      <c r="E35" s="1462"/>
      <c r="F35" s="1462"/>
      <c r="G35" s="1462"/>
      <c r="H35" s="1463"/>
    </row>
    <row r="36" spans="1:8" ht="16.5" thickBot="1">
      <c r="A36" s="622" t="s">
        <v>67</v>
      </c>
      <c r="B36" s="1467" t="s">
        <v>62</v>
      </c>
      <c r="C36" s="1468"/>
      <c r="D36" s="1468"/>
      <c r="E36" s="1468"/>
      <c r="F36" s="1468"/>
      <c r="G36" s="1468"/>
      <c r="H36" s="1469"/>
    </row>
    <row r="37" spans="1:8">
      <c r="A37" s="1457"/>
      <c r="B37" s="1457"/>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28" sqref="O28"/>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428</v>
      </c>
      <c r="B1" s="726"/>
      <c r="C1" s="727"/>
      <c r="D1" s="727"/>
      <c r="E1" s="822" t="s">
        <v>512</v>
      </c>
      <c r="G1" s="728"/>
      <c r="H1" s="727"/>
      <c r="I1" s="727"/>
      <c r="J1" s="727"/>
      <c r="K1" s="727"/>
    </row>
    <row r="2" spans="1:12" ht="15" customHeight="1" thickBot="1">
      <c r="A2" s="729" t="s">
        <v>335</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475" t="s">
        <v>10</v>
      </c>
      <c r="I4" s="1476"/>
      <c r="J4" s="986" t="s">
        <v>11</v>
      </c>
      <c r="K4" s="956" t="s">
        <v>12</v>
      </c>
      <c r="L4" s="957"/>
    </row>
    <row r="5" spans="1:12" ht="15.75">
      <c r="A5" s="29" t="s">
        <v>13</v>
      </c>
      <c r="B5" s="30" t="s">
        <v>14</v>
      </c>
      <c r="C5" s="958" t="s">
        <v>40</v>
      </c>
      <c r="D5" s="958"/>
      <c r="E5" s="959" t="s">
        <v>41</v>
      </c>
      <c r="F5" s="960"/>
      <c r="G5" s="987"/>
      <c r="H5" s="1473" t="s">
        <v>15</v>
      </c>
      <c r="I5" s="1474"/>
      <c r="J5" s="988" t="s">
        <v>16</v>
      </c>
      <c r="K5" s="961" t="s">
        <v>17</v>
      </c>
      <c r="L5" s="962"/>
    </row>
    <row r="6" spans="1:12" ht="38.25" customHeight="1" thickBot="1">
      <c r="A6" s="31" t="s">
        <v>18</v>
      </c>
      <c r="B6" s="32" t="s">
        <v>19</v>
      </c>
      <c r="C6" s="877" t="s">
        <v>511</v>
      </c>
      <c r="D6" s="1439" t="s">
        <v>498</v>
      </c>
      <c r="E6" s="952" t="s">
        <v>511</v>
      </c>
      <c r="F6" s="1240" t="s">
        <v>498</v>
      </c>
      <c r="G6" s="985" t="s">
        <v>20</v>
      </c>
      <c r="H6" s="66" t="s">
        <v>511</v>
      </c>
      <c r="I6" s="890" t="s">
        <v>20</v>
      </c>
      <c r="J6" s="989" t="s">
        <v>20</v>
      </c>
      <c r="K6" s="953" t="s">
        <v>511</v>
      </c>
      <c r="L6" s="990" t="s">
        <v>21</v>
      </c>
    </row>
    <row r="7" spans="1:12" ht="15" thickBot="1">
      <c r="A7" s="33" t="s">
        <v>22</v>
      </c>
      <c r="B7" s="34" t="s">
        <v>23</v>
      </c>
      <c r="C7" s="67">
        <v>12458.471102635831</v>
      </c>
      <c r="D7" s="67">
        <v>12331.907732238851</v>
      </c>
      <c r="E7" s="68">
        <v>12707.640524688548</v>
      </c>
      <c r="F7" s="1241">
        <v>12578.545886883629</v>
      </c>
      <c r="G7" s="991">
        <v>1.0263081199197575</v>
      </c>
      <c r="H7" s="69">
        <v>317.47172683328193</v>
      </c>
      <c r="I7" s="69">
        <v>0.75708833035888623</v>
      </c>
      <c r="J7" s="70">
        <v>6.0536649214659688</v>
      </c>
      <c r="K7" s="69">
        <v>100</v>
      </c>
      <c r="L7" s="992" t="s">
        <v>23</v>
      </c>
    </row>
    <row r="8" spans="1:12" ht="15" thickBot="1">
      <c r="A8" s="35"/>
      <c r="B8" s="36"/>
      <c r="C8" s="71"/>
      <c r="D8" s="71"/>
      <c r="E8" s="71"/>
      <c r="F8" s="71"/>
      <c r="G8" s="993"/>
      <c r="H8" s="70"/>
      <c r="I8" s="70"/>
      <c r="J8" s="70"/>
      <c r="K8" s="70"/>
      <c r="L8" s="994"/>
    </row>
    <row r="9" spans="1:12" ht="15">
      <c r="A9" s="37" t="s">
        <v>107</v>
      </c>
      <c r="B9" s="38" t="s">
        <v>23</v>
      </c>
      <c r="C9" s="72">
        <v>13354.611263379102</v>
      </c>
      <c r="D9" s="72">
        <v>12855.363066169866</v>
      </c>
      <c r="E9" s="73">
        <v>13621.703488646684</v>
      </c>
      <c r="F9" s="73">
        <v>13112.470327493264</v>
      </c>
      <c r="G9" s="995">
        <v>3.8835791306669218</v>
      </c>
      <c r="H9" s="74">
        <v>275.24</v>
      </c>
      <c r="I9" s="74">
        <v>11.290518228991177</v>
      </c>
      <c r="J9" s="74">
        <v>33.333333333333329</v>
      </c>
      <c r="K9" s="74">
        <v>0.2056978298878947</v>
      </c>
      <c r="L9" s="996">
        <v>4.2085264442868531E-2</v>
      </c>
    </row>
    <row r="10" spans="1:12" ht="15">
      <c r="A10" s="46" t="s">
        <v>108</v>
      </c>
      <c r="B10" s="75" t="s">
        <v>23</v>
      </c>
      <c r="C10" s="76">
        <v>13576.196449966354</v>
      </c>
      <c r="D10" s="76">
        <v>13516.332131906371</v>
      </c>
      <c r="E10" s="77">
        <v>13847.720378965681</v>
      </c>
      <c r="F10" s="77">
        <v>13786.658774544498</v>
      </c>
      <c r="G10" s="997">
        <v>0.44290357380808704</v>
      </c>
      <c r="H10" s="78">
        <v>348.11821005081873</v>
      </c>
      <c r="I10" s="78">
        <v>0.54217980526053644</v>
      </c>
      <c r="J10" s="78">
        <v>7.4309978768577496</v>
      </c>
      <c r="K10" s="78">
        <v>36.429085673146147</v>
      </c>
      <c r="L10" s="998">
        <v>0.46704378832939142</v>
      </c>
    </row>
    <row r="11" spans="1:12" ht="15">
      <c r="A11" s="39" t="s">
        <v>109</v>
      </c>
      <c r="B11" s="40" t="s">
        <v>23</v>
      </c>
      <c r="C11" s="79">
        <v>13578.902516557599</v>
      </c>
      <c r="D11" s="79">
        <v>13536.70793215981</v>
      </c>
      <c r="E11" s="80">
        <v>13850.480566888751</v>
      </c>
      <c r="F11" s="80">
        <v>13807.442090803006</v>
      </c>
      <c r="G11" s="999">
        <v>0.31170491828035651</v>
      </c>
      <c r="H11" s="81">
        <v>383.26086956521738</v>
      </c>
      <c r="I11" s="81">
        <v>0.62870357642724362</v>
      </c>
      <c r="J11" s="81">
        <v>3.6825396825396823</v>
      </c>
      <c r="K11" s="81">
        <v>8.3976139051732996</v>
      </c>
      <c r="L11" s="1000">
        <v>-0.19204578069057554</v>
      </c>
    </row>
    <row r="12" spans="1:12" ht="15">
      <c r="A12" s="39" t="s">
        <v>110</v>
      </c>
      <c r="B12" s="40" t="s">
        <v>23</v>
      </c>
      <c r="C12" s="79" t="s">
        <v>99</v>
      </c>
      <c r="D12" s="79" t="s">
        <v>253</v>
      </c>
      <c r="E12" s="80" t="s">
        <v>99</v>
      </c>
      <c r="F12" s="80" t="s">
        <v>253</v>
      </c>
      <c r="G12" s="999" t="s">
        <v>99</v>
      </c>
      <c r="H12" s="81" t="s">
        <v>99</v>
      </c>
      <c r="I12" s="81" t="s">
        <v>99</v>
      </c>
      <c r="J12" s="81" t="s">
        <v>99</v>
      </c>
      <c r="K12" s="81" t="s">
        <v>99</v>
      </c>
      <c r="L12" s="1000" t="s">
        <v>99</v>
      </c>
    </row>
    <row r="13" spans="1:12" ht="15">
      <c r="A13" s="39" t="s">
        <v>97</v>
      </c>
      <c r="B13" s="40" t="s">
        <v>23</v>
      </c>
      <c r="C13" s="79">
        <v>10308.367771953126</v>
      </c>
      <c r="D13" s="79">
        <v>10036.349978778753</v>
      </c>
      <c r="E13" s="80">
        <v>10514.53512739219</v>
      </c>
      <c r="F13" s="80">
        <v>10237.076978354329</v>
      </c>
      <c r="G13" s="999">
        <v>2.7103259028385613</v>
      </c>
      <c r="H13" s="81">
        <v>286.34481459149833</v>
      </c>
      <c r="I13" s="81">
        <v>0.76176464929450383</v>
      </c>
      <c r="J13" s="81">
        <v>4.7198105761641669</v>
      </c>
      <c r="K13" s="81">
        <v>34.114985086907332</v>
      </c>
      <c r="L13" s="1000">
        <v>-0.43453498290069348</v>
      </c>
    </row>
    <row r="14" spans="1:12" ht="15.75" thickBot="1">
      <c r="A14" s="41" t="s">
        <v>111</v>
      </c>
      <c r="B14" s="42" t="s">
        <v>23</v>
      </c>
      <c r="C14" s="82">
        <v>12984.759618766893</v>
      </c>
      <c r="D14" s="82">
        <v>12977.473662453294</v>
      </c>
      <c r="E14" s="83">
        <v>13244.454811142232</v>
      </c>
      <c r="F14" s="83">
        <v>13237.02313570236</v>
      </c>
      <c r="G14" s="1001">
        <v>5.6143102294858555E-2</v>
      </c>
      <c r="H14" s="84">
        <v>288.77921085080152</v>
      </c>
      <c r="I14" s="84">
        <v>1.0466522696382481</v>
      </c>
      <c r="J14" s="84">
        <v>6.9074611125757981</v>
      </c>
      <c r="K14" s="84">
        <v>20.852617504885323</v>
      </c>
      <c r="L14" s="1002">
        <v>0.16653548045251299</v>
      </c>
    </row>
    <row r="15" spans="1:12" ht="15" thickBot="1">
      <c r="A15" s="35"/>
      <c r="B15" s="43"/>
      <c r="C15" s="71"/>
      <c r="D15" s="71"/>
      <c r="E15" s="71"/>
      <c r="F15" s="71"/>
      <c r="G15" s="993"/>
      <c r="H15" s="70"/>
      <c r="I15" s="70"/>
      <c r="J15" s="70"/>
      <c r="K15" s="70"/>
      <c r="L15" s="994"/>
    </row>
    <row r="16" spans="1:12" ht="14.25">
      <c r="A16" s="44" t="s">
        <v>112</v>
      </c>
      <c r="B16" s="45" t="s">
        <v>25</v>
      </c>
      <c r="C16" s="85" t="s">
        <v>253</v>
      </c>
      <c r="D16" s="85" t="s">
        <v>253</v>
      </c>
      <c r="E16" s="86" t="s">
        <v>253</v>
      </c>
      <c r="F16" s="86" t="s">
        <v>253</v>
      </c>
      <c r="G16" s="1003" t="s">
        <v>99</v>
      </c>
      <c r="H16" s="87" t="s">
        <v>253</v>
      </c>
      <c r="I16" s="87" t="s">
        <v>99</v>
      </c>
      <c r="J16" s="88" t="s">
        <v>99</v>
      </c>
      <c r="K16" s="88">
        <v>1.5427337241592102E-2</v>
      </c>
      <c r="L16" s="1004" t="s">
        <v>99</v>
      </c>
    </row>
    <row r="17" spans="1:12" ht="15">
      <c r="A17" s="46" t="s">
        <v>112</v>
      </c>
      <c r="B17" s="47" t="s">
        <v>26</v>
      </c>
      <c r="C17" s="79" t="s">
        <v>253</v>
      </c>
      <c r="D17" s="79" t="s">
        <v>99</v>
      </c>
      <c r="E17" s="80" t="s">
        <v>253</v>
      </c>
      <c r="F17" s="80" t="s">
        <v>99</v>
      </c>
      <c r="G17" s="999" t="s">
        <v>99</v>
      </c>
      <c r="H17" s="81" t="s">
        <v>253</v>
      </c>
      <c r="I17" s="81" t="s">
        <v>99</v>
      </c>
      <c r="J17" s="89" t="s">
        <v>99</v>
      </c>
      <c r="K17" s="89">
        <v>5.1424457471973672E-3</v>
      </c>
      <c r="L17" s="1005" t="s">
        <v>99</v>
      </c>
    </row>
    <row r="18" spans="1:12" ht="15">
      <c r="A18" s="46" t="s">
        <v>112</v>
      </c>
      <c r="B18" s="47" t="s">
        <v>27</v>
      </c>
      <c r="C18" s="79" t="s">
        <v>253</v>
      </c>
      <c r="D18" s="79" t="s">
        <v>253</v>
      </c>
      <c r="E18" s="80" t="s">
        <v>253</v>
      </c>
      <c r="F18" s="80" t="s">
        <v>253</v>
      </c>
      <c r="G18" s="999" t="s">
        <v>99</v>
      </c>
      <c r="H18" s="81" t="s">
        <v>253</v>
      </c>
      <c r="I18" s="81" t="s">
        <v>99</v>
      </c>
      <c r="J18" s="89" t="s">
        <v>99</v>
      </c>
      <c r="K18" s="89">
        <v>1.0284891494394734E-2</v>
      </c>
      <c r="L18" s="1005" t="s">
        <v>99</v>
      </c>
    </row>
    <row r="19" spans="1:12" ht="14.25">
      <c r="A19" s="44" t="s">
        <v>112</v>
      </c>
      <c r="B19" s="48" t="s">
        <v>28</v>
      </c>
      <c r="C19" s="90" t="s">
        <v>253</v>
      </c>
      <c r="D19" s="90">
        <v>13709.69185260311</v>
      </c>
      <c r="E19" s="91" t="s">
        <v>253</v>
      </c>
      <c r="F19" s="91">
        <v>13983.885689655172</v>
      </c>
      <c r="G19" s="1006" t="s">
        <v>99</v>
      </c>
      <c r="H19" s="92" t="s">
        <v>253</v>
      </c>
      <c r="I19" s="92" t="s">
        <v>99</v>
      </c>
      <c r="J19" s="93" t="s">
        <v>99</v>
      </c>
      <c r="K19" s="93">
        <v>5.1424457471973672E-3</v>
      </c>
      <c r="L19" s="1007" t="s">
        <v>99</v>
      </c>
    </row>
    <row r="20" spans="1:12" ht="15">
      <c r="A20" s="46" t="s">
        <v>112</v>
      </c>
      <c r="B20" s="47" t="s">
        <v>29</v>
      </c>
      <c r="C20" s="79" t="s">
        <v>253</v>
      </c>
      <c r="D20" s="79" t="s">
        <v>253</v>
      </c>
      <c r="E20" s="80" t="s">
        <v>253</v>
      </c>
      <c r="F20" s="80" t="s">
        <v>253</v>
      </c>
      <c r="G20" s="999" t="s">
        <v>99</v>
      </c>
      <c r="H20" s="81" t="s">
        <v>253</v>
      </c>
      <c r="I20" s="81" t="s">
        <v>99</v>
      </c>
      <c r="J20" s="89" t="s">
        <v>99</v>
      </c>
      <c r="K20" s="89">
        <v>5.1424457471973672E-3</v>
      </c>
      <c r="L20" s="1005" t="s">
        <v>99</v>
      </c>
    </row>
    <row r="21" spans="1:12" ht="15">
      <c r="A21" s="46" t="s">
        <v>112</v>
      </c>
      <c r="B21" s="47" t="s">
        <v>30</v>
      </c>
      <c r="C21" s="79" t="s">
        <v>99</v>
      </c>
      <c r="D21" s="79" t="s">
        <v>253</v>
      </c>
      <c r="E21" s="80" t="s">
        <v>99</v>
      </c>
      <c r="F21" s="80" t="s">
        <v>253</v>
      </c>
      <c r="G21" s="999" t="s">
        <v>99</v>
      </c>
      <c r="H21" s="81" t="s">
        <v>99</v>
      </c>
      <c r="I21" s="81" t="s">
        <v>99</v>
      </c>
      <c r="J21" s="89" t="s">
        <v>99</v>
      </c>
      <c r="K21" s="89" t="s">
        <v>99</v>
      </c>
      <c r="L21" s="1005" t="s">
        <v>99</v>
      </c>
    </row>
    <row r="22" spans="1:12" ht="14.25">
      <c r="A22" s="44" t="s">
        <v>112</v>
      </c>
      <c r="B22" s="48" t="s">
        <v>31</v>
      </c>
      <c r="C22" s="90">
        <v>13229.560198069077</v>
      </c>
      <c r="D22" s="90">
        <v>12576.024929971989</v>
      </c>
      <c r="E22" s="91">
        <v>13494.151402030458</v>
      </c>
      <c r="F22" s="91">
        <v>12827.54542857143</v>
      </c>
      <c r="G22" s="1006">
        <v>5.1966759905154136</v>
      </c>
      <c r="H22" s="92">
        <v>273.60000000000002</v>
      </c>
      <c r="I22" s="92">
        <v>15.817694369973193</v>
      </c>
      <c r="J22" s="93">
        <v>50</v>
      </c>
      <c r="K22" s="93">
        <v>0.18512804689910523</v>
      </c>
      <c r="L22" s="1007">
        <v>5.4237994543084284E-2</v>
      </c>
    </row>
    <row r="23" spans="1:12" ht="15">
      <c r="A23" s="46" t="s">
        <v>112</v>
      </c>
      <c r="B23" s="47" t="s">
        <v>32</v>
      </c>
      <c r="C23" s="79">
        <v>13259.203921568627</v>
      </c>
      <c r="D23" s="79">
        <v>12705.674509803921</v>
      </c>
      <c r="E23" s="80">
        <v>13524.388000000001</v>
      </c>
      <c r="F23" s="80">
        <v>12959.788</v>
      </c>
      <c r="G23" s="999">
        <v>4.356552746078874</v>
      </c>
      <c r="H23" s="81">
        <v>272.5</v>
      </c>
      <c r="I23" s="81">
        <v>17.761452031114949</v>
      </c>
      <c r="J23" s="89">
        <v>71.428571428571431</v>
      </c>
      <c r="K23" s="89">
        <v>0.12341869793273681</v>
      </c>
      <c r="L23" s="1005">
        <v>4.7066167391724603E-2</v>
      </c>
    </row>
    <row r="24" spans="1:12" ht="15.75" thickBot="1">
      <c r="A24" s="49" t="s">
        <v>112</v>
      </c>
      <c r="B24" s="50" t="s">
        <v>33</v>
      </c>
      <c r="C24" s="94">
        <v>13170.989215686273</v>
      </c>
      <c r="D24" s="94">
        <v>12403.158823529411</v>
      </c>
      <c r="E24" s="95">
        <v>13434.409</v>
      </c>
      <c r="F24" s="95">
        <v>12651.222</v>
      </c>
      <c r="G24" s="1008">
        <v>6.1906035638296437</v>
      </c>
      <c r="H24" s="89">
        <v>275.8</v>
      </c>
      <c r="I24" s="89">
        <v>13.49794238683128</v>
      </c>
      <c r="J24" s="89">
        <v>20</v>
      </c>
      <c r="K24" s="89">
        <v>6.1709348966368406E-2</v>
      </c>
      <c r="L24" s="1005">
        <v>7.1718271513596804E-3</v>
      </c>
    </row>
    <row r="25" spans="1:12" ht="15" thickBot="1">
      <c r="A25" s="35"/>
      <c r="B25" s="43"/>
      <c r="C25" s="71"/>
      <c r="D25" s="71"/>
      <c r="E25" s="71"/>
      <c r="F25" s="71"/>
      <c r="G25" s="993"/>
      <c r="H25" s="70"/>
      <c r="I25" s="70"/>
      <c r="J25" s="70"/>
      <c r="K25" s="70"/>
      <c r="L25" s="994"/>
    </row>
    <row r="26" spans="1:12" ht="14.25">
      <c r="A26" s="44" t="s">
        <v>113</v>
      </c>
      <c r="B26" s="45" t="s">
        <v>25</v>
      </c>
      <c r="C26" s="85">
        <v>14088.742851656409</v>
      </c>
      <c r="D26" s="85">
        <v>13795.826376679299</v>
      </c>
      <c r="E26" s="86">
        <v>14370.517708689536</v>
      </c>
      <c r="F26" s="86">
        <v>14071.742904212884</v>
      </c>
      <c r="G26" s="1003">
        <v>2.1232252927759445</v>
      </c>
      <c r="H26" s="87">
        <v>410.7</v>
      </c>
      <c r="I26" s="87">
        <v>0.75829228512182656</v>
      </c>
      <c r="J26" s="88">
        <v>0.22271714922048996</v>
      </c>
      <c r="K26" s="88">
        <v>2.3141005862388155</v>
      </c>
      <c r="L26" s="1004">
        <v>-0.13463414325507594</v>
      </c>
    </row>
    <row r="27" spans="1:12" ht="15">
      <c r="A27" s="46" t="s">
        <v>113</v>
      </c>
      <c r="B27" s="47" t="s">
        <v>26</v>
      </c>
      <c r="C27" s="79">
        <v>14193.959803921569</v>
      </c>
      <c r="D27" s="79">
        <v>13789.769607843138</v>
      </c>
      <c r="E27" s="80">
        <v>14477.839</v>
      </c>
      <c r="F27" s="80">
        <v>14065.565000000001</v>
      </c>
      <c r="G27" s="999">
        <v>2.9310873754449212</v>
      </c>
      <c r="H27" s="81">
        <v>404.5</v>
      </c>
      <c r="I27" s="81">
        <v>1.5311244979919738</v>
      </c>
      <c r="J27" s="89">
        <v>11.111111111111111</v>
      </c>
      <c r="K27" s="89">
        <v>1.5427337241592101</v>
      </c>
      <c r="L27" s="1005">
        <v>7.0220635153974476E-2</v>
      </c>
    </row>
    <row r="28" spans="1:12" ht="15">
      <c r="A28" s="46" t="s">
        <v>113</v>
      </c>
      <c r="B28" s="47" t="s">
        <v>27</v>
      </c>
      <c r="C28" s="79">
        <v>13887.527450980393</v>
      </c>
      <c r="D28" s="79">
        <v>13804.460784313724</v>
      </c>
      <c r="E28" s="80">
        <v>14165.278</v>
      </c>
      <c r="F28" s="80">
        <v>14080.55</v>
      </c>
      <c r="G28" s="999">
        <v>0.60173785825128268</v>
      </c>
      <c r="H28" s="81">
        <v>423.1</v>
      </c>
      <c r="I28" s="81">
        <v>0.37959667852906825</v>
      </c>
      <c r="J28" s="89">
        <v>-16.201117318435752</v>
      </c>
      <c r="K28" s="89">
        <v>0.77136686207960503</v>
      </c>
      <c r="L28" s="1005">
        <v>-0.2048547784090512</v>
      </c>
    </row>
    <row r="29" spans="1:12" ht="14.25">
      <c r="A29" s="44" t="s">
        <v>113</v>
      </c>
      <c r="B29" s="48" t="s">
        <v>28</v>
      </c>
      <c r="C29" s="90">
        <v>13855.619128628599</v>
      </c>
      <c r="D29" s="90">
        <v>13768.200750175709</v>
      </c>
      <c r="E29" s="91">
        <v>14132.731511201171</v>
      </c>
      <c r="F29" s="91">
        <v>14043.564765179224</v>
      </c>
      <c r="G29" s="1006">
        <v>0.6349295745979987</v>
      </c>
      <c r="H29" s="92">
        <v>374.02694736842102</v>
      </c>
      <c r="I29" s="92">
        <v>0.10388805087737404</v>
      </c>
      <c r="J29" s="93">
        <v>8.2004555808656043</v>
      </c>
      <c r="K29" s="93">
        <v>9.7706469196749968</v>
      </c>
      <c r="L29" s="1007">
        <v>0.19385808895946433</v>
      </c>
    </row>
    <row r="30" spans="1:12" ht="15">
      <c r="A30" s="46" t="s">
        <v>113</v>
      </c>
      <c r="B30" s="47" t="s">
        <v>29</v>
      </c>
      <c r="C30" s="79">
        <v>13868.88725490196</v>
      </c>
      <c r="D30" s="79">
        <v>13747.014705882353</v>
      </c>
      <c r="E30" s="80">
        <v>14146.264999999999</v>
      </c>
      <c r="F30" s="80">
        <v>14021.955</v>
      </c>
      <c r="G30" s="999">
        <v>0.88653828941826929</v>
      </c>
      <c r="H30" s="81">
        <v>363.8</v>
      </c>
      <c r="I30" s="81">
        <v>0.24800220446404911</v>
      </c>
      <c r="J30" s="89">
        <v>17.700112739571587</v>
      </c>
      <c r="K30" s="89">
        <v>5.3687133600740511</v>
      </c>
      <c r="L30" s="1005">
        <v>0.5312351750827764</v>
      </c>
    </row>
    <row r="31" spans="1:12" ht="15">
      <c r="A31" s="46" t="s">
        <v>113</v>
      </c>
      <c r="B31" s="47" t="s">
        <v>30</v>
      </c>
      <c r="C31" s="79">
        <v>13840.389215686275</v>
      </c>
      <c r="D31" s="79">
        <v>13788.605882352942</v>
      </c>
      <c r="E31" s="80">
        <v>14117.197</v>
      </c>
      <c r="F31" s="80">
        <v>14064.378000000001</v>
      </c>
      <c r="G31" s="999">
        <v>0.37555162411021309</v>
      </c>
      <c r="H31" s="81">
        <v>386.5</v>
      </c>
      <c r="I31" s="81">
        <v>0.4940197607904257</v>
      </c>
      <c r="J31" s="89">
        <v>-1.4959723820483315</v>
      </c>
      <c r="K31" s="89">
        <v>4.4019335596009466</v>
      </c>
      <c r="L31" s="1005">
        <v>-0.33737708612331119</v>
      </c>
    </row>
    <row r="32" spans="1:12" ht="14.25">
      <c r="A32" s="44" t="s">
        <v>113</v>
      </c>
      <c r="B32" s="48" t="s">
        <v>31</v>
      </c>
      <c r="C32" s="90">
        <v>13389.465846843608</v>
      </c>
      <c r="D32" s="90">
        <v>13366.462424005909</v>
      </c>
      <c r="E32" s="91">
        <v>13657.255163780481</v>
      </c>
      <c r="F32" s="91">
        <v>13633.791672486028</v>
      </c>
      <c r="G32" s="1006">
        <v>0.17209806235930677</v>
      </c>
      <c r="H32" s="92">
        <v>331.77084917617236</v>
      </c>
      <c r="I32" s="92">
        <v>0.84180533201726959</v>
      </c>
      <c r="J32" s="93">
        <v>7.8605604921394399</v>
      </c>
      <c r="K32" s="93">
        <v>24.344338167232333</v>
      </c>
      <c r="L32" s="1007">
        <v>0.40781984262500259</v>
      </c>
    </row>
    <row r="33" spans="1:12" ht="15">
      <c r="A33" s="46" t="s">
        <v>113</v>
      </c>
      <c r="B33" s="47" t="s">
        <v>32</v>
      </c>
      <c r="C33" s="79">
        <v>13355.501960784313</v>
      </c>
      <c r="D33" s="79">
        <v>13356.254901960783</v>
      </c>
      <c r="E33" s="80">
        <v>13622.611999999999</v>
      </c>
      <c r="F33" s="80">
        <v>13623.38</v>
      </c>
      <c r="G33" s="999">
        <v>-5.6373675255335255E-3</v>
      </c>
      <c r="H33" s="81">
        <v>319</v>
      </c>
      <c r="I33" s="81">
        <v>1.0132995566814402</v>
      </c>
      <c r="J33" s="89">
        <v>12.732198142414861</v>
      </c>
      <c r="K33" s="89">
        <v>14.979944461585932</v>
      </c>
      <c r="L33" s="1005">
        <v>0.88744882458767904</v>
      </c>
    </row>
    <row r="34" spans="1:12" ht="15.75" thickBot="1">
      <c r="A34" s="49" t="s">
        <v>113</v>
      </c>
      <c r="B34" s="50" t="s">
        <v>33</v>
      </c>
      <c r="C34" s="94">
        <v>13438.673529411764</v>
      </c>
      <c r="D34" s="94">
        <v>13379.728431372549</v>
      </c>
      <c r="E34" s="95">
        <v>13707.447</v>
      </c>
      <c r="F34" s="95">
        <v>13647.323</v>
      </c>
      <c r="G34" s="1008">
        <v>0.44055526494096892</v>
      </c>
      <c r="H34" s="89">
        <v>352.2</v>
      </c>
      <c r="I34" s="89">
        <v>1.2359873526875573</v>
      </c>
      <c r="J34" s="89">
        <v>0.88642659279778402</v>
      </c>
      <c r="K34" s="89">
        <v>9.3643937056464051</v>
      </c>
      <c r="L34" s="1005">
        <v>-0.47962898196266934</v>
      </c>
    </row>
    <row r="35" spans="1:12" ht="15.75" thickBot="1">
      <c r="A35" s="51"/>
      <c r="B35" s="52"/>
      <c r="C35" s="96"/>
      <c r="D35" s="96"/>
      <c r="E35" s="96"/>
      <c r="F35" s="96"/>
      <c r="G35" s="1009"/>
      <c r="H35" s="97"/>
      <c r="I35" s="97"/>
      <c r="J35" s="97"/>
      <c r="K35" s="97"/>
      <c r="L35" s="1010"/>
    </row>
    <row r="36" spans="1:12" ht="15">
      <c r="A36" s="46" t="s">
        <v>114</v>
      </c>
      <c r="B36" s="53" t="s">
        <v>30</v>
      </c>
      <c r="C36" s="98">
        <v>13860.204901960784</v>
      </c>
      <c r="D36" s="98">
        <v>13794.825490196077</v>
      </c>
      <c r="E36" s="99">
        <v>14137.409</v>
      </c>
      <c r="F36" s="99">
        <v>14070.722</v>
      </c>
      <c r="G36" s="1011">
        <v>0.47394156461907139</v>
      </c>
      <c r="H36" s="100">
        <v>403.4</v>
      </c>
      <c r="I36" s="100">
        <v>0.39820806371328166</v>
      </c>
      <c r="J36" s="100">
        <v>-3.8461538461538463</v>
      </c>
      <c r="K36" s="100">
        <v>2.4426617299187492</v>
      </c>
      <c r="L36" s="1012">
        <v>-0.25149184774268196</v>
      </c>
    </row>
    <row r="37" spans="1:12" ht="15.75" thickBot="1">
      <c r="A37" s="49" t="s">
        <v>114</v>
      </c>
      <c r="B37" s="50" t="s">
        <v>33</v>
      </c>
      <c r="C37" s="94">
        <v>13454.788235294118</v>
      </c>
      <c r="D37" s="94">
        <v>13409.073529411764</v>
      </c>
      <c r="E37" s="95">
        <v>13723.884</v>
      </c>
      <c r="F37" s="95">
        <v>13677.254999999999</v>
      </c>
      <c r="G37" s="1008">
        <v>0.34092367218422714</v>
      </c>
      <c r="H37" s="89">
        <v>375</v>
      </c>
      <c r="I37" s="89">
        <v>0.99649878804201153</v>
      </c>
      <c r="J37" s="89">
        <v>7.1230342275670671</v>
      </c>
      <c r="K37" s="89">
        <v>5.9549521752545509</v>
      </c>
      <c r="L37" s="1005">
        <v>5.944606705210731E-2</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253</v>
      </c>
      <c r="E46" s="91" t="s">
        <v>99</v>
      </c>
      <c r="F46" s="91" t="s">
        <v>253</v>
      </c>
      <c r="G46" s="1006" t="s">
        <v>99</v>
      </c>
      <c r="H46" s="92" t="s">
        <v>99</v>
      </c>
      <c r="I46" s="92" t="s">
        <v>99</v>
      </c>
      <c r="J46" s="93" t="s">
        <v>99</v>
      </c>
      <c r="K46" s="93" t="s">
        <v>99</v>
      </c>
      <c r="L46" s="1007" t="s">
        <v>99</v>
      </c>
    </row>
    <row r="47" spans="1:12" ht="15">
      <c r="A47" s="39" t="s">
        <v>115</v>
      </c>
      <c r="B47" s="47" t="s">
        <v>33</v>
      </c>
      <c r="C47" s="79" t="s">
        <v>99</v>
      </c>
      <c r="D47" s="79" t="s">
        <v>253</v>
      </c>
      <c r="E47" s="80" t="s">
        <v>99</v>
      </c>
      <c r="F47" s="80" t="s">
        <v>253</v>
      </c>
      <c r="G47" s="999" t="s">
        <v>99</v>
      </c>
      <c r="H47" s="81" t="s">
        <v>99</v>
      </c>
      <c r="I47" s="81" t="s">
        <v>99</v>
      </c>
      <c r="J47" s="89" t="s">
        <v>99</v>
      </c>
      <c r="K47" s="89" t="s">
        <v>99</v>
      </c>
      <c r="L47" s="1005" t="s">
        <v>99</v>
      </c>
    </row>
    <row r="48" spans="1:12" ht="15.75" thickBot="1">
      <c r="A48" s="55" t="s">
        <v>115</v>
      </c>
      <c r="B48" s="47" t="s">
        <v>36</v>
      </c>
      <c r="C48" s="94" t="s">
        <v>99</v>
      </c>
      <c r="D48" s="94" t="s">
        <v>253</v>
      </c>
      <c r="E48" s="95" t="s">
        <v>99</v>
      </c>
      <c r="F48" s="95" t="s">
        <v>253</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10998.82682304308</v>
      </c>
      <c r="D50" s="85">
        <v>10986.626968056371</v>
      </c>
      <c r="E50" s="86">
        <v>11218.803359503941</v>
      </c>
      <c r="F50" s="86">
        <v>11206.359507417499</v>
      </c>
      <c r="G50" s="1003">
        <v>0.11104277065362531</v>
      </c>
      <c r="H50" s="87">
        <v>349.85806451612905</v>
      </c>
      <c r="I50" s="87">
        <v>-8.6147201817525609E-2</v>
      </c>
      <c r="J50" s="88">
        <v>9.5406360424028271</v>
      </c>
      <c r="K50" s="88">
        <v>3.1883163632623677</v>
      </c>
      <c r="L50" s="1004">
        <v>0.10149262853287366</v>
      </c>
    </row>
    <row r="51" spans="1:12" ht="15">
      <c r="A51" s="46" t="s">
        <v>24</v>
      </c>
      <c r="B51" s="47" t="s">
        <v>29</v>
      </c>
      <c r="C51" s="79">
        <v>10636.449019607842</v>
      </c>
      <c r="D51" s="79">
        <v>10508.905882352941</v>
      </c>
      <c r="E51" s="80">
        <v>10849.178</v>
      </c>
      <c r="F51" s="80">
        <v>10719.084000000001</v>
      </c>
      <c r="G51" s="999">
        <v>1.2136671379755877</v>
      </c>
      <c r="H51" s="81">
        <v>333.2</v>
      </c>
      <c r="I51" s="81">
        <v>2.2399509051856432</v>
      </c>
      <c r="J51" s="89">
        <v>29.411764705882355</v>
      </c>
      <c r="K51" s="89">
        <v>0.56566903219171039</v>
      </c>
      <c r="L51" s="1005">
        <v>0.10210009676413623</v>
      </c>
    </row>
    <row r="52" spans="1:12" ht="15">
      <c r="A52" s="46" t="s">
        <v>24</v>
      </c>
      <c r="B52" s="47" t="s">
        <v>30</v>
      </c>
      <c r="C52" s="79">
        <v>11045.679411764706</v>
      </c>
      <c r="D52" s="79">
        <v>11059.329411764706</v>
      </c>
      <c r="E52" s="80">
        <v>11266.593000000001</v>
      </c>
      <c r="F52" s="80">
        <v>11280.516</v>
      </c>
      <c r="G52" s="999">
        <v>-0.12342520501720723</v>
      </c>
      <c r="H52" s="81">
        <v>340</v>
      </c>
      <c r="I52" s="81">
        <v>-1.4207016526529364</v>
      </c>
      <c r="J52" s="89">
        <v>-3.9855072463768111</v>
      </c>
      <c r="K52" s="89">
        <v>1.3627481230073024</v>
      </c>
      <c r="L52" s="1005">
        <v>-0.14248747908693837</v>
      </c>
    </row>
    <row r="53" spans="1:12" ht="15">
      <c r="A53" s="46" t="s">
        <v>24</v>
      </c>
      <c r="B53" s="47" t="s">
        <v>35</v>
      </c>
      <c r="C53" s="79">
        <v>11099.305882352941</v>
      </c>
      <c r="D53" s="79">
        <v>11070.465686274511</v>
      </c>
      <c r="E53" s="80">
        <v>11321.291999999999</v>
      </c>
      <c r="F53" s="80">
        <v>11291.875</v>
      </c>
      <c r="G53" s="999">
        <v>0.26051475065035223</v>
      </c>
      <c r="H53" s="81">
        <v>368</v>
      </c>
      <c r="I53" s="81">
        <v>0.19057990743261327</v>
      </c>
      <c r="J53" s="89">
        <v>19.512195121951219</v>
      </c>
      <c r="K53" s="89">
        <v>1.2598992080633551</v>
      </c>
      <c r="L53" s="1005">
        <v>0.14188001085567614</v>
      </c>
    </row>
    <row r="54" spans="1:12" ht="14.25">
      <c r="A54" s="44" t="s">
        <v>24</v>
      </c>
      <c r="B54" s="48" t="s">
        <v>31</v>
      </c>
      <c r="C54" s="90">
        <v>10630.538879363681</v>
      </c>
      <c r="D54" s="90">
        <v>10437.355609690723</v>
      </c>
      <c r="E54" s="91">
        <v>10843.149656950955</v>
      </c>
      <c r="F54" s="91">
        <v>10646.102721884537</v>
      </c>
      <c r="G54" s="1006">
        <v>1.8508832782663256</v>
      </c>
      <c r="H54" s="92">
        <v>299.42373440075352</v>
      </c>
      <c r="I54" s="92">
        <v>-0.13272509590848303</v>
      </c>
      <c r="J54" s="93">
        <v>7.6552598225602022</v>
      </c>
      <c r="K54" s="93">
        <v>21.839967088347219</v>
      </c>
      <c r="L54" s="1007">
        <v>0.32491473232627754</v>
      </c>
    </row>
    <row r="55" spans="1:12" ht="15">
      <c r="A55" s="46" t="s">
        <v>24</v>
      </c>
      <c r="B55" s="47" t="s">
        <v>32</v>
      </c>
      <c r="C55" s="79">
        <v>10212.040196078433</v>
      </c>
      <c r="D55" s="79">
        <v>10128.159803921568</v>
      </c>
      <c r="E55" s="80">
        <v>10416.281000000001</v>
      </c>
      <c r="F55" s="80">
        <v>10330.723</v>
      </c>
      <c r="G55" s="999">
        <v>0.82818985660539823</v>
      </c>
      <c r="H55" s="81">
        <v>270.60000000000002</v>
      </c>
      <c r="I55" s="81">
        <v>-1.1326269638289974</v>
      </c>
      <c r="J55" s="89">
        <v>20.937752627324173</v>
      </c>
      <c r="K55" s="89">
        <v>7.6930988378072609</v>
      </c>
      <c r="L55" s="1005">
        <v>0.9468073892906812</v>
      </c>
    </row>
    <row r="56" spans="1:12" ht="15">
      <c r="A56" s="46" t="s">
        <v>24</v>
      </c>
      <c r="B56" s="47" t="s">
        <v>33</v>
      </c>
      <c r="C56" s="79">
        <v>10802.366666666667</v>
      </c>
      <c r="D56" s="79">
        <v>10521.636274509803</v>
      </c>
      <c r="E56" s="80">
        <v>11018.414000000001</v>
      </c>
      <c r="F56" s="80">
        <v>10732.069</v>
      </c>
      <c r="G56" s="999">
        <v>2.6681248508558899</v>
      </c>
      <c r="H56" s="81">
        <v>308.39999999999998</v>
      </c>
      <c r="I56" s="81">
        <v>1.5475798485347345</v>
      </c>
      <c r="J56" s="89">
        <v>3.2306915699141845</v>
      </c>
      <c r="K56" s="89">
        <v>10.516301553018616</v>
      </c>
      <c r="L56" s="1005">
        <v>-0.287581518534612</v>
      </c>
    </row>
    <row r="57" spans="1:12" ht="15">
      <c r="A57" s="46" t="s">
        <v>24</v>
      </c>
      <c r="B57" s="47" t="s">
        <v>36</v>
      </c>
      <c r="C57" s="79">
        <v>10889.059803921569</v>
      </c>
      <c r="D57" s="79">
        <v>10659.878431372548</v>
      </c>
      <c r="E57" s="80">
        <v>11106.841</v>
      </c>
      <c r="F57" s="80">
        <v>10873.075999999999</v>
      </c>
      <c r="G57" s="999">
        <v>2.149943585421469</v>
      </c>
      <c r="H57" s="81">
        <v>334.5</v>
      </c>
      <c r="I57" s="81">
        <v>0.2397362900809144</v>
      </c>
      <c r="J57" s="89">
        <v>-2.8885832187070153</v>
      </c>
      <c r="K57" s="89">
        <v>3.6305666975213411</v>
      </c>
      <c r="L57" s="1005">
        <v>-0.33431113842979343</v>
      </c>
    </row>
    <row r="58" spans="1:12" ht="14.25">
      <c r="A58" s="44" t="s">
        <v>24</v>
      </c>
      <c r="B58" s="48" t="s">
        <v>37</v>
      </c>
      <c r="C58" s="90">
        <v>8947.3595669453607</v>
      </c>
      <c r="D58" s="90">
        <v>8455.8890937481156</v>
      </c>
      <c r="E58" s="91">
        <v>9126.3067582842687</v>
      </c>
      <c r="F58" s="91">
        <v>8625.0068756230776</v>
      </c>
      <c r="G58" s="1006">
        <v>5.8121679192861713</v>
      </c>
      <c r="H58" s="92">
        <v>232.62416525183929</v>
      </c>
      <c r="I58" s="92">
        <v>1.195553049069884</v>
      </c>
      <c r="J58" s="93">
        <v>-3.125</v>
      </c>
      <c r="K58" s="93">
        <v>9.0867016352977483</v>
      </c>
      <c r="L58" s="1007">
        <v>-0.86094234375984335</v>
      </c>
    </row>
    <row r="59" spans="1:12" ht="15">
      <c r="A59" s="46" t="s">
        <v>24</v>
      </c>
      <c r="B59" s="47" t="s">
        <v>101</v>
      </c>
      <c r="C59" s="101">
        <v>8516.472549019607</v>
      </c>
      <c r="D59" s="101">
        <v>8196.4774509803919</v>
      </c>
      <c r="E59" s="102">
        <v>8686.8019999999997</v>
      </c>
      <c r="F59" s="102">
        <v>8360.4069999999992</v>
      </c>
      <c r="G59" s="1013">
        <v>3.9040563455822239</v>
      </c>
      <c r="H59" s="103">
        <v>216.7</v>
      </c>
      <c r="I59" s="103">
        <v>0.2776492364645971</v>
      </c>
      <c r="J59" s="104">
        <v>-12.01923076923077</v>
      </c>
      <c r="K59" s="104">
        <v>4.7053378586855912</v>
      </c>
      <c r="L59" s="1014">
        <v>-0.96656441007531591</v>
      </c>
    </row>
    <row r="60" spans="1:12" ht="15">
      <c r="A60" s="46" t="s">
        <v>24</v>
      </c>
      <c r="B60" s="47" t="s">
        <v>38</v>
      </c>
      <c r="C60" s="79">
        <v>9073.8323529411755</v>
      </c>
      <c r="D60" s="79">
        <v>8671.4382352941175</v>
      </c>
      <c r="E60" s="80">
        <v>9255.3089999999993</v>
      </c>
      <c r="F60" s="80">
        <v>8844.8670000000002</v>
      </c>
      <c r="G60" s="999">
        <v>4.6404541752860622</v>
      </c>
      <c r="H60" s="81">
        <v>238</v>
      </c>
      <c r="I60" s="81">
        <v>-0.46005855290673126</v>
      </c>
      <c r="J60" s="89">
        <v>6.8027210884353746</v>
      </c>
      <c r="K60" s="89">
        <v>3.2294559292399465</v>
      </c>
      <c r="L60" s="1005">
        <v>2.2649646517433286E-2</v>
      </c>
    </row>
    <row r="61" spans="1:12" ht="15.75" thickBot="1">
      <c r="A61" s="46" t="s">
        <v>24</v>
      </c>
      <c r="B61" s="47" t="s">
        <v>39</v>
      </c>
      <c r="C61" s="79">
        <v>9998.3960784313713</v>
      </c>
      <c r="D61" s="79">
        <v>8974.6882352941175</v>
      </c>
      <c r="E61" s="80">
        <v>10198.364</v>
      </c>
      <c r="F61" s="80">
        <v>9154.1820000000007</v>
      </c>
      <c r="G61" s="999">
        <v>11.406611754059497</v>
      </c>
      <c r="H61" s="81">
        <v>282.60000000000002</v>
      </c>
      <c r="I61" s="81">
        <v>2.651652742462772</v>
      </c>
      <c r="J61" s="89">
        <v>14.285714285714285</v>
      </c>
      <c r="K61" s="89">
        <v>1.1519078473722102</v>
      </c>
      <c r="L61" s="1005">
        <v>8.2972419798039043E-2</v>
      </c>
    </row>
    <row r="62" spans="1:12" ht="15.75" thickBot="1">
      <c r="A62" s="51"/>
      <c r="B62" s="52"/>
      <c r="C62" s="96"/>
      <c r="D62" s="96"/>
      <c r="E62" s="96"/>
      <c r="F62" s="96"/>
      <c r="G62" s="1009"/>
      <c r="H62" s="97"/>
      <c r="I62" s="97"/>
      <c r="J62" s="97"/>
      <c r="K62" s="97"/>
      <c r="L62" s="1010"/>
    </row>
    <row r="63" spans="1:12" ht="14.25">
      <c r="A63" s="44" t="s">
        <v>116</v>
      </c>
      <c r="B63" s="48" t="s">
        <v>25</v>
      </c>
      <c r="C63" s="90">
        <v>13956.050432112621</v>
      </c>
      <c r="D63" s="90">
        <v>13933.696822638147</v>
      </c>
      <c r="E63" s="91">
        <v>14235.171440754873</v>
      </c>
      <c r="F63" s="91">
        <v>14212.370759090911</v>
      </c>
      <c r="G63" s="1006">
        <v>0.16042841866743643</v>
      </c>
      <c r="H63" s="92">
        <v>333.26941580756011</v>
      </c>
      <c r="I63" s="92">
        <v>-0.27643680430516315</v>
      </c>
      <c r="J63" s="93">
        <v>22.784810126582279</v>
      </c>
      <c r="K63" s="93">
        <v>1.4964517124344339</v>
      </c>
      <c r="L63" s="1007">
        <v>0.20391244541872711</v>
      </c>
    </row>
    <row r="64" spans="1:12" ht="15">
      <c r="A64" s="46" t="s">
        <v>116</v>
      </c>
      <c r="B64" s="47" t="s">
        <v>26</v>
      </c>
      <c r="C64" s="79">
        <v>13762.822549019607</v>
      </c>
      <c r="D64" s="79">
        <v>14096.949999999999</v>
      </c>
      <c r="E64" s="80">
        <v>14038.079</v>
      </c>
      <c r="F64" s="80">
        <v>14378.888999999999</v>
      </c>
      <c r="G64" s="999">
        <v>-2.3702109391066273</v>
      </c>
      <c r="H64" s="81">
        <v>292.8</v>
      </c>
      <c r="I64" s="81">
        <v>-8.1267649827423831</v>
      </c>
      <c r="J64" s="89">
        <v>-11.111111111111111</v>
      </c>
      <c r="K64" s="89">
        <v>0.2056978298878947</v>
      </c>
      <c r="L64" s="1005">
        <v>-3.9721018279644554E-2</v>
      </c>
    </row>
    <row r="65" spans="1:12" ht="15">
      <c r="A65" s="46" t="s">
        <v>116</v>
      </c>
      <c r="B65" s="47" t="s">
        <v>27</v>
      </c>
      <c r="C65" s="79">
        <v>13976.171568627451</v>
      </c>
      <c r="D65" s="79">
        <v>13832.371568627452</v>
      </c>
      <c r="E65" s="80">
        <v>14255.695</v>
      </c>
      <c r="F65" s="80">
        <v>14109.019</v>
      </c>
      <c r="G65" s="999">
        <v>1.0395903499740093</v>
      </c>
      <c r="H65" s="81">
        <v>327.8</v>
      </c>
      <c r="I65" s="81">
        <v>0.55214723926380715</v>
      </c>
      <c r="J65" s="89">
        <v>20.168067226890756</v>
      </c>
      <c r="K65" s="89">
        <v>0.73536974184922355</v>
      </c>
      <c r="L65" s="1005">
        <v>8.6373232250619769E-2</v>
      </c>
    </row>
    <row r="66" spans="1:12" ht="15">
      <c r="A66" s="46" t="s">
        <v>116</v>
      </c>
      <c r="B66" s="47" t="s">
        <v>34</v>
      </c>
      <c r="C66" s="79">
        <v>13990.424509803921</v>
      </c>
      <c r="D66" s="79">
        <v>13994.661764705883</v>
      </c>
      <c r="E66" s="80">
        <v>14270.233</v>
      </c>
      <c r="F66" s="80">
        <v>14274.555</v>
      </c>
      <c r="G66" s="999">
        <v>-3.0277651387382067E-2</v>
      </c>
      <c r="H66" s="81">
        <v>355.5</v>
      </c>
      <c r="I66" s="81">
        <v>-0.44805376645198058</v>
      </c>
      <c r="J66" s="89">
        <v>47.945205479452049</v>
      </c>
      <c r="K66" s="89">
        <v>0.55538414069731556</v>
      </c>
      <c r="L66" s="1005">
        <v>0.15726023144775186</v>
      </c>
    </row>
    <row r="67" spans="1:12" ht="14.25">
      <c r="A67" s="44" t="s">
        <v>116</v>
      </c>
      <c r="B67" s="48" t="s">
        <v>28</v>
      </c>
      <c r="C67" s="90">
        <v>13463.674516868432</v>
      </c>
      <c r="D67" s="90">
        <v>13474.808229867207</v>
      </c>
      <c r="E67" s="91">
        <v>13732.948007205801</v>
      </c>
      <c r="F67" s="91">
        <v>13744.304394464551</v>
      </c>
      <c r="G67" s="1006">
        <v>-8.2626133217210795E-2</v>
      </c>
      <c r="H67" s="92">
        <v>308.95583941605838</v>
      </c>
      <c r="I67" s="92">
        <v>0.55113396483269272</v>
      </c>
      <c r="J67" s="93">
        <v>7.2826938136256842</v>
      </c>
      <c r="K67" s="93">
        <v>7.0451506736603928</v>
      </c>
      <c r="L67" s="1007">
        <v>8.0709137883778759E-2</v>
      </c>
    </row>
    <row r="68" spans="1:12" ht="15">
      <c r="A68" s="46" t="s">
        <v>116</v>
      </c>
      <c r="B68" s="47" t="s">
        <v>29</v>
      </c>
      <c r="C68" s="79">
        <v>13448.64019607843</v>
      </c>
      <c r="D68" s="79">
        <v>13575.273529411765</v>
      </c>
      <c r="E68" s="80">
        <v>13717.612999999999</v>
      </c>
      <c r="F68" s="80">
        <v>13846.779</v>
      </c>
      <c r="G68" s="999">
        <v>-0.93282343857731165</v>
      </c>
      <c r="H68" s="81">
        <v>280.10000000000002</v>
      </c>
      <c r="I68" s="81">
        <v>-1.615735862311193</v>
      </c>
      <c r="J68" s="89">
        <v>-12.254901960784313</v>
      </c>
      <c r="K68" s="89">
        <v>0.92049778874832877</v>
      </c>
      <c r="L68" s="1005">
        <v>-0.19206765627784916</v>
      </c>
    </row>
    <row r="69" spans="1:12" ht="15">
      <c r="A69" s="46" t="s">
        <v>116</v>
      </c>
      <c r="B69" s="47" t="s">
        <v>30</v>
      </c>
      <c r="C69" s="79">
        <v>13515.057843137254</v>
      </c>
      <c r="D69" s="79">
        <v>13540.861764705882</v>
      </c>
      <c r="E69" s="80">
        <v>13785.359</v>
      </c>
      <c r="F69" s="80">
        <v>13811.679</v>
      </c>
      <c r="G69" s="999">
        <v>-0.19056336307844765</v>
      </c>
      <c r="H69" s="81">
        <v>306.3</v>
      </c>
      <c r="I69" s="81">
        <v>0.85610800131709686</v>
      </c>
      <c r="J69" s="89">
        <v>11.265646731571627</v>
      </c>
      <c r="K69" s="89">
        <v>4.1139565977578938</v>
      </c>
      <c r="L69" s="1005">
        <v>0.1927087792587665</v>
      </c>
    </row>
    <row r="70" spans="1:12" ht="15">
      <c r="A70" s="46" t="s">
        <v>116</v>
      </c>
      <c r="B70" s="47" t="s">
        <v>35</v>
      </c>
      <c r="C70" s="79">
        <v>13371.261764705881</v>
      </c>
      <c r="D70" s="79">
        <v>13300.037254901961</v>
      </c>
      <c r="E70" s="80">
        <v>13638.687</v>
      </c>
      <c r="F70" s="80">
        <v>13566.038</v>
      </c>
      <c r="G70" s="999">
        <v>0.53552113004548141</v>
      </c>
      <c r="H70" s="81">
        <v>327.60000000000002</v>
      </c>
      <c r="I70" s="81">
        <v>3.0534351145045113E-2</v>
      </c>
      <c r="J70" s="89">
        <v>10.451977401129943</v>
      </c>
      <c r="K70" s="89">
        <v>2.0106962871541705</v>
      </c>
      <c r="L70" s="1005">
        <v>8.0068014902861639E-2</v>
      </c>
    </row>
    <row r="71" spans="1:12" ht="14.25">
      <c r="A71" s="44" t="s">
        <v>116</v>
      </c>
      <c r="B71" s="48" t="s">
        <v>31</v>
      </c>
      <c r="C71" s="90">
        <v>12528.557438235895</v>
      </c>
      <c r="D71" s="90">
        <v>12535.160486887069</v>
      </c>
      <c r="E71" s="91">
        <v>12779.128587000614</v>
      </c>
      <c r="F71" s="91">
        <v>12785.86369662481</v>
      </c>
      <c r="G71" s="1006">
        <v>-5.2676219487419802E-2</v>
      </c>
      <c r="H71" s="92">
        <v>271.82489557226404</v>
      </c>
      <c r="I71" s="92">
        <v>1.1549236155145743</v>
      </c>
      <c r="J71" s="93">
        <v>5.0460728389644585</v>
      </c>
      <c r="K71" s="93">
        <v>12.311015118790497</v>
      </c>
      <c r="L71" s="1007">
        <v>-0.11808610284999155</v>
      </c>
    </row>
    <row r="72" spans="1:12" ht="15">
      <c r="A72" s="46" t="s">
        <v>116</v>
      </c>
      <c r="B72" s="47" t="s">
        <v>32</v>
      </c>
      <c r="C72" s="79">
        <v>11930.924509803921</v>
      </c>
      <c r="D72" s="79">
        <v>12203.264705882353</v>
      </c>
      <c r="E72" s="80">
        <v>12169.543</v>
      </c>
      <c r="F72" s="80">
        <v>12447.33</v>
      </c>
      <c r="G72" s="999">
        <v>-2.2316994889667119</v>
      </c>
      <c r="H72" s="81">
        <v>238.4</v>
      </c>
      <c r="I72" s="81">
        <v>-0.33444816053510995</v>
      </c>
      <c r="J72" s="89">
        <v>5.2532833020637906</v>
      </c>
      <c r="K72" s="89">
        <v>2.8849120641777231</v>
      </c>
      <c r="L72" s="1005">
        <v>-2.1937848562242124E-2</v>
      </c>
    </row>
    <row r="73" spans="1:12" ht="15">
      <c r="A73" s="46" t="s">
        <v>116</v>
      </c>
      <c r="B73" s="47" t="s">
        <v>33</v>
      </c>
      <c r="C73" s="79">
        <v>12703.613725490195</v>
      </c>
      <c r="D73" s="79">
        <v>12690.828431372549</v>
      </c>
      <c r="E73" s="80">
        <v>12957.686</v>
      </c>
      <c r="F73" s="80">
        <v>12944.645</v>
      </c>
      <c r="G73" s="999">
        <v>0.10074436185773543</v>
      </c>
      <c r="H73" s="81">
        <v>274.8</v>
      </c>
      <c r="I73" s="81">
        <v>1.1782032400589058</v>
      </c>
      <c r="J73" s="81">
        <v>2.8718703976435935</v>
      </c>
      <c r="K73" s="81">
        <v>7.1839967088347221</v>
      </c>
      <c r="L73" s="1000">
        <v>-0.22219875364346287</v>
      </c>
    </row>
    <row r="74" spans="1:12" ht="15.75" thickBot="1">
      <c r="A74" s="56" t="s">
        <v>116</v>
      </c>
      <c r="B74" s="57" t="s">
        <v>36</v>
      </c>
      <c r="C74" s="82">
        <v>12623.972549019607</v>
      </c>
      <c r="D74" s="82">
        <v>12405.176470588236</v>
      </c>
      <c r="E74" s="83">
        <v>12876.451999999999</v>
      </c>
      <c r="F74" s="83">
        <v>12653.28</v>
      </c>
      <c r="G74" s="1001">
        <v>1.7637482139018394</v>
      </c>
      <c r="H74" s="84">
        <v>305.3</v>
      </c>
      <c r="I74" s="84">
        <v>2.0387700534759436</v>
      </c>
      <c r="J74" s="84">
        <v>12.371134020618557</v>
      </c>
      <c r="K74" s="84">
        <v>2.2421063457780521</v>
      </c>
      <c r="L74" s="1002">
        <v>0.12605049935571344</v>
      </c>
    </row>
    <row r="75" spans="1:12">
      <c r="A75" s="4"/>
      <c r="B75" s="4"/>
      <c r="C75" s="1092"/>
      <c r="D75" s="1092"/>
      <c r="E75" s="1092"/>
      <c r="F75" s="1092"/>
      <c r="G75" s="1093"/>
      <c r="H75" s="1093"/>
      <c r="I75" s="1093"/>
      <c r="J75" s="1093"/>
      <c r="K75" s="1093"/>
      <c r="L75" s="65"/>
    </row>
    <row r="76" spans="1:12" ht="13.5" thickBot="1">
      <c r="G76" s="65"/>
      <c r="H76" s="65"/>
      <c r="I76" s="65"/>
      <c r="J76" s="65"/>
      <c r="K76" s="65"/>
      <c r="L76" s="1094"/>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475" t="s">
        <v>10</v>
      </c>
      <c r="I78" s="1476"/>
      <c r="J78" s="986" t="s">
        <v>11</v>
      </c>
      <c r="K78" s="956" t="s">
        <v>12</v>
      </c>
      <c r="L78" s="957"/>
    </row>
    <row r="79" spans="1:12" ht="15.75" customHeight="1">
      <c r="A79" s="29" t="s">
        <v>13</v>
      </c>
      <c r="B79" s="30" t="s">
        <v>14</v>
      </c>
      <c r="C79" s="958" t="s">
        <v>40</v>
      </c>
      <c r="D79" s="958" t="s">
        <v>40</v>
      </c>
      <c r="E79" s="959" t="s">
        <v>41</v>
      </c>
      <c r="F79" s="960"/>
      <c r="G79" s="987"/>
      <c r="H79" s="1473" t="s">
        <v>15</v>
      </c>
      <c r="I79" s="1474"/>
      <c r="J79" s="988" t="s">
        <v>16</v>
      </c>
      <c r="K79" s="961" t="s">
        <v>17</v>
      </c>
      <c r="L79" s="962"/>
    </row>
    <row r="80" spans="1:12" ht="26.25" thickBot="1">
      <c r="A80" s="31" t="s">
        <v>18</v>
      </c>
      <c r="B80" s="32" t="s">
        <v>19</v>
      </c>
      <c r="C80" s="877" t="s">
        <v>511</v>
      </c>
      <c r="D80" s="1439" t="s">
        <v>498</v>
      </c>
      <c r="E80" s="952" t="s">
        <v>511</v>
      </c>
      <c r="F80" s="1240" t="s">
        <v>498</v>
      </c>
      <c r="G80" s="985" t="s">
        <v>20</v>
      </c>
      <c r="H80" s="66" t="s">
        <v>511</v>
      </c>
      <c r="I80" s="890" t="s">
        <v>20</v>
      </c>
      <c r="J80" s="989" t="s">
        <v>20</v>
      </c>
      <c r="K80" s="953" t="s">
        <v>511</v>
      </c>
      <c r="L80" s="990" t="s">
        <v>21</v>
      </c>
    </row>
    <row r="81" spans="1:12" ht="15" thickBot="1">
      <c r="A81" s="33" t="s">
        <v>22</v>
      </c>
      <c r="B81" s="34" t="s">
        <v>23</v>
      </c>
      <c r="C81" s="67">
        <v>12795.981825523511</v>
      </c>
      <c r="D81" s="67">
        <v>12603.00027322142</v>
      </c>
      <c r="E81" s="68">
        <v>13051.901462033982</v>
      </c>
      <c r="F81" s="1241">
        <v>12855.060278685849</v>
      </c>
      <c r="G81" s="991">
        <v>1.5312350084775794</v>
      </c>
      <c r="H81" s="69">
        <v>321.49994772608466</v>
      </c>
      <c r="I81" s="69">
        <v>1.0349887497901005</v>
      </c>
      <c r="J81" s="70">
        <v>5.7607253427686862</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13085.183079783639</v>
      </c>
      <c r="D83" s="72">
        <v>12996.733548241844</v>
      </c>
      <c r="E83" s="73">
        <v>13346.886741379312</v>
      </c>
      <c r="F83" s="73">
        <v>13256.66821920668</v>
      </c>
      <c r="G83" s="995">
        <v>0.68055201111483477</v>
      </c>
      <c r="H83" s="74">
        <v>263.60909090909087</v>
      </c>
      <c r="I83" s="74">
        <v>-0.94021635984058349</v>
      </c>
      <c r="J83" s="74">
        <v>-38.888888888888893</v>
      </c>
      <c r="K83" s="74">
        <v>0.11500261369576581</v>
      </c>
      <c r="L83" s="996">
        <v>-8.4024365516971927E-2</v>
      </c>
    </row>
    <row r="84" spans="1:12" ht="15">
      <c r="A84" s="46" t="s">
        <v>108</v>
      </c>
      <c r="B84" s="75" t="s">
        <v>23</v>
      </c>
      <c r="C84" s="76">
        <v>13760.103414316533</v>
      </c>
      <c r="D84" s="76">
        <v>13684.86710692867</v>
      </c>
      <c r="E84" s="77">
        <v>14035.305482602864</v>
      </c>
      <c r="F84" s="77">
        <v>13958.564449067244</v>
      </c>
      <c r="G84" s="997">
        <v>0.54977740594770075</v>
      </c>
      <c r="H84" s="78">
        <v>349.438890336025</v>
      </c>
      <c r="I84" s="78">
        <v>1.1428232696915086</v>
      </c>
      <c r="J84" s="78">
        <v>9.3420677869552833</v>
      </c>
      <c r="K84" s="78">
        <v>40.13591217982227</v>
      </c>
      <c r="L84" s="998">
        <v>1.3145941789377034</v>
      </c>
    </row>
    <row r="85" spans="1:12" ht="15">
      <c r="A85" s="39" t="s">
        <v>109</v>
      </c>
      <c r="B85" s="40" t="s">
        <v>23</v>
      </c>
      <c r="C85" s="79">
        <v>13615.243226815106</v>
      </c>
      <c r="D85" s="79">
        <v>13625.638662645921</v>
      </c>
      <c r="E85" s="80">
        <v>13887.548091351409</v>
      </c>
      <c r="F85" s="80">
        <v>13898.151435898839</v>
      </c>
      <c r="G85" s="999">
        <v>-7.6293200547816326E-2</v>
      </c>
      <c r="H85" s="81">
        <v>383.5910179640718</v>
      </c>
      <c r="I85" s="81">
        <v>0.15557369933785761</v>
      </c>
      <c r="J85" s="81">
        <v>5.0314465408805038</v>
      </c>
      <c r="K85" s="81">
        <v>10.47569262937794</v>
      </c>
      <c r="L85" s="1000">
        <v>-7.2737268897158813E-2</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10336.577921740758</v>
      </c>
      <c r="D87" s="79">
        <v>9800.2777651081578</v>
      </c>
      <c r="E87" s="80">
        <v>10543.309480175574</v>
      </c>
      <c r="F87" s="80">
        <v>9996.2833204103208</v>
      </c>
      <c r="G87" s="999">
        <v>5.4722954745424266</v>
      </c>
      <c r="H87" s="81">
        <v>281.93000372717114</v>
      </c>
      <c r="I87" s="81">
        <v>-1.8846841227727201E-2</v>
      </c>
      <c r="J87" s="81">
        <v>2.5219717233473444</v>
      </c>
      <c r="K87" s="81">
        <v>28.050182958703608</v>
      </c>
      <c r="L87" s="1000">
        <v>-0.88612840794831627</v>
      </c>
    </row>
    <row r="88" spans="1:12" ht="15.75" thickBot="1">
      <c r="A88" s="41" t="s">
        <v>111</v>
      </c>
      <c r="B88" s="42" t="s">
        <v>23</v>
      </c>
      <c r="C88" s="82">
        <v>13221.542627950133</v>
      </c>
      <c r="D88" s="82">
        <v>13286.287666838543</v>
      </c>
      <c r="E88" s="83">
        <v>13485.973480509136</v>
      </c>
      <c r="F88" s="83">
        <v>13552.013420175315</v>
      </c>
      <c r="G88" s="1001">
        <v>-0.48730721862969728</v>
      </c>
      <c r="H88" s="84">
        <v>290.62807881773398</v>
      </c>
      <c r="I88" s="84">
        <v>1.4828828039235975</v>
      </c>
      <c r="J88" s="84">
        <v>4.423868312757202</v>
      </c>
      <c r="K88" s="84">
        <v>21.223209618400418</v>
      </c>
      <c r="L88" s="1002">
        <v>-0.27170413657525927</v>
      </c>
    </row>
    <row r="89" spans="1:12" ht="15" thickBot="1">
      <c r="A89" s="35"/>
      <c r="B89" s="43"/>
      <c r="C89" s="71"/>
      <c r="D89" s="71"/>
      <c r="E89" s="71"/>
      <c r="F89" s="71"/>
      <c r="G89" s="993"/>
      <c r="H89" s="70"/>
      <c r="I89" s="70"/>
      <c r="J89" s="70"/>
      <c r="K89" s="70"/>
      <c r="L89" s="994"/>
    </row>
    <row r="90" spans="1:12" ht="14.25">
      <c r="A90" s="44" t="s">
        <v>112</v>
      </c>
      <c r="B90" s="45" t="s">
        <v>25</v>
      </c>
      <c r="C90" s="85" t="s">
        <v>253</v>
      </c>
      <c r="D90" s="85" t="s">
        <v>253</v>
      </c>
      <c r="E90" s="86" t="s">
        <v>253</v>
      </c>
      <c r="F90" s="86" t="s">
        <v>253</v>
      </c>
      <c r="G90" s="1003" t="s">
        <v>99</v>
      </c>
      <c r="H90" s="87" t="s">
        <v>253</v>
      </c>
      <c r="I90" s="87" t="s">
        <v>99</v>
      </c>
      <c r="J90" s="88" t="s">
        <v>99</v>
      </c>
      <c r="K90" s="88">
        <v>2.0909566126502875E-2</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253</v>
      </c>
      <c r="D92" s="79" t="s">
        <v>253</v>
      </c>
      <c r="E92" s="80" t="s">
        <v>253</v>
      </c>
      <c r="F92" s="80" t="s">
        <v>253</v>
      </c>
      <c r="G92" s="999" t="s">
        <v>99</v>
      </c>
      <c r="H92" s="81" t="s">
        <v>253</v>
      </c>
      <c r="I92" s="81" t="s">
        <v>99</v>
      </c>
      <c r="J92" s="89" t="s">
        <v>99</v>
      </c>
      <c r="K92" s="89">
        <v>2.0909566126502875E-2</v>
      </c>
      <c r="L92" s="1005" t="s">
        <v>99</v>
      </c>
    </row>
    <row r="93" spans="1:12" ht="14.25">
      <c r="A93" s="44" t="s">
        <v>112</v>
      </c>
      <c r="B93" s="48" t="s">
        <v>28</v>
      </c>
      <c r="C93" s="90" t="s">
        <v>99</v>
      </c>
      <c r="D93" s="90" t="s">
        <v>253</v>
      </c>
      <c r="E93" s="91" t="s">
        <v>99</v>
      </c>
      <c r="F93" s="91" t="s">
        <v>253</v>
      </c>
      <c r="G93" s="1006" t="s">
        <v>99</v>
      </c>
      <c r="H93" s="92" t="s">
        <v>99</v>
      </c>
      <c r="I93" s="92" t="s">
        <v>99</v>
      </c>
      <c r="J93" s="93" t="s">
        <v>99</v>
      </c>
      <c r="K93" s="93" t="s">
        <v>99</v>
      </c>
      <c r="L93" s="1007" t="s">
        <v>99</v>
      </c>
    </row>
    <row r="94" spans="1:12" ht="15">
      <c r="A94" s="46" t="s">
        <v>112</v>
      </c>
      <c r="B94" s="47" t="s">
        <v>29</v>
      </c>
      <c r="C94" s="79" t="s">
        <v>99</v>
      </c>
      <c r="D94" s="79" t="s">
        <v>99</v>
      </c>
      <c r="E94" s="80" t="s">
        <v>99</v>
      </c>
      <c r="F94" s="80" t="s">
        <v>99</v>
      </c>
      <c r="G94" s="999" t="s">
        <v>99</v>
      </c>
      <c r="H94" s="81" t="s">
        <v>99</v>
      </c>
      <c r="I94" s="81" t="s">
        <v>99</v>
      </c>
      <c r="J94" s="89" t="s">
        <v>99</v>
      </c>
      <c r="K94" s="89" t="s">
        <v>99</v>
      </c>
      <c r="L94" s="1005" t="s">
        <v>99</v>
      </c>
    </row>
    <row r="95" spans="1:12" ht="15">
      <c r="A95" s="46" t="s">
        <v>112</v>
      </c>
      <c r="B95" s="47" t="s">
        <v>30</v>
      </c>
      <c r="C95" s="79" t="s">
        <v>99</v>
      </c>
      <c r="D95" s="79" t="s">
        <v>253</v>
      </c>
      <c r="E95" s="80" t="s">
        <v>99</v>
      </c>
      <c r="F95" s="80" t="s">
        <v>253</v>
      </c>
      <c r="G95" s="999" t="s">
        <v>99</v>
      </c>
      <c r="H95" s="81" t="s">
        <v>99</v>
      </c>
      <c r="I95" s="81" t="s">
        <v>99</v>
      </c>
      <c r="J95" s="89" t="s">
        <v>99</v>
      </c>
      <c r="K95" s="89">
        <v>0</v>
      </c>
      <c r="L95" s="1005" t="s">
        <v>99</v>
      </c>
    </row>
    <row r="96" spans="1:12" ht="14.25">
      <c r="A96" s="44" t="s">
        <v>112</v>
      </c>
      <c r="B96" s="48" t="s">
        <v>31</v>
      </c>
      <c r="C96" s="90">
        <v>12718.67804698972</v>
      </c>
      <c r="D96" s="90">
        <v>12721.461964785914</v>
      </c>
      <c r="E96" s="91">
        <v>12973.051607929516</v>
      </c>
      <c r="F96" s="91">
        <v>12975.891204081632</v>
      </c>
      <c r="G96" s="1006">
        <v>-2.1883631015827402E-2</v>
      </c>
      <c r="H96" s="92">
        <v>252.18888888888887</v>
      </c>
      <c r="I96" s="92">
        <v>-3.4991496598639462</v>
      </c>
      <c r="J96" s="93">
        <v>-40</v>
      </c>
      <c r="K96" s="93">
        <v>9.4093047569262941E-2</v>
      </c>
      <c r="L96" s="1007">
        <v>-7.1762768441351835E-2</v>
      </c>
    </row>
    <row r="97" spans="1:12" ht="15">
      <c r="A97" s="46" t="s">
        <v>112</v>
      </c>
      <c r="B97" s="47" t="s">
        <v>32</v>
      </c>
      <c r="C97" s="79">
        <v>12536.653921568628</v>
      </c>
      <c r="D97" s="79">
        <v>12815.405882352941</v>
      </c>
      <c r="E97" s="80">
        <v>12787.387000000001</v>
      </c>
      <c r="F97" s="80">
        <v>13071.714</v>
      </c>
      <c r="G97" s="999">
        <v>-2.1751317386533957</v>
      </c>
      <c r="H97" s="81">
        <v>247.1</v>
      </c>
      <c r="I97" s="81">
        <v>-6.754716981132078</v>
      </c>
      <c r="J97" s="89">
        <v>-30</v>
      </c>
      <c r="K97" s="89">
        <v>7.3183481442760073E-2</v>
      </c>
      <c r="L97" s="1005">
        <v>-3.7387062564316453E-2</v>
      </c>
    </row>
    <row r="98" spans="1:12" ht="15.75" thickBot="1">
      <c r="A98" s="49" t="s">
        <v>112</v>
      </c>
      <c r="B98" s="50" t="s">
        <v>33</v>
      </c>
      <c r="C98" s="94">
        <v>13301.829411764706</v>
      </c>
      <c r="D98" s="94">
        <v>12525.437254901961</v>
      </c>
      <c r="E98" s="95">
        <v>13567.866</v>
      </c>
      <c r="F98" s="95">
        <v>12775.946</v>
      </c>
      <c r="G98" s="1008">
        <v>6.1985233813605669</v>
      </c>
      <c r="H98" s="89">
        <v>270</v>
      </c>
      <c r="I98" s="89">
        <v>6.2992125984251963</v>
      </c>
      <c r="J98" s="89">
        <v>-60</v>
      </c>
      <c r="K98" s="89">
        <v>2.0909566126502875E-2</v>
      </c>
      <c r="L98" s="1005">
        <v>-3.4375705877035388E-2</v>
      </c>
    </row>
    <row r="99" spans="1:12" ht="15" thickBot="1">
      <c r="A99" s="35"/>
      <c r="B99" s="43"/>
      <c r="C99" s="71"/>
      <c r="D99" s="71"/>
      <c r="E99" s="71"/>
      <c r="F99" s="71"/>
      <c r="G99" s="993"/>
      <c r="H99" s="70"/>
      <c r="I99" s="70"/>
      <c r="J99" s="70"/>
      <c r="K99" s="70"/>
      <c r="L99" s="994"/>
    </row>
    <row r="100" spans="1:12" ht="14.25">
      <c r="A100" s="44" t="s">
        <v>113</v>
      </c>
      <c r="B100" s="45" t="s">
        <v>25</v>
      </c>
      <c r="C100" s="85">
        <v>14111.65203157798</v>
      </c>
      <c r="D100" s="85">
        <v>13853.361551393071</v>
      </c>
      <c r="E100" s="86">
        <v>14393.885072209539</v>
      </c>
      <c r="F100" s="86">
        <v>14130.428782420933</v>
      </c>
      <c r="G100" s="1003">
        <v>1.8644606886689878</v>
      </c>
      <c r="H100" s="87">
        <v>407.98480392156858</v>
      </c>
      <c r="I100" s="87">
        <v>2.0881839888084635</v>
      </c>
      <c r="J100" s="88">
        <v>3.5532994923857872</v>
      </c>
      <c r="K100" s="88">
        <v>2.1327757449032934</v>
      </c>
      <c r="L100" s="1004">
        <v>-4.5463972036114075E-2</v>
      </c>
    </row>
    <row r="101" spans="1:12" ht="15">
      <c r="A101" s="46" t="s">
        <v>113</v>
      </c>
      <c r="B101" s="47" t="s">
        <v>26</v>
      </c>
      <c r="C101" s="79">
        <v>14232.10588235294</v>
      </c>
      <c r="D101" s="79">
        <v>13882.820588235294</v>
      </c>
      <c r="E101" s="80">
        <v>14516.748</v>
      </c>
      <c r="F101" s="80">
        <v>14160.477000000001</v>
      </c>
      <c r="G101" s="999">
        <v>2.515953382078858</v>
      </c>
      <c r="H101" s="81">
        <v>405.7</v>
      </c>
      <c r="I101" s="81">
        <v>2.9173008625063424</v>
      </c>
      <c r="J101" s="89">
        <v>3.3057851239669422</v>
      </c>
      <c r="K101" s="89">
        <v>1.3068478829064296</v>
      </c>
      <c r="L101" s="1005">
        <v>-3.1055699579196183E-2</v>
      </c>
    </row>
    <row r="102" spans="1:12" ht="15">
      <c r="A102" s="46" t="s">
        <v>113</v>
      </c>
      <c r="B102" s="47" t="s">
        <v>27</v>
      </c>
      <c r="C102" s="79">
        <v>13923.822549019609</v>
      </c>
      <c r="D102" s="79">
        <v>13808.076470588234</v>
      </c>
      <c r="E102" s="80">
        <v>14202.299000000001</v>
      </c>
      <c r="F102" s="80">
        <v>14084.237999999999</v>
      </c>
      <c r="G102" s="999">
        <v>0.83824911223455267</v>
      </c>
      <c r="H102" s="81">
        <v>411.6</v>
      </c>
      <c r="I102" s="81">
        <v>0.80822924320352962</v>
      </c>
      <c r="J102" s="89">
        <v>3.9473684210526314</v>
      </c>
      <c r="K102" s="89">
        <v>0.82592786199686352</v>
      </c>
      <c r="L102" s="1005">
        <v>-1.4408272456918003E-2</v>
      </c>
    </row>
    <row r="103" spans="1:12" ht="14.25">
      <c r="A103" s="44" t="s">
        <v>113</v>
      </c>
      <c r="B103" s="48" t="s">
        <v>28</v>
      </c>
      <c r="C103" s="90">
        <v>14003.746275787671</v>
      </c>
      <c r="D103" s="90">
        <v>13885.607590332684</v>
      </c>
      <c r="E103" s="91">
        <v>14283.821201303424</v>
      </c>
      <c r="F103" s="91">
        <v>14163.319742139338</v>
      </c>
      <c r="G103" s="1006">
        <v>0.85079953964158039</v>
      </c>
      <c r="H103" s="92">
        <v>374.71069626639758</v>
      </c>
      <c r="I103" s="92">
        <v>0.40703479265065262</v>
      </c>
      <c r="J103" s="93">
        <v>14.566473988439308</v>
      </c>
      <c r="K103" s="93">
        <v>10.360690015682176</v>
      </c>
      <c r="L103" s="1007">
        <v>0.79633795907005656</v>
      </c>
    </row>
    <row r="104" spans="1:12" ht="15">
      <c r="A104" s="46" t="s">
        <v>113</v>
      </c>
      <c r="B104" s="47" t="s">
        <v>29</v>
      </c>
      <c r="C104" s="79">
        <v>14113.045098039216</v>
      </c>
      <c r="D104" s="79">
        <v>14022.13137254902</v>
      </c>
      <c r="E104" s="80">
        <v>14395.306</v>
      </c>
      <c r="F104" s="80">
        <v>14302.574000000001</v>
      </c>
      <c r="G104" s="999">
        <v>0.64835881988794442</v>
      </c>
      <c r="H104" s="81">
        <v>364.1</v>
      </c>
      <c r="I104" s="81">
        <v>0.91463414634146645</v>
      </c>
      <c r="J104" s="89">
        <v>27.990970654627539</v>
      </c>
      <c r="K104" s="89">
        <v>5.9278619968635651</v>
      </c>
      <c r="L104" s="1005">
        <v>1.0295868973500752</v>
      </c>
    </row>
    <row r="105" spans="1:12" ht="15">
      <c r="A105" s="46" t="s">
        <v>113</v>
      </c>
      <c r="B105" s="47" t="s">
        <v>30</v>
      </c>
      <c r="C105" s="79">
        <v>13866.920588235294</v>
      </c>
      <c r="D105" s="79">
        <v>13751.705882352941</v>
      </c>
      <c r="E105" s="80">
        <v>14144.259</v>
      </c>
      <c r="F105" s="80">
        <v>14026.74</v>
      </c>
      <c r="G105" s="999">
        <v>0.83782119009834233</v>
      </c>
      <c r="H105" s="81">
        <v>388.9</v>
      </c>
      <c r="I105" s="81">
        <v>0.69911962713619602</v>
      </c>
      <c r="J105" s="89">
        <v>0.47393364928909953</v>
      </c>
      <c r="K105" s="89">
        <v>4.4328280188186096</v>
      </c>
      <c r="L105" s="1005">
        <v>-0.23324893828001958</v>
      </c>
    </row>
    <row r="106" spans="1:12" ht="14.25">
      <c r="A106" s="44" t="s">
        <v>113</v>
      </c>
      <c r="B106" s="48" t="s">
        <v>31</v>
      </c>
      <c r="C106" s="90">
        <v>13625.124952054686</v>
      </c>
      <c r="D106" s="90">
        <v>13588.670289731115</v>
      </c>
      <c r="E106" s="91">
        <v>13897.627451095781</v>
      </c>
      <c r="F106" s="91">
        <v>13860.443695525737</v>
      </c>
      <c r="G106" s="1006">
        <v>0.2682724766022262</v>
      </c>
      <c r="H106" s="92">
        <v>335.44958396369134</v>
      </c>
      <c r="I106" s="92">
        <v>1.2370683262419611</v>
      </c>
      <c r="J106" s="93">
        <v>7.9624336463862804</v>
      </c>
      <c r="K106" s="93">
        <v>27.642446419236798</v>
      </c>
      <c r="L106" s="1007">
        <v>0.56372019190375866</v>
      </c>
    </row>
    <row r="107" spans="1:12" ht="15">
      <c r="A107" s="46" t="s">
        <v>113</v>
      </c>
      <c r="B107" s="47" t="s">
        <v>32</v>
      </c>
      <c r="C107" s="79">
        <v>13676.421568627451</v>
      </c>
      <c r="D107" s="79">
        <v>13667.316666666668</v>
      </c>
      <c r="E107" s="80">
        <v>13949.95</v>
      </c>
      <c r="F107" s="80">
        <v>13940.663</v>
      </c>
      <c r="G107" s="999">
        <v>6.6618065439213781E-2</v>
      </c>
      <c r="H107" s="81">
        <v>324</v>
      </c>
      <c r="I107" s="81">
        <v>1.8867924528301887</v>
      </c>
      <c r="J107" s="89">
        <v>14.594240837696335</v>
      </c>
      <c r="K107" s="89">
        <v>18.306325143753266</v>
      </c>
      <c r="L107" s="1005">
        <v>1.4111460194719747</v>
      </c>
    </row>
    <row r="108" spans="1:12" ht="15.75" thickBot="1">
      <c r="A108" s="49" t="s">
        <v>113</v>
      </c>
      <c r="B108" s="50" t="s">
        <v>33</v>
      </c>
      <c r="C108" s="94">
        <v>13534.062745098039</v>
      </c>
      <c r="D108" s="94">
        <v>13471.285294117646</v>
      </c>
      <c r="E108" s="95">
        <v>13804.744000000001</v>
      </c>
      <c r="F108" s="95">
        <v>13740.710999999999</v>
      </c>
      <c r="G108" s="1008">
        <v>0.46600936443537211</v>
      </c>
      <c r="H108" s="89">
        <v>357.9</v>
      </c>
      <c r="I108" s="89">
        <v>1.2446958981612384</v>
      </c>
      <c r="J108" s="89">
        <v>-3.0401737242128122</v>
      </c>
      <c r="K108" s="89">
        <v>9.3361212754835332</v>
      </c>
      <c r="L108" s="1005">
        <v>-0.84742582756821427</v>
      </c>
    </row>
    <row r="109" spans="1:12" ht="15.75" thickBot="1">
      <c r="A109" s="51"/>
      <c r="B109" s="52"/>
      <c r="C109" s="96"/>
      <c r="D109" s="96"/>
      <c r="E109" s="96"/>
      <c r="F109" s="96"/>
      <c r="G109" s="1009"/>
      <c r="H109" s="97"/>
      <c r="I109" s="97"/>
      <c r="J109" s="97"/>
      <c r="K109" s="97"/>
      <c r="L109" s="1010"/>
    </row>
    <row r="110" spans="1:12" ht="15">
      <c r="A110" s="46" t="s">
        <v>114</v>
      </c>
      <c r="B110" s="53" t="s">
        <v>30</v>
      </c>
      <c r="C110" s="98">
        <v>13916.823529411764</v>
      </c>
      <c r="D110" s="98">
        <v>13859.806862745098</v>
      </c>
      <c r="E110" s="99">
        <v>14195.16</v>
      </c>
      <c r="F110" s="99">
        <v>14137.003000000001</v>
      </c>
      <c r="G110" s="1011">
        <v>0.41138139392061557</v>
      </c>
      <c r="H110" s="100">
        <v>401.9</v>
      </c>
      <c r="I110" s="100">
        <v>0.19945150835202055</v>
      </c>
      <c r="J110" s="100">
        <v>-14.106583072100312</v>
      </c>
      <c r="K110" s="100">
        <v>2.8646105593308939</v>
      </c>
      <c r="L110" s="1012">
        <v>-0.6625897944948469</v>
      </c>
    </row>
    <row r="111" spans="1:12" ht="15.75" thickBot="1">
      <c r="A111" s="49" t="s">
        <v>114</v>
      </c>
      <c r="B111" s="50" t="s">
        <v>33</v>
      </c>
      <c r="C111" s="94">
        <v>13494.120588235295</v>
      </c>
      <c r="D111" s="94">
        <v>13499.450980392157</v>
      </c>
      <c r="E111" s="95">
        <v>13764.003000000001</v>
      </c>
      <c r="F111" s="95">
        <v>13769.44</v>
      </c>
      <c r="G111" s="1008">
        <v>-3.948599216816296E-2</v>
      </c>
      <c r="H111" s="89">
        <v>376.7</v>
      </c>
      <c r="I111" s="89">
        <v>0.74886333244183245</v>
      </c>
      <c r="J111" s="89">
        <v>14.645669291338583</v>
      </c>
      <c r="K111" s="89">
        <v>7.611082070047047</v>
      </c>
      <c r="L111" s="1005">
        <v>0.58985252559768853</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11244.108121490992</v>
      </c>
      <c r="D124" s="85">
        <v>10986.865098179072</v>
      </c>
      <c r="E124" s="86">
        <v>11468.990283920812</v>
      </c>
      <c r="F124" s="86">
        <v>11206.602400142654</v>
      </c>
      <c r="G124" s="1003">
        <v>2.341368725411527</v>
      </c>
      <c r="H124" s="87">
        <v>345.17944444444441</v>
      </c>
      <c r="I124" s="87">
        <v>-1.0282626671554795</v>
      </c>
      <c r="J124" s="88">
        <v>-10.44776119402985</v>
      </c>
      <c r="K124" s="88">
        <v>1.8818609513852589</v>
      </c>
      <c r="L124" s="1004">
        <v>-0.3406069831569789</v>
      </c>
    </row>
    <row r="125" spans="1:12" ht="15">
      <c r="A125" s="46" t="s">
        <v>24</v>
      </c>
      <c r="B125" s="47" t="s">
        <v>29</v>
      </c>
      <c r="C125" s="79">
        <v>10654.084313725489</v>
      </c>
      <c r="D125" s="79">
        <v>10368.508823529412</v>
      </c>
      <c r="E125" s="80">
        <v>10867.165999999999</v>
      </c>
      <c r="F125" s="80">
        <v>10575.879000000001</v>
      </c>
      <c r="G125" s="999">
        <v>2.7542580621430939</v>
      </c>
      <c r="H125" s="81">
        <v>322.2</v>
      </c>
      <c r="I125" s="81">
        <v>4.1033925686591237</v>
      </c>
      <c r="J125" s="89">
        <v>9.5238095238095237</v>
      </c>
      <c r="K125" s="89">
        <v>0.24046001045478307</v>
      </c>
      <c r="L125" s="1005">
        <v>8.2618680399224043E-3</v>
      </c>
    </row>
    <row r="126" spans="1:12" ht="15">
      <c r="A126" s="46" t="s">
        <v>24</v>
      </c>
      <c r="B126" s="47" t="s">
        <v>30</v>
      </c>
      <c r="C126" s="79">
        <v>11316.773529411765</v>
      </c>
      <c r="D126" s="79">
        <v>10961.009803921568</v>
      </c>
      <c r="E126" s="80">
        <v>11543.109</v>
      </c>
      <c r="F126" s="80">
        <v>11180.23</v>
      </c>
      <c r="G126" s="999">
        <v>3.2457203474347205</v>
      </c>
      <c r="H126" s="81">
        <v>337.7</v>
      </c>
      <c r="I126" s="81">
        <v>-2.2858796296296395</v>
      </c>
      <c r="J126" s="89">
        <v>-2.4193548387096775</v>
      </c>
      <c r="K126" s="89">
        <v>1.2650287506534239</v>
      </c>
      <c r="L126" s="1005">
        <v>-0.10604599503432488</v>
      </c>
    </row>
    <row r="127" spans="1:12" ht="15">
      <c r="A127" s="46" t="s">
        <v>24</v>
      </c>
      <c r="B127" s="47" t="s">
        <v>35</v>
      </c>
      <c r="C127" s="79">
        <v>11345.332352941175</v>
      </c>
      <c r="D127" s="79">
        <v>11233.959803921567</v>
      </c>
      <c r="E127" s="80">
        <v>11572.239</v>
      </c>
      <c r="F127" s="80">
        <v>11458.638999999999</v>
      </c>
      <c r="G127" s="999">
        <v>0.9913917350917536</v>
      </c>
      <c r="H127" s="81">
        <v>385</v>
      </c>
      <c r="I127" s="81">
        <v>3.9136302294197032</v>
      </c>
      <c r="J127" s="89">
        <v>-35.714285714285715</v>
      </c>
      <c r="K127" s="89">
        <v>0.37637219027705177</v>
      </c>
      <c r="L127" s="1005">
        <v>-0.24282285616257676</v>
      </c>
    </row>
    <row r="128" spans="1:12" ht="14.25">
      <c r="A128" s="44" t="s">
        <v>24</v>
      </c>
      <c r="B128" s="48" t="s">
        <v>31</v>
      </c>
      <c r="C128" s="90">
        <v>10656.466310835211</v>
      </c>
      <c r="D128" s="90">
        <v>10178.400099260889</v>
      </c>
      <c r="E128" s="91">
        <v>10869.595637051914</v>
      </c>
      <c r="F128" s="91">
        <v>10381.968101246106</v>
      </c>
      <c r="G128" s="1006">
        <v>4.6968699099285454</v>
      </c>
      <c r="H128" s="92">
        <v>297.82009569377993</v>
      </c>
      <c r="I128" s="92">
        <v>-0.73947127757608522</v>
      </c>
      <c r="J128" s="93">
        <v>7.042253521126761</v>
      </c>
      <c r="K128" s="93">
        <v>17.480397281756403</v>
      </c>
      <c r="L128" s="1007">
        <v>0.20927830785105073</v>
      </c>
    </row>
    <row r="129" spans="1:12" ht="15">
      <c r="A129" s="46" t="s">
        <v>24</v>
      </c>
      <c r="B129" s="47" t="s">
        <v>32</v>
      </c>
      <c r="C129" s="79">
        <v>10339.294117647059</v>
      </c>
      <c r="D129" s="79">
        <v>9908.1362745098049</v>
      </c>
      <c r="E129" s="80">
        <v>10546.08</v>
      </c>
      <c r="F129" s="80">
        <v>10106.299000000001</v>
      </c>
      <c r="G129" s="999">
        <v>4.3515534222765329</v>
      </c>
      <c r="H129" s="81">
        <v>267.5</v>
      </c>
      <c r="I129" s="81">
        <v>-0.33532041728762196</v>
      </c>
      <c r="J129" s="89">
        <v>27.032520325203251</v>
      </c>
      <c r="K129" s="89">
        <v>6.5342394145321485</v>
      </c>
      <c r="L129" s="1005">
        <v>1.0941686493839837</v>
      </c>
    </row>
    <row r="130" spans="1:12" ht="15">
      <c r="A130" s="46" t="s">
        <v>24</v>
      </c>
      <c r="B130" s="47" t="s">
        <v>33</v>
      </c>
      <c r="C130" s="79">
        <v>10813.428431372549</v>
      </c>
      <c r="D130" s="79">
        <v>10265.931372549019</v>
      </c>
      <c r="E130" s="80">
        <v>11029.697</v>
      </c>
      <c r="F130" s="80">
        <v>10471.25</v>
      </c>
      <c r="G130" s="999">
        <v>5.3331455174883624</v>
      </c>
      <c r="H130" s="81">
        <v>312.5</v>
      </c>
      <c r="I130" s="81">
        <v>1.4281077572216738</v>
      </c>
      <c r="J130" s="89">
        <v>0.43196544276457888</v>
      </c>
      <c r="K130" s="89">
        <v>9.7229482488238368</v>
      </c>
      <c r="L130" s="1005">
        <v>-0.51588412623144997</v>
      </c>
    </row>
    <row r="131" spans="1:12" ht="15">
      <c r="A131" s="46" t="s">
        <v>24</v>
      </c>
      <c r="B131" s="47" t="s">
        <v>36</v>
      </c>
      <c r="C131" s="79">
        <v>10840.994117647058</v>
      </c>
      <c r="D131" s="79">
        <v>10387.404901960785</v>
      </c>
      <c r="E131" s="80">
        <v>11057.814</v>
      </c>
      <c r="F131" s="80">
        <v>10595.153</v>
      </c>
      <c r="G131" s="999">
        <v>4.3667231610529837</v>
      </c>
      <c r="H131" s="81">
        <v>343.1</v>
      </c>
      <c r="I131" s="81">
        <v>-3.7047431939376896</v>
      </c>
      <c r="J131" s="89">
        <v>-18.75</v>
      </c>
      <c r="K131" s="89">
        <v>1.2232096184004182</v>
      </c>
      <c r="L131" s="1005">
        <v>-0.3690062153014837</v>
      </c>
    </row>
    <row r="132" spans="1:12" ht="14.25">
      <c r="A132" s="44" t="s">
        <v>24</v>
      </c>
      <c r="B132" s="48" t="s">
        <v>37</v>
      </c>
      <c r="C132" s="90">
        <v>9237.941710340092</v>
      </c>
      <c r="D132" s="90">
        <v>8493.096112636822</v>
      </c>
      <c r="E132" s="91">
        <v>9422.7005445468931</v>
      </c>
      <c r="F132" s="91">
        <v>8662.9580348895579</v>
      </c>
      <c r="G132" s="1006">
        <v>8.7700125822786692</v>
      </c>
      <c r="H132" s="92">
        <v>236.2583634175692</v>
      </c>
      <c r="I132" s="92">
        <v>1.2938782064548648</v>
      </c>
      <c r="J132" s="93">
        <v>-2.6932084309133488</v>
      </c>
      <c r="K132" s="93">
        <v>8.6879247255619454</v>
      </c>
      <c r="L132" s="1007">
        <v>-0.75479973264238787</v>
      </c>
    </row>
    <row r="133" spans="1:12" ht="15">
      <c r="A133" s="46" t="s">
        <v>24</v>
      </c>
      <c r="B133" s="47" t="s">
        <v>101</v>
      </c>
      <c r="C133" s="101">
        <v>8665.3813725490199</v>
      </c>
      <c r="D133" s="101">
        <v>8060.8068627450975</v>
      </c>
      <c r="E133" s="102">
        <v>8838.6890000000003</v>
      </c>
      <c r="F133" s="102">
        <v>8222.0229999999992</v>
      </c>
      <c r="G133" s="1013">
        <v>7.5001736190716217</v>
      </c>
      <c r="H133" s="103">
        <v>215.2</v>
      </c>
      <c r="I133" s="103">
        <v>2.0388809862493988</v>
      </c>
      <c r="J133" s="104">
        <v>-12.878787878787879</v>
      </c>
      <c r="K133" s="104">
        <v>3.6069001568217463</v>
      </c>
      <c r="L133" s="1014">
        <v>-0.77169338585848379</v>
      </c>
    </row>
    <row r="134" spans="1:12" ht="15">
      <c r="A134" s="46" t="s">
        <v>24</v>
      </c>
      <c r="B134" s="47" t="s">
        <v>38</v>
      </c>
      <c r="C134" s="79">
        <v>9324.5509803921559</v>
      </c>
      <c r="D134" s="79">
        <v>8765.4441176470591</v>
      </c>
      <c r="E134" s="80">
        <v>9511.0419999999995</v>
      </c>
      <c r="F134" s="80">
        <v>8940.7530000000006</v>
      </c>
      <c r="G134" s="999">
        <v>6.3785343359781752</v>
      </c>
      <c r="H134" s="81">
        <v>236.2</v>
      </c>
      <c r="I134" s="81">
        <v>-1.5833333333333379</v>
      </c>
      <c r="J134" s="89">
        <v>5.5727554179566559</v>
      </c>
      <c r="K134" s="89">
        <v>3.5650810245687401</v>
      </c>
      <c r="L134" s="1005">
        <v>-6.3475468598310769E-3</v>
      </c>
    </row>
    <row r="135" spans="1:12" ht="15.75" thickBot="1">
      <c r="A135" s="46" t="s">
        <v>24</v>
      </c>
      <c r="B135" s="47" t="s">
        <v>39</v>
      </c>
      <c r="C135" s="79">
        <v>10093.315686274511</v>
      </c>
      <c r="D135" s="79">
        <v>8886.0098039215682</v>
      </c>
      <c r="E135" s="80">
        <v>10295.182000000001</v>
      </c>
      <c r="F135" s="80">
        <v>9063.73</v>
      </c>
      <c r="G135" s="999">
        <v>13.586591833604942</v>
      </c>
      <c r="H135" s="81">
        <v>286.5</v>
      </c>
      <c r="I135" s="81">
        <v>1.3800424628450025</v>
      </c>
      <c r="J135" s="89">
        <v>7.4074074074074066</v>
      </c>
      <c r="K135" s="89">
        <v>1.5159435441714584</v>
      </c>
      <c r="L135" s="1005">
        <v>2.324120007592545E-2</v>
      </c>
    </row>
    <row r="136" spans="1:12" ht="15.75" thickBot="1">
      <c r="A136" s="51"/>
      <c r="B136" s="52"/>
      <c r="C136" s="96"/>
      <c r="D136" s="96"/>
      <c r="E136" s="96"/>
      <c r="F136" s="96"/>
      <c r="G136" s="1009"/>
      <c r="H136" s="97"/>
      <c r="I136" s="97"/>
      <c r="J136" s="97"/>
      <c r="K136" s="97"/>
      <c r="L136" s="1010"/>
    </row>
    <row r="137" spans="1:12" ht="14.25">
      <c r="A137" s="44" t="s">
        <v>116</v>
      </c>
      <c r="B137" s="48" t="s">
        <v>25</v>
      </c>
      <c r="C137" s="90">
        <v>13969.291326775563</v>
      </c>
      <c r="D137" s="90">
        <v>13944.347927698645</v>
      </c>
      <c r="E137" s="91">
        <v>14248.677153311075</v>
      </c>
      <c r="F137" s="91">
        <v>14223.234886252618</v>
      </c>
      <c r="G137" s="1006">
        <v>0.17887820360084392</v>
      </c>
      <c r="H137" s="92">
        <v>339.05849056603773</v>
      </c>
      <c r="I137" s="92">
        <v>-1.8113299711066111</v>
      </c>
      <c r="J137" s="93">
        <v>27.710843373493976</v>
      </c>
      <c r="K137" s="93">
        <v>1.1082070047046524</v>
      </c>
      <c r="L137" s="1007">
        <v>0.1904714894459173</v>
      </c>
    </row>
    <row r="138" spans="1:12" ht="15">
      <c r="A138" s="46" t="s">
        <v>116</v>
      </c>
      <c r="B138" s="47" t="s">
        <v>26</v>
      </c>
      <c r="C138" s="79">
        <v>14022.606862745097</v>
      </c>
      <c r="D138" s="79">
        <v>14297.485294117647</v>
      </c>
      <c r="E138" s="80">
        <v>14303.058999999999</v>
      </c>
      <c r="F138" s="80">
        <v>14583.434999999999</v>
      </c>
      <c r="G138" s="999">
        <v>-1.9225648826905337</v>
      </c>
      <c r="H138" s="81">
        <v>300.7</v>
      </c>
      <c r="I138" s="81">
        <v>-7.3629081947011805</v>
      </c>
      <c r="J138" s="89">
        <v>7.6923076923076925</v>
      </c>
      <c r="K138" s="89">
        <v>0.14636696288552015</v>
      </c>
      <c r="L138" s="1005">
        <v>2.6252556763206591E-3</v>
      </c>
    </row>
    <row r="139" spans="1:12" ht="15">
      <c r="A139" s="46" t="s">
        <v>116</v>
      </c>
      <c r="B139" s="47" t="s">
        <v>27</v>
      </c>
      <c r="C139" s="79">
        <v>13989.001960784313</v>
      </c>
      <c r="D139" s="79">
        <v>13961.65</v>
      </c>
      <c r="E139" s="80">
        <v>14268.781999999999</v>
      </c>
      <c r="F139" s="80">
        <v>14240.883</v>
      </c>
      <c r="G139" s="999">
        <v>0.19590779588596741</v>
      </c>
      <c r="H139" s="81">
        <v>323.7</v>
      </c>
      <c r="I139" s="81">
        <v>-3.373134328358212</v>
      </c>
      <c r="J139" s="89">
        <v>47.619047619047613</v>
      </c>
      <c r="K139" s="89">
        <v>0.64819654992158915</v>
      </c>
      <c r="L139" s="1005">
        <v>0.18380026509186781</v>
      </c>
    </row>
    <row r="140" spans="1:12" ht="15">
      <c r="A140" s="46" t="s">
        <v>116</v>
      </c>
      <c r="B140" s="47" t="s">
        <v>34</v>
      </c>
      <c r="C140" s="79">
        <v>13916.113725490195</v>
      </c>
      <c r="D140" s="79">
        <v>13777.165686274509</v>
      </c>
      <c r="E140" s="80">
        <v>14194.436</v>
      </c>
      <c r="F140" s="80">
        <v>14052.709000000001</v>
      </c>
      <c r="G140" s="999">
        <v>1.0085386383507902</v>
      </c>
      <c r="H140" s="81">
        <v>388.7</v>
      </c>
      <c r="I140" s="81">
        <v>4.9406047516198734</v>
      </c>
      <c r="J140" s="89">
        <v>7.1428571428571423</v>
      </c>
      <c r="K140" s="89">
        <v>0.31364349189754315</v>
      </c>
      <c r="L140" s="1005">
        <v>4.0459686777288839E-3</v>
      </c>
    </row>
    <row r="141" spans="1:12" ht="14.25">
      <c r="A141" s="44" t="s">
        <v>116</v>
      </c>
      <c r="B141" s="48" t="s">
        <v>28</v>
      </c>
      <c r="C141" s="90">
        <v>13772.816392435527</v>
      </c>
      <c r="D141" s="90">
        <v>13780.021035734506</v>
      </c>
      <c r="E141" s="91">
        <v>14048.272720284238</v>
      </c>
      <c r="F141" s="91">
        <v>14055.621456449197</v>
      </c>
      <c r="G141" s="1006">
        <v>-5.2283253271499852E-2</v>
      </c>
      <c r="H141" s="92">
        <v>315.91078717201162</v>
      </c>
      <c r="I141" s="92">
        <v>2.0675847148024342</v>
      </c>
      <c r="J141" s="93">
        <v>2.6946107784431139</v>
      </c>
      <c r="K141" s="93">
        <v>7.1719811813904855</v>
      </c>
      <c r="L141" s="1007">
        <v>-0.21413115828222562</v>
      </c>
    </row>
    <row r="142" spans="1:12" ht="15">
      <c r="A142" s="46" t="s">
        <v>116</v>
      </c>
      <c r="B142" s="47" t="s">
        <v>29</v>
      </c>
      <c r="C142" s="79">
        <v>13907.151960784313</v>
      </c>
      <c r="D142" s="79">
        <v>13885.483333333332</v>
      </c>
      <c r="E142" s="80">
        <v>14185.295</v>
      </c>
      <c r="F142" s="80">
        <v>14163.192999999999</v>
      </c>
      <c r="G142" s="999">
        <v>0.15605238169105493</v>
      </c>
      <c r="H142" s="81">
        <v>285.60000000000002</v>
      </c>
      <c r="I142" s="81">
        <v>-1.108033240997226</v>
      </c>
      <c r="J142" s="89">
        <v>15.217391304347828</v>
      </c>
      <c r="K142" s="89">
        <v>1.1082070047046524</v>
      </c>
      <c r="L142" s="1005">
        <v>9.0957999839548442E-2</v>
      </c>
    </row>
    <row r="143" spans="1:12" ht="15">
      <c r="A143" s="46" t="s">
        <v>116</v>
      </c>
      <c r="B143" s="47" t="s">
        <v>30</v>
      </c>
      <c r="C143" s="79">
        <v>13757.083333333334</v>
      </c>
      <c r="D143" s="79">
        <v>13881.075490196079</v>
      </c>
      <c r="E143" s="80">
        <v>14032.225</v>
      </c>
      <c r="F143" s="80">
        <v>14158.697</v>
      </c>
      <c r="G143" s="999">
        <v>-0.89324603810647085</v>
      </c>
      <c r="H143" s="81">
        <v>313.5</v>
      </c>
      <c r="I143" s="81">
        <v>2.6186579378068742</v>
      </c>
      <c r="J143" s="89">
        <v>6.6508313539192399</v>
      </c>
      <c r="K143" s="89">
        <v>4.6941975953998956</v>
      </c>
      <c r="L143" s="1005">
        <v>3.9177692701974465E-2</v>
      </c>
    </row>
    <row r="144" spans="1:12" ht="15">
      <c r="A144" s="46" t="s">
        <v>116</v>
      </c>
      <c r="B144" s="47" t="s">
        <v>35</v>
      </c>
      <c r="C144" s="79">
        <v>13732.282352941176</v>
      </c>
      <c r="D144" s="79">
        <v>13473.626470588235</v>
      </c>
      <c r="E144" s="80">
        <v>14006.928</v>
      </c>
      <c r="F144" s="80">
        <v>13743.099</v>
      </c>
      <c r="G144" s="999">
        <v>1.9197198535788742</v>
      </c>
      <c r="H144" s="81">
        <v>348.7</v>
      </c>
      <c r="I144" s="81">
        <v>4.809137360985873</v>
      </c>
      <c r="J144" s="89">
        <v>-15.483870967741936</v>
      </c>
      <c r="K144" s="89">
        <v>1.3695765812859382</v>
      </c>
      <c r="L144" s="1005">
        <v>-0.34426685082374764</v>
      </c>
    </row>
    <row r="145" spans="1:12" ht="14.25">
      <c r="A145" s="44" t="s">
        <v>116</v>
      </c>
      <c r="B145" s="48" t="s">
        <v>31</v>
      </c>
      <c r="C145" s="90">
        <v>12787.744493983269</v>
      </c>
      <c r="D145" s="90">
        <v>12909.838802065695</v>
      </c>
      <c r="E145" s="91">
        <v>13043.499383862934</v>
      </c>
      <c r="F145" s="91">
        <v>13168.035578107008</v>
      </c>
      <c r="G145" s="1006">
        <v>-0.94574618594687121</v>
      </c>
      <c r="H145" s="92">
        <v>272.47172859450728</v>
      </c>
      <c r="I145" s="92">
        <v>1.1664631917903521</v>
      </c>
      <c r="J145" s="93">
        <v>3.7720033528918693</v>
      </c>
      <c r="K145" s="93">
        <v>12.943021432305279</v>
      </c>
      <c r="L145" s="1007">
        <v>-0.24804446773894817</v>
      </c>
    </row>
    <row r="146" spans="1:12" ht="15">
      <c r="A146" s="46" t="s">
        <v>116</v>
      </c>
      <c r="B146" s="47" t="s">
        <v>32</v>
      </c>
      <c r="C146" s="79">
        <v>12067.149019607843</v>
      </c>
      <c r="D146" s="79">
        <v>12494.580392156862</v>
      </c>
      <c r="E146" s="80">
        <v>12308.492</v>
      </c>
      <c r="F146" s="80">
        <v>12744.472</v>
      </c>
      <c r="G146" s="999">
        <v>-3.4209341901335697</v>
      </c>
      <c r="H146" s="81">
        <v>239.6</v>
      </c>
      <c r="I146" s="81">
        <v>0.25104602510460011</v>
      </c>
      <c r="J146" s="89">
        <v>15.384615384615385</v>
      </c>
      <c r="K146" s="89">
        <v>3.2932566649242032</v>
      </c>
      <c r="L146" s="1005">
        <v>0.27468081353101415</v>
      </c>
    </row>
    <row r="147" spans="1:12" ht="15">
      <c r="A147" s="46" t="s">
        <v>116</v>
      </c>
      <c r="B147" s="47" t="s">
        <v>33</v>
      </c>
      <c r="C147" s="79">
        <v>13018.057843137254</v>
      </c>
      <c r="D147" s="79">
        <v>13040.24411764706</v>
      </c>
      <c r="E147" s="80">
        <v>13278.419</v>
      </c>
      <c r="F147" s="80">
        <v>13301.049000000001</v>
      </c>
      <c r="G147" s="999">
        <v>-0.17013695686709385</v>
      </c>
      <c r="H147" s="81">
        <v>277.2</v>
      </c>
      <c r="I147" s="81">
        <v>1.1309740970448616</v>
      </c>
      <c r="J147" s="81">
        <v>-3.8847117794486214</v>
      </c>
      <c r="K147" s="81">
        <v>8.0188186095138523</v>
      </c>
      <c r="L147" s="1000">
        <v>-0.80471080225085423</v>
      </c>
    </row>
    <row r="148" spans="1:12" ht="15.75" thickBot="1">
      <c r="A148" s="56" t="s">
        <v>116</v>
      </c>
      <c r="B148" s="57" t="s">
        <v>36</v>
      </c>
      <c r="C148" s="82">
        <v>12897.726470588235</v>
      </c>
      <c r="D148" s="82">
        <v>12871.802941176469</v>
      </c>
      <c r="E148" s="83">
        <v>13155.681</v>
      </c>
      <c r="F148" s="83">
        <v>13129.239</v>
      </c>
      <c r="G148" s="1001">
        <v>0.20139781140400384</v>
      </c>
      <c r="H148" s="84">
        <v>315.60000000000002</v>
      </c>
      <c r="I148" s="84">
        <v>3.1372549019607918</v>
      </c>
      <c r="J148" s="84">
        <v>27.868852459016392</v>
      </c>
      <c r="K148" s="84">
        <v>1.6309461578672242</v>
      </c>
      <c r="L148" s="1002">
        <v>0.28198552098089058</v>
      </c>
    </row>
    <row r="149" spans="1:12">
      <c r="G149" s="65"/>
      <c r="H149" s="65"/>
      <c r="I149" s="65"/>
      <c r="J149" s="65"/>
      <c r="K149" s="65"/>
      <c r="L149" s="65"/>
    </row>
    <row r="150" spans="1:12" ht="13.5" thickBot="1">
      <c r="G150" s="65"/>
      <c r="H150" s="65"/>
      <c r="I150" s="65"/>
      <c r="J150" s="65"/>
      <c r="K150" s="65"/>
      <c r="L150" s="1094"/>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475" t="s">
        <v>10</v>
      </c>
      <c r="I152" s="1476"/>
      <c r="J152" s="986" t="s">
        <v>11</v>
      </c>
      <c r="K152" s="956" t="s">
        <v>12</v>
      </c>
      <c r="L152" s="957"/>
    </row>
    <row r="153" spans="1:12" ht="15.75" customHeight="1">
      <c r="A153" s="29" t="s">
        <v>13</v>
      </c>
      <c r="B153" s="30" t="s">
        <v>14</v>
      </c>
      <c r="C153" s="958" t="s">
        <v>40</v>
      </c>
      <c r="D153" s="958" t="s">
        <v>40</v>
      </c>
      <c r="E153" s="959" t="s">
        <v>41</v>
      </c>
      <c r="F153" s="960"/>
      <c r="G153" s="987"/>
      <c r="H153" s="1473" t="s">
        <v>15</v>
      </c>
      <c r="I153" s="1474"/>
      <c r="J153" s="988" t="s">
        <v>16</v>
      </c>
      <c r="K153" s="961" t="s">
        <v>17</v>
      </c>
      <c r="L153" s="962"/>
    </row>
    <row r="154" spans="1:12" ht="26.25" thickBot="1">
      <c r="A154" s="31" t="s">
        <v>18</v>
      </c>
      <c r="B154" s="32" t="s">
        <v>19</v>
      </c>
      <c r="C154" s="877" t="s">
        <v>511</v>
      </c>
      <c r="D154" s="1439" t="s">
        <v>498</v>
      </c>
      <c r="E154" s="952" t="s">
        <v>511</v>
      </c>
      <c r="F154" s="1240" t="s">
        <v>498</v>
      </c>
      <c r="G154" s="985" t="s">
        <v>20</v>
      </c>
      <c r="H154" s="66" t="s">
        <v>511</v>
      </c>
      <c r="I154" s="890" t="s">
        <v>20</v>
      </c>
      <c r="J154" s="989" t="s">
        <v>20</v>
      </c>
      <c r="K154" s="953" t="s">
        <v>511</v>
      </c>
      <c r="L154" s="990" t="s">
        <v>21</v>
      </c>
    </row>
    <row r="155" spans="1:12" ht="15" thickBot="1">
      <c r="A155" s="33" t="s">
        <v>22</v>
      </c>
      <c r="B155" s="34" t="s">
        <v>23</v>
      </c>
      <c r="C155" s="67">
        <v>12309.362939999732</v>
      </c>
      <c r="D155" s="67">
        <v>12268.714815855394</v>
      </c>
      <c r="E155" s="68">
        <v>12555.550198799727</v>
      </c>
      <c r="F155" s="1241">
        <v>12514.089112172502</v>
      </c>
      <c r="G155" s="991">
        <v>0.33131525799105688</v>
      </c>
      <c r="H155" s="69">
        <v>312.54890555085257</v>
      </c>
      <c r="I155" s="69">
        <v>0.51523328295851423</v>
      </c>
      <c r="J155" s="70">
        <v>6.5592783505154646</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13450.954689199971</v>
      </c>
      <c r="D157" s="72">
        <v>12597.885812271677</v>
      </c>
      <c r="E157" s="73">
        <v>13719.973782983971</v>
      </c>
      <c r="F157" s="73">
        <v>12849.843528517111</v>
      </c>
      <c r="G157" s="995">
        <v>6.7715241242884918</v>
      </c>
      <c r="H157" s="74">
        <v>279.63103448275865</v>
      </c>
      <c r="I157" s="74">
        <v>27.5931561577666</v>
      </c>
      <c r="J157" s="74">
        <v>141.66666666666669</v>
      </c>
      <c r="K157" s="74">
        <v>0.35070746160357963</v>
      </c>
      <c r="L157" s="996">
        <v>0.19606828634584766</v>
      </c>
    </row>
    <row r="158" spans="1:12" ht="15">
      <c r="A158" s="46" t="s">
        <v>108</v>
      </c>
      <c r="B158" s="75" t="s">
        <v>23</v>
      </c>
      <c r="C158" s="76">
        <v>13468.969263952473</v>
      </c>
      <c r="D158" s="76">
        <v>13431.234750799187</v>
      </c>
      <c r="E158" s="77">
        <v>13738.348649231522</v>
      </c>
      <c r="F158" s="77">
        <v>13699.859445815171</v>
      </c>
      <c r="G158" s="997">
        <v>0.28094597297571844</v>
      </c>
      <c r="H158" s="78">
        <v>344.74694307800416</v>
      </c>
      <c r="I158" s="78">
        <v>-9.1450509952035783E-2</v>
      </c>
      <c r="J158" s="78">
        <v>2.4109391867578269</v>
      </c>
      <c r="K158" s="78">
        <v>34.417704680130605</v>
      </c>
      <c r="L158" s="998">
        <v>-1.3941509899724878</v>
      </c>
    </row>
    <row r="159" spans="1:12" ht="15">
      <c r="A159" s="39" t="s">
        <v>109</v>
      </c>
      <c r="B159" s="40" t="s">
        <v>23</v>
      </c>
      <c r="C159" s="79">
        <v>13584.446855103204</v>
      </c>
      <c r="D159" s="79">
        <v>13465.150958582126</v>
      </c>
      <c r="E159" s="80">
        <v>13856.135792205268</v>
      </c>
      <c r="F159" s="80">
        <v>13734.453977753768</v>
      </c>
      <c r="G159" s="999">
        <v>0.8859603348527203</v>
      </c>
      <c r="H159" s="81">
        <v>381.79053803339519</v>
      </c>
      <c r="I159" s="81">
        <v>2.5589341307326254</v>
      </c>
      <c r="J159" s="81">
        <v>-1.4625228519195612</v>
      </c>
      <c r="K159" s="81">
        <v>6.5183214415286006</v>
      </c>
      <c r="L159" s="1000">
        <v>-0.53064763063634768</v>
      </c>
    </row>
    <row r="160" spans="1:12" ht="15">
      <c r="A160" s="39" t="s">
        <v>110</v>
      </c>
      <c r="B160" s="40" t="s">
        <v>23</v>
      </c>
      <c r="C160" s="79" t="s">
        <v>99</v>
      </c>
      <c r="D160" s="79" t="s">
        <v>253</v>
      </c>
      <c r="E160" s="80" t="s">
        <v>99</v>
      </c>
      <c r="F160" s="80">
        <v>13378.975309090911</v>
      </c>
      <c r="G160" s="999" t="s">
        <v>99</v>
      </c>
      <c r="H160" s="81" t="s">
        <v>99</v>
      </c>
      <c r="I160" s="81" t="s">
        <v>99</v>
      </c>
      <c r="J160" s="81" t="s">
        <v>99</v>
      </c>
      <c r="K160" s="81" t="s">
        <v>99</v>
      </c>
      <c r="L160" s="1000" t="s">
        <v>99</v>
      </c>
    </row>
    <row r="161" spans="1:12" ht="15">
      <c r="A161" s="39" t="s">
        <v>97</v>
      </c>
      <c r="B161" s="40" t="s">
        <v>23</v>
      </c>
      <c r="C161" s="79">
        <v>10361.296763536184</v>
      </c>
      <c r="D161" s="79">
        <v>10266.054065939621</v>
      </c>
      <c r="E161" s="80">
        <v>10568.522698806908</v>
      </c>
      <c r="F161" s="80">
        <v>10471.375147258414</v>
      </c>
      <c r="G161" s="999">
        <v>0.92774397041757539</v>
      </c>
      <c r="H161" s="81">
        <v>286.92237187910644</v>
      </c>
      <c r="I161" s="81">
        <v>1.8094215440187051</v>
      </c>
      <c r="J161" s="81">
        <v>8.4045584045584043</v>
      </c>
      <c r="K161" s="81">
        <v>36.812190107630911</v>
      </c>
      <c r="L161" s="1000">
        <v>0.62662309732163379</v>
      </c>
    </row>
    <row r="162" spans="1:12" ht="15.75" thickBot="1">
      <c r="A162" s="41" t="s">
        <v>111</v>
      </c>
      <c r="B162" s="42" t="s">
        <v>23</v>
      </c>
      <c r="C162" s="82">
        <v>12875.174292578658</v>
      </c>
      <c r="D162" s="82">
        <v>12760.561525863595</v>
      </c>
      <c r="E162" s="83">
        <v>13132.677778430232</v>
      </c>
      <c r="F162" s="83">
        <v>13015.772756380868</v>
      </c>
      <c r="G162" s="1001">
        <v>0.8981796489344277</v>
      </c>
      <c r="H162" s="84">
        <v>284.94257316399779</v>
      </c>
      <c r="I162" s="84">
        <v>0.8116440945803306</v>
      </c>
      <c r="J162" s="84">
        <v>12.834890965732088</v>
      </c>
      <c r="K162" s="84">
        <v>21.901076309106301</v>
      </c>
      <c r="L162" s="1002">
        <v>1.2180866183846533</v>
      </c>
    </row>
    <row r="163" spans="1:12" ht="15" thickBot="1">
      <c r="A163" s="35"/>
      <c r="B163" s="43"/>
      <c r="C163" s="71"/>
      <c r="D163" s="71"/>
      <c r="E163" s="71"/>
      <c r="F163" s="71"/>
      <c r="G163" s="993"/>
      <c r="H163" s="70"/>
      <c r="I163" s="70"/>
      <c r="J163" s="70"/>
      <c r="K163" s="70"/>
      <c r="L163" s="994"/>
    </row>
    <row r="164" spans="1:12" ht="14.25">
      <c r="A164" s="44" t="s">
        <v>112</v>
      </c>
      <c r="B164" s="45" t="s">
        <v>25</v>
      </c>
      <c r="C164" s="85" t="s">
        <v>253</v>
      </c>
      <c r="D164" s="85" t="s">
        <v>99</v>
      </c>
      <c r="E164" s="86" t="s">
        <v>253</v>
      </c>
      <c r="F164" s="86" t="s">
        <v>99</v>
      </c>
      <c r="G164" s="1003" t="s">
        <v>99</v>
      </c>
      <c r="H164" s="87" t="s">
        <v>253</v>
      </c>
      <c r="I164" s="87" t="s">
        <v>99</v>
      </c>
      <c r="J164" s="88" t="s">
        <v>99</v>
      </c>
      <c r="K164" s="88">
        <v>1.2093360744951022E-2</v>
      </c>
      <c r="L164" s="1004" t="s">
        <v>99</v>
      </c>
    </row>
    <row r="165" spans="1:12" ht="15">
      <c r="A165" s="46" t="s">
        <v>112</v>
      </c>
      <c r="B165" s="47" t="s">
        <v>26</v>
      </c>
      <c r="C165" s="79" t="s">
        <v>253</v>
      </c>
      <c r="D165" s="79" t="s">
        <v>99</v>
      </c>
      <c r="E165" s="80" t="s">
        <v>253</v>
      </c>
      <c r="F165" s="80" t="s">
        <v>99</v>
      </c>
      <c r="G165" s="999" t="s">
        <v>99</v>
      </c>
      <c r="H165" s="81" t="s">
        <v>253</v>
      </c>
      <c r="I165" s="81" t="s">
        <v>99</v>
      </c>
      <c r="J165" s="89" t="s">
        <v>99</v>
      </c>
      <c r="K165" s="89">
        <v>1.2093360744951022E-2</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t="s">
        <v>253</v>
      </c>
      <c r="D167" s="90" t="s">
        <v>253</v>
      </c>
      <c r="E167" s="91" t="s">
        <v>253</v>
      </c>
      <c r="F167" s="91" t="s">
        <v>253</v>
      </c>
      <c r="G167" s="1006" t="s">
        <v>99</v>
      </c>
      <c r="H167" s="92" t="s">
        <v>253</v>
      </c>
      <c r="I167" s="92" t="s">
        <v>99</v>
      </c>
      <c r="J167" s="93" t="s">
        <v>99</v>
      </c>
      <c r="K167" s="93">
        <v>1.2093360744951022E-2</v>
      </c>
      <c r="L167" s="1007" t="s">
        <v>99</v>
      </c>
    </row>
    <row r="168" spans="1:12" ht="15">
      <c r="A168" s="46" t="s">
        <v>112</v>
      </c>
      <c r="B168" s="47" t="s">
        <v>29</v>
      </c>
      <c r="C168" s="79" t="s">
        <v>253</v>
      </c>
      <c r="D168" s="79" t="s">
        <v>253</v>
      </c>
      <c r="E168" s="80" t="s">
        <v>253</v>
      </c>
      <c r="F168" s="80" t="s">
        <v>253</v>
      </c>
      <c r="G168" s="999" t="s">
        <v>99</v>
      </c>
      <c r="H168" s="81" t="s">
        <v>253</v>
      </c>
      <c r="I168" s="81" t="s">
        <v>99</v>
      </c>
      <c r="J168" s="89" t="s">
        <v>99</v>
      </c>
      <c r="K168" s="89">
        <v>1.2093360744951022E-2</v>
      </c>
      <c r="L168" s="1005" t="s">
        <v>99</v>
      </c>
    </row>
    <row r="169" spans="1:12" ht="15">
      <c r="A169" s="46" t="s">
        <v>112</v>
      </c>
      <c r="B169" s="47" t="s">
        <v>30</v>
      </c>
      <c r="C169" s="79" t="s">
        <v>99</v>
      </c>
      <c r="D169" s="79" t="s">
        <v>99</v>
      </c>
      <c r="E169" s="80" t="s">
        <v>99</v>
      </c>
      <c r="F169" s="80" t="s">
        <v>99</v>
      </c>
      <c r="G169" s="999" t="s">
        <v>99</v>
      </c>
      <c r="H169" s="81" t="s">
        <v>99</v>
      </c>
      <c r="I169" s="81" t="s">
        <v>99</v>
      </c>
      <c r="J169" s="89" t="s">
        <v>99</v>
      </c>
      <c r="K169" s="89" t="s">
        <v>99</v>
      </c>
      <c r="L169" s="1005" t="s">
        <v>99</v>
      </c>
    </row>
    <row r="170" spans="1:12" ht="14.25">
      <c r="A170" s="44" t="s">
        <v>112</v>
      </c>
      <c r="B170" s="48" t="s">
        <v>31</v>
      </c>
      <c r="C170" s="90">
        <v>13382.555703864658</v>
      </c>
      <c r="D170" s="90">
        <v>12250.245647058822</v>
      </c>
      <c r="E170" s="91">
        <v>13650.206817941951</v>
      </c>
      <c r="F170" s="91">
        <v>12495.250559999999</v>
      </c>
      <c r="G170" s="1006">
        <v>9.2431620510213506</v>
      </c>
      <c r="H170" s="92">
        <v>280.71481481481482</v>
      </c>
      <c r="I170" s="92">
        <v>44.367619047619037</v>
      </c>
      <c r="J170" s="93">
        <v>200</v>
      </c>
      <c r="K170" s="93">
        <v>0.3265207401136776</v>
      </c>
      <c r="L170" s="1007">
        <v>0.21054135867037863</v>
      </c>
    </row>
    <row r="171" spans="1:12" ht="15">
      <c r="A171" s="46" t="s">
        <v>112</v>
      </c>
      <c r="B171" s="47" t="s">
        <v>32</v>
      </c>
      <c r="C171" s="79">
        <v>13519.082352941175</v>
      </c>
      <c r="D171" s="79" t="s">
        <v>253</v>
      </c>
      <c r="E171" s="80">
        <v>13789.464</v>
      </c>
      <c r="F171" s="80" t="s">
        <v>253</v>
      </c>
      <c r="G171" s="999" t="s">
        <v>99</v>
      </c>
      <c r="H171" s="81">
        <v>282.89999999999998</v>
      </c>
      <c r="I171" s="81" t="s">
        <v>99</v>
      </c>
      <c r="J171" s="89" t="s">
        <v>99</v>
      </c>
      <c r="K171" s="89">
        <v>0.20558713266416737</v>
      </c>
      <c r="L171" s="1005" t="s">
        <v>99</v>
      </c>
    </row>
    <row r="172" spans="1:12" ht="15.75" thickBot="1">
      <c r="A172" s="49" t="s">
        <v>112</v>
      </c>
      <c r="B172" s="50" t="s">
        <v>33</v>
      </c>
      <c r="C172" s="94">
        <v>13145.482352941177</v>
      </c>
      <c r="D172" s="94">
        <v>12269.285294117648</v>
      </c>
      <c r="E172" s="95">
        <v>13408.392</v>
      </c>
      <c r="F172" s="95">
        <v>12514.671</v>
      </c>
      <c r="G172" s="1008">
        <v>7.1413862977300759</v>
      </c>
      <c r="H172" s="89">
        <v>277</v>
      </c>
      <c r="I172" s="89">
        <v>19.396551724137932</v>
      </c>
      <c r="J172" s="89">
        <v>100</v>
      </c>
      <c r="K172" s="89">
        <v>0.12093360744951022</v>
      </c>
      <c r="L172" s="1005">
        <v>5.6500617758788577E-2</v>
      </c>
    </row>
    <row r="173" spans="1:12" ht="15" thickBot="1">
      <c r="A173" s="35"/>
      <c r="B173" s="43"/>
      <c r="C173" s="71"/>
      <c r="D173" s="71"/>
      <c r="E173" s="71"/>
      <c r="F173" s="71"/>
      <c r="G173" s="993"/>
      <c r="H173" s="70"/>
      <c r="I173" s="70"/>
      <c r="J173" s="70"/>
      <c r="K173" s="70"/>
      <c r="L173" s="994"/>
    </row>
    <row r="174" spans="1:12" ht="14.25">
      <c r="A174" s="44" t="s">
        <v>113</v>
      </c>
      <c r="B174" s="45" t="s">
        <v>25</v>
      </c>
      <c r="C174" s="85">
        <v>14153.79439362529</v>
      </c>
      <c r="D174" s="85">
        <v>13819.212208616897</v>
      </c>
      <c r="E174" s="86">
        <v>14436.870281497797</v>
      </c>
      <c r="F174" s="86">
        <v>14095.596452789234</v>
      </c>
      <c r="G174" s="1003">
        <v>2.4211379053848545</v>
      </c>
      <c r="H174" s="87">
        <v>410.86515837104076</v>
      </c>
      <c r="I174" s="87">
        <v>-0.56117829743641801</v>
      </c>
      <c r="J174" s="88">
        <v>-0.89686098654708524</v>
      </c>
      <c r="K174" s="88">
        <v>2.6726327246341759</v>
      </c>
      <c r="L174" s="1004">
        <v>-0.20107861557200968</v>
      </c>
    </row>
    <row r="175" spans="1:12" ht="15">
      <c r="A175" s="46" t="s">
        <v>113</v>
      </c>
      <c r="B175" s="47" t="s">
        <v>26</v>
      </c>
      <c r="C175" s="79">
        <v>14259.944117647059</v>
      </c>
      <c r="D175" s="79">
        <v>13747.228431372549</v>
      </c>
      <c r="E175" s="80">
        <v>14545.143</v>
      </c>
      <c r="F175" s="80">
        <v>14022.173000000001</v>
      </c>
      <c r="G175" s="999">
        <v>3.7295931236905959</v>
      </c>
      <c r="H175" s="81">
        <v>400.8</v>
      </c>
      <c r="I175" s="81">
        <v>-4.9875311720695419E-2</v>
      </c>
      <c r="J175" s="89">
        <v>20.3125</v>
      </c>
      <c r="K175" s="89">
        <v>1.8623775547224573</v>
      </c>
      <c r="L175" s="1005">
        <v>0.21289301863998289</v>
      </c>
    </row>
    <row r="176" spans="1:12" ht="15">
      <c r="A176" s="46" t="s">
        <v>113</v>
      </c>
      <c r="B176" s="47" t="s">
        <v>27</v>
      </c>
      <c r="C176" s="79">
        <v>13928.5</v>
      </c>
      <c r="D176" s="79">
        <v>13909.751960784313</v>
      </c>
      <c r="E176" s="80">
        <v>14207.07</v>
      </c>
      <c r="F176" s="80">
        <v>14187.947</v>
      </c>
      <c r="G176" s="999">
        <v>0.13478341862990884</v>
      </c>
      <c r="H176" s="81">
        <v>434</v>
      </c>
      <c r="I176" s="81">
        <v>1.024208566108002</v>
      </c>
      <c r="J176" s="89">
        <v>-29.473684210526311</v>
      </c>
      <c r="K176" s="89">
        <v>0.81025516991171853</v>
      </c>
      <c r="L176" s="1005">
        <v>-0.4139716342119929</v>
      </c>
    </row>
    <row r="177" spans="1:12" ht="14.25">
      <c r="A177" s="44" t="s">
        <v>113</v>
      </c>
      <c r="B177" s="48" t="s">
        <v>28</v>
      </c>
      <c r="C177" s="90">
        <v>13808.628015974424</v>
      </c>
      <c r="D177" s="90">
        <v>13780.671931026816</v>
      </c>
      <c r="E177" s="91">
        <v>14084.800576293912</v>
      </c>
      <c r="F177" s="91">
        <v>14056.285369647352</v>
      </c>
      <c r="G177" s="1006">
        <v>0.20286445456019664</v>
      </c>
      <c r="H177" s="92">
        <v>372.41073657927592</v>
      </c>
      <c r="I177" s="92">
        <v>-0.38826940335947452</v>
      </c>
      <c r="J177" s="93">
        <v>-0.74349442379182151</v>
      </c>
      <c r="K177" s="93">
        <v>9.6867819567057687</v>
      </c>
      <c r="L177" s="1007">
        <v>-0.71270257937670678</v>
      </c>
    </row>
    <row r="178" spans="1:12" ht="15">
      <c r="A178" s="46" t="s">
        <v>113</v>
      </c>
      <c r="B178" s="47" t="s">
        <v>29</v>
      </c>
      <c r="C178" s="79">
        <v>13731.624509803922</v>
      </c>
      <c r="D178" s="79">
        <v>13699.554901960784</v>
      </c>
      <c r="E178" s="80">
        <v>14006.257</v>
      </c>
      <c r="F178" s="80">
        <v>13973.546</v>
      </c>
      <c r="G178" s="999">
        <v>0.23409233418632125</v>
      </c>
      <c r="H178" s="81">
        <v>361.5</v>
      </c>
      <c r="I178" s="81">
        <v>-0.76859730990941844</v>
      </c>
      <c r="J178" s="89">
        <v>8.6161879895561366</v>
      </c>
      <c r="K178" s="89">
        <v>5.0308380698996249</v>
      </c>
      <c r="L178" s="1005">
        <v>9.5271059590346319E-2</v>
      </c>
    </row>
    <row r="179" spans="1:12" ht="15">
      <c r="A179" s="46" t="s">
        <v>113</v>
      </c>
      <c r="B179" s="47" t="s">
        <v>30</v>
      </c>
      <c r="C179" s="79">
        <v>13886.922549019608</v>
      </c>
      <c r="D179" s="79">
        <v>13850.455882352941</v>
      </c>
      <c r="E179" s="80">
        <v>14164.661</v>
      </c>
      <c r="F179" s="80">
        <v>14127.465</v>
      </c>
      <c r="G179" s="999">
        <v>0.26328856592460087</v>
      </c>
      <c r="H179" s="81">
        <v>384.2</v>
      </c>
      <c r="I179" s="81">
        <v>0.44444444444444148</v>
      </c>
      <c r="J179" s="89">
        <v>-9.1981132075471699</v>
      </c>
      <c r="K179" s="89">
        <v>4.6559438868061438</v>
      </c>
      <c r="L179" s="1005">
        <v>-0.80797363896705221</v>
      </c>
    </row>
    <row r="180" spans="1:12" ht="14.25">
      <c r="A180" s="44" t="s">
        <v>113</v>
      </c>
      <c r="B180" s="48" t="s">
        <v>31</v>
      </c>
      <c r="C180" s="90">
        <v>13192.790085725528</v>
      </c>
      <c r="D180" s="90">
        <v>13181.393261131168</v>
      </c>
      <c r="E180" s="91">
        <v>13456.64588744004</v>
      </c>
      <c r="F180" s="91">
        <v>13445.021126353791</v>
      </c>
      <c r="G180" s="1006">
        <v>8.6461456452920374E-2</v>
      </c>
      <c r="H180" s="92">
        <v>324.58749999999992</v>
      </c>
      <c r="I180" s="92">
        <v>0.46395716513960417</v>
      </c>
      <c r="J180" s="93">
        <v>4.2881646655231558</v>
      </c>
      <c r="K180" s="93">
        <v>22.058289998790663</v>
      </c>
      <c r="L180" s="1007">
        <v>-0.48036979502376909</v>
      </c>
    </row>
    <row r="181" spans="1:12" ht="15">
      <c r="A181" s="46" t="s">
        <v>113</v>
      </c>
      <c r="B181" s="47" t="s">
        <v>32</v>
      </c>
      <c r="C181" s="79">
        <v>12974.49019607843</v>
      </c>
      <c r="D181" s="79">
        <v>12995.217647058822</v>
      </c>
      <c r="E181" s="80">
        <v>13233.98</v>
      </c>
      <c r="F181" s="80">
        <v>13255.121999999999</v>
      </c>
      <c r="G181" s="999">
        <v>-0.15950060663341936</v>
      </c>
      <c r="H181" s="81">
        <v>307.39999999999998</v>
      </c>
      <c r="I181" s="81">
        <v>-0.48559404337973455</v>
      </c>
      <c r="J181" s="89">
        <v>6.236559139784946</v>
      </c>
      <c r="K181" s="89">
        <v>11.948240416011609</v>
      </c>
      <c r="L181" s="1005">
        <v>-3.6295666462617504E-2</v>
      </c>
    </row>
    <row r="182" spans="1:12" ht="15.75" thickBot="1">
      <c r="A182" s="49" t="s">
        <v>113</v>
      </c>
      <c r="B182" s="50" t="s">
        <v>33</v>
      </c>
      <c r="C182" s="94">
        <v>13422.75</v>
      </c>
      <c r="D182" s="94">
        <v>13373.867647058823</v>
      </c>
      <c r="E182" s="95">
        <v>13691.205</v>
      </c>
      <c r="F182" s="95">
        <v>13641.344999999999</v>
      </c>
      <c r="G182" s="1008">
        <v>0.36550648048268397</v>
      </c>
      <c r="H182" s="89">
        <v>344.9</v>
      </c>
      <c r="I182" s="89">
        <v>1.6804245283018837</v>
      </c>
      <c r="J182" s="89">
        <v>2.0757020757020754</v>
      </c>
      <c r="K182" s="89">
        <v>10.110049582779054</v>
      </c>
      <c r="L182" s="1005">
        <v>-0.44407412856115336</v>
      </c>
    </row>
    <row r="183" spans="1:12" ht="15.75" thickBot="1">
      <c r="A183" s="51"/>
      <c r="B183" s="52"/>
      <c r="C183" s="96"/>
      <c r="D183" s="96"/>
      <c r="E183" s="96"/>
      <c r="F183" s="96"/>
      <c r="G183" s="1009"/>
      <c r="H183" s="97"/>
      <c r="I183" s="97"/>
      <c r="J183" s="97"/>
      <c r="K183" s="97"/>
      <c r="L183" s="1010"/>
    </row>
    <row r="184" spans="1:12" ht="15">
      <c r="A184" s="46" t="s">
        <v>114</v>
      </c>
      <c r="B184" s="53" t="s">
        <v>30</v>
      </c>
      <c r="C184" s="98">
        <v>13848.445098039216</v>
      </c>
      <c r="D184" s="98">
        <v>13762.306862745098</v>
      </c>
      <c r="E184" s="99">
        <v>14125.414000000001</v>
      </c>
      <c r="F184" s="99">
        <v>14037.553</v>
      </c>
      <c r="G184" s="1011">
        <v>0.62589968493797166</v>
      </c>
      <c r="H184" s="100">
        <v>405.5</v>
      </c>
      <c r="I184" s="100">
        <v>2.2440746343923292</v>
      </c>
      <c r="J184" s="100">
        <v>17.105263157894736</v>
      </c>
      <c r="K184" s="100">
        <v>2.1526182126012818</v>
      </c>
      <c r="L184" s="1012">
        <v>0.19385532600334376</v>
      </c>
    </row>
    <row r="185" spans="1:12" ht="15.75" thickBot="1">
      <c r="A185" s="49" t="s">
        <v>114</v>
      </c>
      <c r="B185" s="50" t="s">
        <v>33</v>
      </c>
      <c r="C185" s="94">
        <v>13441.816666666668</v>
      </c>
      <c r="D185" s="94">
        <v>13340.164705882353</v>
      </c>
      <c r="E185" s="95">
        <v>13710.653</v>
      </c>
      <c r="F185" s="95">
        <v>13606.968000000001</v>
      </c>
      <c r="G185" s="1008">
        <v>0.76199929330325089</v>
      </c>
      <c r="H185" s="89">
        <v>370.1</v>
      </c>
      <c r="I185" s="89">
        <v>1.98401763571233</v>
      </c>
      <c r="J185" s="89">
        <v>-8.6075949367088604</v>
      </c>
      <c r="K185" s="89">
        <v>4.3657032289273188</v>
      </c>
      <c r="L185" s="1005">
        <v>-0.72450295663969122</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253</v>
      </c>
      <c r="E194" s="91" t="s">
        <v>99</v>
      </c>
      <c r="F194" s="91" t="s">
        <v>253</v>
      </c>
      <c r="G194" s="1006" t="s">
        <v>99</v>
      </c>
      <c r="H194" s="92" t="s">
        <v>99</v>
      </c>
      <c r="I194" s="92" t="s">
        <v>99</v>
      </c>
      <c r="J194" s="93" t="s">
        <v>99</v>
      </c>
      <c r="K194" s="93">
        <v>0</v>
      </c>
      <c r="L194" s="1007" t="s">
        <v>99</v>
      </c>
    </row>
    <row r="195" spans="1:12" ht="15">
      <c r="A195" s="39" t="s">
        <v>115</v>
      </c>
      <c r="B195" s="47" t="s">
        <v>33</v>
      </c>
      <c r="C195" s="79" t="s">
        <v>99</v>
      </c>
      <c r="D195" s="79" t="s">
        <v>253</v>
      </c>
      <c r="E195" s="80" t="s">
        <v>99</v>
      </c>
      <c r="F195" s="80" t="s">
        <v>253</v>
      </c>
      <c r="G195" s="999" t="s">
        <v>99</v>
      </c>
      <c r="H195" s="81" t="s">
        <v>99</v>
      </c>
      <c r="I195" s="81" t="s">
        <v>99</v>
      </c>
      <c r="J195" s="89" t="s">
        <v>99</v>
      </c>
      <c r="K195" s="89">
        <v>0</v>
      </c>
      <c r="L195" s="1005" t="s">
        <v>99</v>
      </c>
    </row>
    <row r="196" spans="1:12" ht="15.75" thickBot="1">
      <c r="A196" s="55" t="s">
        <v>115</v>
      </c>
      <c r="B196" s="47" t="s">
        <v>36</v>
      </c>
      <c r="C196" s="94" t="s">
        <v>99</v>
      </c>
      <c r="D196" s="94" t="s">
        <v>253</v>
      </c>
      <c r="E196" s="95" t="s">
        <v>99</v>
      </c>
      <c r="F196" s="95" t="s">
        <v>253</v>
      </c>
      <c r="G196" s="1008" t="s">
        <v>99</v>
      </c>
      <c r="H196" s="89" t="s">
        <v>99</v>
      </c>
      <c r="I196" s="89" t="s">
        <v>99</v>
      </c>
      <c r="J196" s="89" t="s">
        <v>99</v>
      </c>
      <c r="K196" s="89">
        <v>0</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10977.571392983675</v>
      </c>
      <c r="D198" s="85">
        <v>11057.624535809962</v>
      </c>
      <c r="E198" s="86">
        <v>11197.122820843348</v>
      </c>
      <c r="F198" s="86">
        <v>11278.777026526162</v>
      </c>
      <c r="G198" s="1003">
        <v>-0.72396329398812576</v>
      </c>
      <c r="H198" s="87">
        <v>353.91288659793815</v>
      </c>
      <c r="I198" s="87">
        <v>0.95115477223493594</v>
      </c>
      <c r="J198" s="88">
        <v>23.566878980891719</v>
      </c>
      <c r="K198" s="88">
        <v>4.6922239690409961</v>
      </c>
      <c r="L198" s="1004">
        <v>0.64583221646367672</v>
      </c>
    </row>
    <row r="199" spans="1:12" ht="15">
      <c r="A199" s="46" t="s">
        <v>24</v>
      </c>
      <c r="B199" s="47" t="s">
        <v>29</v>
      </c>
      <c r="C199" s="79">
        <v>10656.986274509803</v>
      </c>
      <c r="D199" s="79">
        <v>10595.372549019608</v>
      </c>
      <c r="E199" s="80">
        <v>10870.126</v>
      </c>
      <c r="F199" s="80">
        <v>10807.28</v>
      </c>
      <c r="G199" s="999">
        <v>0.5815154229371271</v>
      </c>
      <c r="H199" s="81">
        <v>339.5</v>
      </c>
      <c r="I199" s="81">
        <v>1.403823178016723</v>
      </c>
      <c r="J199" s="89">
        <v>36.206896551724135</v>
      </c>
      <c r="K199" s="89">
        <v>0.95537549885113071</v>
      </c>
      <c r="L199" s="1005">
        <v>0.20795281843875957</v>
      </c>
    </row>
    <row r="200" spans="1:12" ht="15">
      <c r="A200" s="46" t="s">
        <v>24</v>
      </c>
      <c r="B200" s="47" t="s">
        <v>30</v>
      </c>
      <c r="C200" s="79">
        <v>10945.969607843137</v>
      </c>
      <c r="D200" s="79">
        <v>11223.905882352941</v>
      </c>
      <c r="E200" s="80">
        <v>11164.888999999999</v>
      </c>
      <c r="F200" s="80">
        <v>11448.384</v>
      </c>
      <c r="G200" s="999">
        <v>-2.4762883565051697</v>
      </c>
      <c r="H200" s="81">
        <v>343.3</v>
      </c>
      <c r="I200" s="81">
        <v>-0.72296124927703864</v>
      </c>
      <c r="J200" s="89">
        <v>-2.4193548387096775</v>
      </c>
      <c r="K200" s="89">
        <v>1.4632966501390736</v>
      </c>
      <c r="L200" s="1005">
        <v>-0.13464149419082316</v>
      </c>
    </row>
    <row r="201" spans="1:12" ht="15">
      <c r="A201" s="46" t="s">
        <v>24</v>
      </c>
      <c r="B201" s="47" t="s">
        <v>35</v>
      </c>
      <c r="C201" s="79">
        <v>11121.310784313724</v>
      </c>
      <c r="D201" s="79">
        <v>11096.276470588235</v>
      </c>
      <c r="E201" s="80">
        <v>11343.736999999999</v>
      </c>
      <c r="F201" s="80">
        <v>11318.201999999999</v>
      </c>
      <c r="G201" s="999">
        <v>0.22561003947446651</v>
      </c>
      <c r="H201" s="81">
        <v>366.8</v>
      </c>
      <c r="I201" s="81">
        <v>1.3259668508287323</v>
      </c>
      <c r="J201" s="89">
        <v>42.424242424242422</v>
      </c>
      <c r="K201" s="89">
        <v>2.273551820050792</v>
      </c>
      <c r="L201" s="1005">
        <v>0.57252089221574054</v>
      </c>
    </row>
    <row r="202" spans="1:12" ht="14.25">
      <c r="A202" s="44" t="s">
        <v>24</v>
      </c>
      <c r="B202" s="48" t="s">
        <v>31</v>
      </c>
      <c r="C202" s="90">
        <v>10728.850069800375</v>
      </c>
      <c r="D202" s="90">
        <v>10686.683628849538</v>
      </c>
      <c r="E202" s="91">
        <v>10943.427071196384</v>
      </c>
      <c r="F202" s="91">
        <v>10900.417301426529</v>
      </c>
      <c r="G202" s="1006">
        <v>0.39456993783372041</v>
      </c>
      <c r="H202" s="92">
        <v>297.28933823529411</v>
      </c>
      <c r="I202" s="92">
        <v>1.0195721850919037</v>
      </c>
      <c r="J202" s="93">
        <v>8.3048919226393618</v>
      </c>
      <c r="K202" s="93">
        <v>23.025758858386748</v>
      </c>
      <c r="L202" s="1007">
        <v>0.37111968312901666</v>
      </c>
    </row>
    <row r="203" spans="1:12" ht="15">
      <c r="A203" s="46" t="s">
        <v>24</v>
      </c>
      <c r="B203" s="47" t="s">
        <v>32</v>
      </c>
      <c r="C203" s="79">
        <v>10243.975490196079</v>
      </c>
      <c r="D203" s="79">
        <v>10197.600980392157</v>
      </c>
      <c r="E203" s="80">
        <v>10448.855</v>
      </c>
      <c r="F203" s="80">
        <v>10401.553</v>
      </c>
      <c r="G203" s="999">
        <v>0.45475901531242191</v>
      </c>
      <c r="H203" s="81">
        <v>268</v>
      </c>
      <c r="I203" s="81">
        <v>-1.4343508642883331</v>
      </c>
      <c r="J203" s="89">
        <v>13.513513513513514</v>
      </c>
      <c r="K203" s="89">
        <v>7.1108961180312011</v>
      </c>
      <c r="L203" s="1005">
        <v>0.43563838607243799</v>
      </c>
    </row>
    <row r="204" spans="1:12" ht="15">
      <c r="A204" s="46" t="s">
        <v>24</v>
      </c>
      <c r="B204" s="47" t="s">
        <v>33</v>
      </c>
      <c r="C204" s="79">
        <v>10876.110784313725</v>
      </c>
      <c r="D204" s="79">
        <v>10827.419607843138</v>
      </c>
      <c r="E204" s="80">
        <v>11093.633</v>
      </c>
      <c r="F204" s="80">
        <v>11043.968000000001</v>
      </c>
      <c r="G204" s="999">
        <v>0.44970249823251074</v>
      </c>
      <c r="H204" s="81">
        <v>298.3</v>
      </c>
      <c r="I204" s="81">
        <v>1.8436326391259934</v>
      </c>
      <c r="J204" s="89">
        <v>4.4098573281452662</v>
      </c>
      <c r="K204" s="89">
        <v>9.7351553996855724</v>
      </c>
      <c r="L204" s="1005">
        <v>-0.20041161062370527</v>
      </c>
    </row>
    <row r="205" spans="1:12" ht="15">
      <c r="A205" s="46" t="s">
        <v>24</v>
      </c>
      <c r="B205" s="47" t="s">
        <v>36</v>
      </c>
      <c r="C205" s="79">
        <v>10972.803921568628</v>
      </c>
      <c r="D205" s="79">
        <v>10932.896078431373</v>
      </c>
      <c r="E205" s="80">
        <v>11192.26</v>
      </c>
      <c r="F205" s="80">
        <v>11151.554</v>
      </c>
      <c r="G205" s="999">
        <v>0.3650253587975284</v>
      </c>
      <c r="H205" s="81">
        <v>329.4</v>
      </c>
      <c r="I205" s="81">
        <v>2.5210084033613338</v>
      </c>
      <c r="J205" s="89">
        <v>8.9552238805970141</v>
      </c>
      <c r="K205" s="89">
        <v>6.1797073406699727</v>
      </c>
      <c r="L205" s="1005">
        <v>0.13589290768028217</v>
      </c>
    </row>
    <row r="206" spans="1:12" ht="14.25">
      <c r="A206" s="44" t="s">
        <v>24</v>
      </c>
      <c r="B206" s="48" t="s">
        <v>37</v>
      </c>
      <c r="C206" s="90">
        <v>8639.8065991504536</v>
      </c>
      <c r="D206" s="90">
        <v>8406.8351323837451</v>
      </c>
      <c r="E206" s="91">
        <v>8812.6027311334637</v>
      </c>
      <c r="F206" s="91">
        <v>8574.9718350314197</v>
      </c>
      <c r="G206" s="1006">
        <v>2.7712148876250313</v>
      </c>
      <c r="H206" s="92">
        <v>226.10984042553193</v>
      </c>
      <c r="I206" s="92">
        <v>1.5246944520853722</v>
      </c>
      <c r="J206" s="93">
        <v>2.1739130434782608</v>
      </c>
      <c r="K206" s="93">
        <v>9.0942072802031682</v>
      </c>
      <c r="L206" s="1007">
        <v>-0.39032880227105871</v>
      </c>
    </row>
    <row r="207" spans="1:12" ht="15">
      <c r="A207" s="46" t="s">
        <v>24</v>
      </c>
      <c r="B207" s="47" t="s">
        <v>101</v>
      </c>
      <c r="C207" s="101">
        <v>8430.0882352941171</v>
      </c>
      <c r="D207" s="101">
        <v>8239.7490196078434</v>
      </c>
      <c r="E207" s="102">
        <v>8598.69</v>
      </c>
      <c r="F207" s="102">
        <v>8404.5439999999999</v>
      </c>
      <c r="G207" s="1013">
        <v>2.3100122981092208</v>
      </c>
      <c r="H207" s="103">
        <v>217.2</v>
      </c>
      <c r="I207" s="103">
        <v>1.8284106891701721</v>
      </c>
      <c r="J207" s="104">
        <v>-0.8438818565400843</v>
      </c>
      <c r="K207" s="104">
        <v>5.6838795501269797</v>
      </c>
      <c r="L207" s="1014">
        <v>-0.42436787255343233</v>
      </c>
    </row>
    <row r="208" spans="1:12" ht="15">
      <c r="A208" s="46" t="s">
        <v>24</v>
      </c>
      <c r="B208" s="47" t="s">
        <v>38</v>
      </c>
      <c r="C208" s="79">
        <v>8716.6147058823535</v>
      </c>
      <c r="D208" s="79">
        <v>8520.674509803921</v>
      </c>
      <c r="E208" s="80">
        <v>8890.9470000000001</v>
      </c>
      <c r="F208" s="80">
        <v>8691.0879999999997</v>
      </c>
      <c r="G208" s="999">
        <v>2.299585506440625</v>
      </c>
      <c r="H208" s="81">
        <v>236</v>
      </c>
      <c r="I208" s="81">
        <v>0.297492562685928</v>
      </c>
      <c r="J208" s="89">
        <v>8.5714285714285712</v>
      </c>
      <c r="K208" s="89">
        <v>2.7572862498488329</v>
      </c>
      <c r="L208" s="1005">
        <v>5.1100682838523426E-2</v>
      </c>
    </row>
    <row r="209" spans="1:12" ht="15.75" thickBot="1">
      <c r="A209" s="46" t="s">
        <v>24</v>
      </c>
      <c r="B209" s="47" t="s">
        <v>39</v>
      </c>
      <c r="C209" s="79">
        <v>9861.424509803921</v>
      </c>
      <c r="D209" s="79">
        <v>9247.7009803921574</v>
      </c>
      <c r="E209" s="80">
        <v>10058.653</v>
      </c>
      <c r="F209" s="80">
        <v>9432.6550000000007</v>
      </c>
      <c r="G209" s="999">
        <v>6.6364984195859966</v>
      </c>
      <c r="H209" s="81">
        <v>261.89999999999998</v>
      </c>
      <c r="I209" s="81">
        <v>1.6298020954598327</v>
      </c>
      <c r="J209" s="89">
        <v>3.8461538461538463</v>
      </c>
      <c r="K209" s="89">
        <v>0.6530414802273552</v>
      </c>
      <c r="L209" s="1005">
        <v>-1.7061612556149908E-2</v>
      </c>
    </row>
    <row r="210" spans="1:12" ht="15.75" thickBot="1">
      <c r="A210" s="51"/>
      <c r="B210" s="52"/>
      <c r="C210" s="96"/>
      <c r="D210" s="96"/>
      <c r="E210" s="96"/>
      <c r="F210" s="96"/>
      <c r="G210" s="1009"/>
      <c r="H210" s="97"/>
      <c r="I210" s="97"/>
      <c r="J210" s="97"/>
      <c r="K210" s="97"/>
      <c r="L210" s="1010"/>
    </row>
    <row r="211" spans="1:12" ht="14.25">
      <c r="A211" s="44" t="s">
        <v>116</v>
      </c>
      <c r="B211" s="48" t="s">
        <v>25</v>
      </c>
      <c r="C211" s="90">
        <v>14057.068501543839</v>
      </c>
      <c r="D211" s="90">
        <v>13936.92517875826</v>
      </c>
      <c r="E211" s="91">
        <v>14338.209871574716</v>
      </c>
      <c r="F211" s="91">
        <v>14215.663682333425</v>
      </c>
      <c r="G211" s="1006">
        <v>0.86205042535992282</v>
      </c>
      <c r="H211" s="92">
        <v>329.7614457831325</v>
      </c>
      <c r="I211" s="92">
        <v>0.28936035495650952</v>
      </c>
      <c r="J211" s="93">
        <v>50.909090909090907</v>
      </c>
      <c r="K211" s="93">
        <v>2.0074978836618693</v>
      </c>
      <c r="L211" s="1007">
        <v>0.58997211046599296</v>
      </c>
    </row>
    <row r="212" spans="1:12" ht="15">
      <c r="A212" s="46" t="s">
        <v>116</v>
      </c>
      <c r="B212" s="47" t="s">
        <v>26</v>
      </c>
      <c r="C212" s="79">
        <v>13968.579411764706</v>
      </c>
      <c r="D212" s="79">
        <v>13884.101960784314</v>
      </c>
      <c r="E212" s="80">
        <v>14247.950999999999</v>
      </c>
      <c r="F212" s="80">
        <v>14161.784</v>
      </c>
      <c r="G212" s="999">
        <v>0.60844735380796278</v>
      </c>
      <c r="H212" s="81">
        <v>290.89999999999998</v>
      </c>
      <c r="I212" s="81">
        <v>-10.848912044131177</v>
      </c>
      <c r="J212" s="89">
        <v>21.052631578947366</v>
      </c>
      <c r="K212" s="89">
        <v>0.27814729713387354</v>
      </c>
      <c r="L212" s="1005">
        <v>3.330193630913128E-2</v>
      </c>
    </row>
    <row r="213" spans="1:12" ht="15">
      <c r="A213" s="46" t="s">
        <v>116</v>
      </c>
      <c r="B213" s="47" t="s">
        <v>27</v>
      </c>
      <c r="C213" s="79">
        <v>14082.501960784313</v>
      </c>
      <c r="D213" s="79">
        <v>13818.857843137255</v>
      </c>
      <c r="E213" s="80">
        <v>14364.152</v>
      </c>
      <c r="F213" s="80">
        <v>14095.235000000001</v>
      </c>
      <c r="G213" s="999">
        <v>1.9078575135497882</v>
      </c>
      <c r="H213" s="81">
        <v>331.9</v>
      </c>
      <c r="I213" s="81">
        <v>4.9652118912080923</v>
      </c>
      <c r="J213" s="89">
        <v>32.727272727272727</v>
      </c>
      <c r="K213" s="89">
        <v>0.88281533438142468</v>
      </c>
      <c r="L213" s="1005">
        <v>0.1740524477834865</v>
      </c>
    </row>
    <row r="214" spans="1:12" ht="15">
      <c r="A214" s="46" t="s">
        <v>116</v>
      </c>
      <c r="B214" s="47" t="s">
        <v>34</v>
      </c>
      <c r="C214" s="79">
        <v>14056.05</v>
      </c>
      <c r="D214" s="79">
        <v>14126.169607843136</v>
      </c>
      <c r="E214" s="80">
        <v>14337.171</v>
      </c>
      <c r="F214" s="80">
        <v>14408.692999999999</v>
      </c>
      <c r="G214" s="999">
        <v>-0.49638090005803459</v>
      </c>
      <c r="H214" s="81">
        <v>340.3</v>
      </c>
      <c r="I214" s="81">
        <v>-2.6044647967944954</v>
      </c>
      <c r="J214" s="89">
        <v>94.444444444444443</v>
      </c>
      <c r="K214" s="89">
        <v>0.84653525214657155</v>
      </c>
      <c r="L214" s="1005">
        <v>0.38261772637337566</v>
      </c>
    </row>
    <row r="215" spans="1:12" ht="14.25">
      <c r="A215" s="44" t="s">
        <v>116</v>
      </c>
      <c r="B215" s="48" t="s">
        <v>28</v>
      </c>
      <c r="C215" s="90">
        <v>13290.50715472732</v>
      </c>
      <c r="D215" s="90">
        <v>13251.433552738703</v>
      </c>
      <c r="E215" s="91">
        <v>13556.317297821866</v>
      </c>
      <c r="F215" s="91">
        <v>13516.462223793476</v>
      </c>
      <c r="G215" s="1006">
        <v>0.29486320731346199</v>
      </c>
      <c r="H215" s="92">
        <v>300.63306320907617</v>
      </c>
      <c r="I215" s="92">
        <v>-1.0344611414636358</v>
      </c>
      <c r="J215" s="93">
        <v>12.797074954296161</v>
      </c>
      <c r="K215" s="93">
        <v>7.4616035796347804</v>
      </c>
      <c r="L215" s="1007">
        <v>0.4126345074698321</v>
      </c>
    </row>
    <row r="216" spans="1:12" ht="15">
      <c r="A216" s="46" t="s">
        <v>116</v>
      </c>
      <c r="B216" s="47" t="s">
        <v>29</v>
      </c>
      <c r="C216" s="79">
        <v>13013.279411764706</v>
      </c>
      <c r="D216" s="79">
        <v>13378.70882352941</v>
      </c>
      <c r="E216" s="80">
        <v>13273.545</v>
      </c>
      <c r="F216" s="80">
        <v>13646.282999999999</v>
      </c>
      <c r="G216" s="999">
        <v>-2.7314251067488442</v>
      </c>
      <c r="H216" s="81">
        <v>267.8</v>
      </c>
      <c r="I216" s="81">
        <v>-4.8329779673063138</v>
      </c>
      <c r="J216" s="89">
        <v>-36.19047619047619</v>
      </c>
      <c r="K216" s="89">
        <v>0.81025516991171853</v>
      </c>
      <c r="L216" s="1005">
        <v>-0.54283761359343619</v>
      </c>
    </row>
    <row r="217" spans="1:12" ht="15">
      <c r="A217" s="46" t="s">
        <v>116</v>
      </c>
      <c r="B217" s="47" t="s">
        <v>30</v>
      </c>
      <c r="C217" s="79">
        <v>13418.410784313726</v>
      </c>
      <c r="D217" s="79">
        <v>13218.107843137253</v>
      </c>
      <c r="E217" s="80">
        <v>13686.779</v>
      </c>
      <c r="F217" s="80">
        <v>13482.47</v>
      </c>
      <c r="G217" s="999">
        <v>1.5153677330637569</v>
      </c>
      <c r="H217" s="81">
        <v>295.10000000000002</v>
      </c>
      <c r="I217" s="81">
        <v>-1.1390284757118851</v>
      </c>
      <c r="J217" s="89">
        <v>20.078740157480315</v>
      </c>
      <c r="K217" s="89">
        <v>3.6884750272100613</v>
      </c>
      <c r="L217" s="1005">
        <v>0.41527915092140111</v>
      </c>
    </row>
    <row r="218" spans="1:12" ht="15">
      <c r="A218" s="46" t="s">
        <v>116</v>
      </c>
      <c r="B218" s="47" t="s">
        <v>35</v>
      </c>
      <c r="C218" s="79">
        <v>13206.191176470589</v>
      </c>
      <c r="D218" s="79">
        <v>13231.139215686275</v>
      </c>
      <c r="E218" s="80">
        <v>13470.315000000001</v>
      </c>
      <c r="F218" s="80">
        <v>13495.762000000001</v>
      </c>
      <c r="G218" s="999">
        <v>-0.18855548875269226</v>
      </c>
      <c r="H218" s="81">
        <v>316.5</v>
      </c>
      <c r="I218" s="81">
        <v>-2.1335807050092694</v>
      </c>
      <c r="J218" s="89">
        <v>30.319148936170215</v>
      </c>
      <c r="K218" s="89">
        <v>2.9628733825130005</v>
      </c>
      <c r="L218" s="1005">
        <v>0.54019297014186618</v>
      </c>
    </row>
    <row r="219" spans="1:12" ht="14.25">
      <c r="A219" s="44" t="s">
        <v>116</v>
      </c>
      <c r="B219" s="48" t="s">
        <v>31</v>
      </c>
      <c r="C219" s="90">
        <v>12361.239894616197</v>
      </c>
      <c r="D219" s="90">
        <v>12266.739418239546</v>
      </c>
      <c r="E219" s="91">
        <v>12608.464692508522</v>
      </c>
      <c r="F219" s="91">
        <v>12512.074206604337</v>
      </c>
      <c r="G219" s="1006">
        <v>0.77037974929293895</v>
      </c>
      <c r="H219" s="92">
        <v>268.28793774319064</v>
      </c>
      <c r="I219" s="92">
        <v>1.2018570131864417</v>
      </c>
      <c r="J219" s="93">
        <v>8.4388185654008439</v>
      </c>
      <c r="K219" s="93">
        <v>12.43197484580965</v>
      </c>
      <c r="L219" s="1007">
        <v>0.2154800004488262</v>
      </c>
    </row>
    <row r="220" spans="1:12" ht="15">
      <c r="A220" s="46" t="s">
        <v>116</v>
      </c>
      <c r="B220" s="47" t="s">
        <v>32</v>
      </c>
      <c r="C220" s="79">
        <v>11769.229411764705</v>
      </c>
      <c r="D220" s="79">
        <v>11940.506862745096</v>
      </c>
      <c r="E220" s="80">
        <v>12004.614</v>
      </c>
      <c r="F220" s="80">
        <v>12179.316999999999</v>
      </c>
      <c r="G220" s="999">
        <v>-1.4344236216201576</v>
      </c>
      <c r="H220" s="81">
        <v>234.7</v>
      </c>
      <c r="I220" s="81">
        <v>-1.758057764755135</v>
      </c>
      <c r="J220" s="89">
        <v>-2.904564315352697</v>
      </c>
      <c r="K220" s="89">
        <v>2.8298464143185389</v>
      </c>
      <c r="L220" s="1005">
        <v>-0.27582368877424468</v>
      </c>
    </row>
    <row r="221" spans="1:12" ht="15">
      <c r="A221" s="46" t="s">
        <v>116</v>
      </c>
      <c r="B221" s="47" t="s">
        <v>33</v>
      </c>
      <c r="C221" s="79">
        <v>12470.980392156862</v>
      </c>
      <c r="D221" s="79">
        <v>12367.492156862745</v>
      </c>
      <c r="E221" s="80">
        <v>12720.4</v>
      </c>
      <c r="F221" s="80">
        <v>12614.842000000001</v>
      </c>
      <c r="G221" s="999">
        <v>0.83677623548514579</v>
      </c>
      <c r="H221" s="81">
        <v>268.8</v>
      </c>
      <c r="I221" s="81">
        <v>1.2048192771084292</v>
      </c>
      <c r="J221" s="81">
        <v>13.052631578947368</v>
      </c>
      <c r="K221" s="81">
        <v>6.4941347200386978</v>
      </c>
      <c r="L221" s="1000">
        <v>0.37300069942014158</v>
      </c>
    </row>
    <row r="222" spans="1:12" ht="15.75" thickBot="1">
      <c r="A222" s="56" t="s">
        <v>116</v>
      </c>
      <c r="B222" s="57" t="s">
        <v>36</v>
      </c>
      <c r="C222" s="82">
        <v>12579.211764705882</v>
      </c>
      <c r="D222" s="82">
        <v>12356.567647058824</v>
      </c>
      <c r="E222" s="83">
        <v>12830.796</v>
      </c>
      <c r="F222" s="83">
        <v>12603.699000000001</v>
      </c>
      <c r="G222" s="1001">
        <v>1.8018281775850069</v>
      </c>
      <c r="H222" s="84">
        <v>297.8</v>
      </c>
      <c r="I222" s="84">
        <v>2.2313765877102645</v>
      </c>
      <c r="J222" s="84">
        <v>10.775862068965516</v>
      </c>
      <c r="K222" s="84">
        <v>3.1079937114524125</v>
      </c>
      <c r="L222" s="1002">
        <v>0.11830298980292797</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4"/>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475" t="s">
        <v>10</v>
      </c>
      <c r="I227" s="1476"/>
      <c r="J227" s="986" t="s">
        <v>11</v>
      </c>
      <c r="K227" s="956" t="s">
        <v>12</v>
      </c>
      <c r="L227" s="957"/>
    </row>
    <row r="228" spans="1:12" ht="15.75" customHeight="1">
      <c r="A228" s="29" t="s">
        <v>13</v>
      </c>
      <c r="B228" s="30" t="s">
        <v>14</v>
      </c>
      <c r="C228" s="958" t="s">
        <v>40</v>
      </c>
      <c r="D228" s="958" t="s">
        <v>40</v>
      </c>
      <c r="E228" s="959" t="s">
        <v>41</v>
      </c>
      <c r="F228" s="960"/>
      <c r="G228" s="987"/>
      <c r="H228" s="1473" t="s">
        <v>15</v>
      </c>
      <c r="I228" s="1474"/>
      <c r="J228" s="988" t="s">
        <v>16</v>
      </c>
      <c r="K228" s="961" t="s">
        <v>17</v>
      </c>
      <c r="L228" s="962"/>
    </row>
    <row r="229" spans="1:12" ht="26.25" thickBot="1">
      <c r="A229" s="31" t="s">
        <v>18</v>
      </c>
      <c r="B229" s="32" t="s">
        <v>19</v>
      </c>
      <c r="C229" s="877" t="s">
        <v>511</v>
      </c>
      <c r="D229" s="1439" t="s">
        <v>498</v>
      </c>
      <c r="E229" s="952" t="s">
        <v>511</v>
      </c>
      <c r="F229" s="1240" t="s">
        <v>498</v>
      </c>
      <c r="G229" s="985" t="s">
        <v>20</v>
      </c>
      <c r="H229" s="66" t="s">
        <v>511</v>
      </c>
      <c r="I229" s="890" t="s">
        <v>20</v>
      </c>
      <c r="J229" s="989" t="s">
        <v>20</v>
      </c>
      <c r="K229" s="953" t="s">
        <v>511</v>
      </c>
      <c r="L229" s="990" t="s">
        <v>21</v>
      </c>
    </row>
    <row r="230" spans="1:12" ht="15" thickBot="1">
      <c r="A230" s="33" t="s">
        <v>22</v>
      </c>
      <c r="B230" s="34" t="s">
        <v>23</v>
      </c>
      <c r="C230" s="67">
        <v>11194.986548775985</v>
      </c>
      <c r="D230" s="67">
        <v>11050.608693592068</v>
      </c>
      <c r="E230" s="68">
        <v>11418.886279751505</v>
      </c>
      <c r="F230" s="1241">
        <v>11272.806071203777</v>
      </c>
      <c r="G230" s="991">
        <v>1.295863759431539</v>
      </c>
      <c r="H230" s="69">
        <v>318.55732838589984</v>
      </c>
      <c r="I230" s="69">
        <v>0.38964809752053164</v>
      </c>
      <c r="J230" s="70">
        <v>6.2417871222076222</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12589.29159426532</v>
      </c>
      <c r="D233" s="76">
        <v>12411.545089750984</v>
      </c>
      <c r="E233" s="77">
        <v>12841.077426150627</v>
      </c>
      <c r="F233" s="77">
        <v>12659.775991546003</v>
      </c>
      <c r="G233" s="997">
        <v>1.4321061820184977</v>
      </c>
      <c r="H233" s="78">
        <v>359.41002506265664</v>
      </c>
      <c r="I233" s="78">
        <v>-1.7384549492933357</v>
      </c>
      <c r="J233" s="78">
        <v>31.25</v>
      </c>
      <c r="K233" s="78">
        <v>24.675324675324674</v>
      </c>
      <c r="L233" s="998">
        <v>4.7016058842602853</v>
      </c>
    </row>
    <row r="234" spans="1:12" ht="15">
      <c r="A234" s="39" t="s">
        <v>109</v>
      </c>
      <c r="B234" s="40" t="s">
        <v>23</v>
      </c>
      <c r="C234" s="79">
        <v>13156.530451632709</v>
      </c>
      <c r="D234" s="79">
        <v>12956.36886143706</v>
      </c>
      <c r="E234" s="80">
        <v>13419.661060665363</v>
      </c>
      <c r="F234" s="80">
        <v>13215.496238665803</v>
      </c>
      <c r="G234" s="999">
        <v>1.5448895623171266</v>
      </c>
      <c r="H234" s="81">
        <v>388.77500000000003</v>
      </c>
      <c r="I234" s="81">
        <v>-6.8368166421636776</v>
      </c>
      <c r="J234" s="81">
        <v>24.324324324324326</v>
      </c>
      <c r="K234" s="81">
        <v>5.6895485466914035</v>
      </c>
      <c r="L234" s="1000">
        <v>0.82752489360336146</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10057.815130818328</v>
      </c>
      <c r="D236" s="79">
        <v>10008.461917875204</v>
      </c>
      <c r="E236" s="80">
        <v>10258.971433434695</v>
      </c>
      <c r="F236" s="80">
        <v>10208.631156232708</v>
      </c>
      <c r="G236" s="999">
        <v>0.49311485968667579</v>
      </c>
      <c r="H236" s="81">
        <v>297.31477398015437</v>
      </c>
      <c r="I236" s="81">
        <v>-0.18209027045176185</v>
      </c>
      <c r="J236" s="81">
        <v>-0.32967032967032966</v>
      </c>
      <c r="K236" s="81">
        <v>56.09152752009895</v>
      </c>
      <c r="L236" s="1000">
        <v>-3.6982228084161619</v>
      </c>
    </row>
    <row r="237" spans="1:12" ht="15.75" thickBot="1">
      <c r="A237" s="41" t="s">
        <v>111</v>
      </c>
      <c r="B237" s="42" t="s">
        <v>23</v>
      </c>
      <c r="C237" s="82">
        <v>11746.39556700604</v>
      </c>
      <c r="D237" s="82">
        <v>12068.802901977348</v>
      </c>
      <c r="E237" s="83">
        <v>11981.323478346161</v>
      </c>
      <c r="F237" s="83">
        <v>12336.071197021764</v>
      </c>
      <c r="G237" s="1001">
        <v>-2.8756944817345675</v>
      </c>
      <c r="H237" s="84">
        <v>302.60639269406386</v>
      </c>
      <c r="I237" s="84">
        <v>1.3914981799489534</v>
      </c>
      <c r="J237" s="84">
        <v>-6.4102564102564097</v>
      </c>
      <c r="K237" s="84">
        <v>13.543599257884972</v>
      </c>
      <c r="L237" s="1002">
        <v>-1.8309079694474839</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13364.611738356138</v>
      </c>
      <c r="D249" s="85">
        <v>13245.2029088736</v>
      </c>
      <c r="E249" s="86">
        <v>13631.903973123261</v>
      </c>
      <c r="F249" s="86">
        <v>13510.106967051071</v>
      </c>
      <c r="G249" s="1003">
        <v>0.90152510538393205</v>
      </c>
      <c r="H249" s="87">
        <v>431.56799999999998</v>
      </c>
      <c r="I249" s="87">
        <v>3.0877551356605131</v>
      </c>
      <c r="J249" s="88">
        <v>-13.793103448275861</v>
      </c>
      <c r="K249" s="88">
        <v>1.5460729746444033</v>
      </c>
      <c r="L249" s="1004">
        <v>-0.35931467318739707</v>
      </c>
    </row>
    <row r="250" spans="1:12" ht="15">
      <c r="A250" s="46" t="s">
        <v>113</v>
      </c>
      <c r="B250" s="47" t="s">
        <v>26</v>
      </c>
      <c r="C250" s="79">
        <v>13521.293137254901</v>
      </c>
      <c r="D250" s="79">
        <v>13525.416666666666</v>
      </c>
      <c r="E250" s="80">
        <v>13791.718999999999</v>
      </c>
      <c r="F250" s="80">
        <v>13795.924999999999</v>
      </c>
      <c r="G250" s="999">
        <v>-3.0487263449171631E-2</v>
      </c>
      <c r="H250" s="81">
        <v>425.2</v>
      </c>
      <c r="I250" s="81">
        <v>4.6774987690792713</v>
      </c>
      <c r="J250" s="89">
        <v>0</v>
      </c>
      <c r="K250" s="89">
        <v>1.2987012987012987</v>
      </c>
      <c r="L250" s="1005">
        <v>-8.1062170418280788E-2</v>
      </c>
    </row>
    <row r="251" spans="1:12" ht="15">
      <c r="A251" s="46" t="s">
        <v>113</v>
      </c>
      <c r="B251" s="47" t="s">
        <v>27</v>
      </c>
      <c r="C251" s="79" t="s">
        <v>253</v>
      </c>
      <c r="D251" s="79">
        <v>12583.091176470589</v>
      </c>
      <c r="E251" s="80" t="s">
        <v>253</v>
      </c>
      <c r="F251" s="80">
        <v>12834.753000000001</v>
      </c>
      <c r="G251" s="999" t="s">
        <v>99</v>
      </c>
      <c r="H251" s="81" t="s">
        <v>253</v>
      </c>
      <c r="I251" s="81" t="s">
        <v>99</v>
      </c>
      <c r="J251" s="89" t="s">
        <v>99</v>
      </c>
      <c r="K251" s="89">
        <v>0.24737167594310452</v>
      </c>
      <c r="L251" s="1005" t="s">
        <v>99</v>
      </c>
    </row>
    <row r="252" spans="1:12" ht="14.25">
      <c r="A252" s="44" t="s">
        <v>113</v>
      </c>
      <c r="B252" s="48" t="s">
        <v>28</v>
      </c>
      <c r="C252" s="90">
        <v>12855.73195805768</v>
      </c>
      <c r="D252" s="90">
        <v>12451.010708994314</v>
      </c>
      <c r="E252" s="91">
        <v>13112.846597218835</v>
      </c>
      <c r="F252" s="91">
        <v>12700.030923174201</v>
      </c>
      <c r="G252" s="1006">
        <v>3.250509203811105</v>
      </c>
      <c r="H252" s="92">
        <v>379.50740740740741</v>
      </c>
      <c r="I252" s="92">
        <v>0.77934194132613877</v>
      </c>
      <c r="J252" s="93">
        <v>28.571428571428569</v>
      </c>
      <c r="K252" s="93">
        <v>6.679035250463822</v>
      </c>
      <c r="L252" s="1007">
        <v>1.159981373985504</v>
      </c>
    </row>
    <row r="253" spans="1:12" ht="15">
      <c r="A253" s="46" t="s">
        <v>113</v>
      </c>
      <c r="B253" s="47" t="s">
        <v>29</v>
      </c>
      <c r="C253" s="79">
        <v>12572.280392156863</v>
      </c>
      <c r="D253" s="79">
        <v>12090.586274509804</v>
      </c>
      <c r="E253" s="80">
        <v>12823.726000000001</v>
      </c>
      <c r="F253" s="80">
        <v>12332.397999999999</v>
      </c>
      <c r="G253" s="999">
        <v>3.9840426817233867</v>
      </c>
      <c r="H253" s="81">
        <v>376.2</v>
      </c>
      <c r="I253" s="81">
        <v>1.7581823099810656</v>
      </c>
      <c r="J253" s="89">
        <v>0</v>
      </c>
      <c r="K253" s="89">
        <v>3.7724180581323439</v>
      </c>
      <c r="L253" s="1005">
        <v>-0.23546630454833961</v>
      </c>
    </row>
    <row r="254" spans="1:12" ht="15">
      <c r="A254" s="46" t="s">
        <v>113</v>
      </c>
      <c r="B254" s="47" t="s">
        <v>30</v>
      </c>
      <c r="C254" s="79">
        <v>13216.331372549019</v>
      </c>
      <c r="D254" s="79">
        <v>13346.117647058823</v>
      </c>
      <c r="E254" s="80">
        <v>13480.657999999999</v>
      </c>
      <c r="F254" s="80">
        <v>13613.04</v>
      </c>
      <c r="G254" s="999">
        <v>-0.97246463684820883</v>
      </c>
      <c r="H254" s="81">
        <v>383.8</v>
      </c>
      <c r="I254" s="81">
        <v>-2.786220871327254</v>
      </c>
      <c r="J254" s="89">
        <v>104.34782608695652</v>
      </c>
      <c r="K254" s="89">
        <v>2.9066171923314781</v>
      </c>
      <c r="L254" s="1005">
        <v>1.3954476785338434</v>
      </c>
    </row>
    <row r="255" spans="1:12" ht="14.25">
      <c r="A255" s="44" t="s">
        <v>113</v>
      </c>
      <c r="B255" s="48" t="s">
        <v>31</v>
      </c>
      <c r="C255" s="90">
        <v>12378.779753328969</v>
      </c>
      <c r="D255" s="90">
        <v>12242.917034859032</v>
      </c>
      <c r="E255" s="91">
        <v>12626.355348395547</v>
      </c>
      <c r="F255" s="91">
        <v>12487.775375556213</v>
      </c>
      <c r="G255" s="1006">
        <v>1.1097250604826927</v>
      </c>
      <c r="H255" s="92">
        <v>344.46842105263158</v>
      </c>
      <c r="I255" s="92">
        <v>-2.4139831490891055</v>
      </c>
      <c r="J255" s="93">
        <v>39.267015706806284</v>
      </c>
      <c r="K255" s="93">
        <v>16.450216450216452</v>
      </c>
      <c r="L255" s="1007">
        <v>3.9009391834621798</v>
      </c>
    </row>
    <row r="256" spans="1:12" ht="15">
      <c r="A256" s="46" t="s">
        <v>113</v>
      </c>
      <c r="B256" s="47" t="s">
        <v>32</v>
      </c>
      <c r="C256" s="79">
        <v>12214.306862745099</v>
      </c>
      <c r="D256" s="79">
        <v>12250.05</v>
      </c>
      <c r="E256" s="80">
        <v>12458.593000000001</v>
      </c>
      <c r="F256" s="80">
        <v>12495.050999999999</v>
      </c>
      <c r="G256" s="999">
        <v>-0.29177952134808188</v>
      </c>
      <c r="H256" s="81">
        <v>334.3</v>
      </c>
      <c r="I256" s="81">
        <v>-1.820851688693095</v>
      </c>
      <c r="J256" s="89">
        <v>38.095238095238095</v>
      </c>
      <c r="K256" s="89">
        <v>10.760667903525047</v>
      </c>
      <c r="L256" s="1005">
        <v>2.4820870888075692</v>
      </c>
    </row>
    <row r="257" spans="1:12" ht="15.75" thickBot="1">
      <c r="A257" s="49" t="s">
        <v>113</v>
      </c>
      <c r="B257" s="50" t="s">
        <v>33</v>
      </c>
      <c r="C257" s="94">
        <v>12664.665686274509</v>
      </c>
      <c r="D257" s="94">
        <v>12230.437254901961</v>
      </c>
      <c r="E257" s="95">
        <v>12917.959000000001</v>
      </c>
      <c r="F257" s="95">
        <v>12475.046</v>
      </c>
      <c r="G257" s="1008">
        <v>3.55039171799447</v>
      </c>
      <c r="H257" s="89">
        <v>363.7</v>
      </c>
      <c r="I257" s="89">
        <v>-3.5790031813361614</v>
      </c>
      <c r="J257" s="89">
        <v>41.53846153846154</v>
      </c>
      <c r="K257" s="89">
        <v>5.6895485466914035</v>
      </c>
      <c r="L257" s="1005">
        <v>1.4188520946546097</v>
      </c>
    </row>
    <row r="258" spans="1:12" ht="15.75" thickBot="1">
      <c r="A258" s="51"/>
      <c r="B258" s="52"/>
      <c r="C258" s="96"/>
      <c r="D258" s="96"/>
      <c r="E258" s="96"/>
      <c r="F258" s="96"/>
      <c r="G258" s="1009"/>
      <c r="H258" s="97"/>
      <c r="I258" s="97"/>
      <c r="J258" s="97"/>
      <c r="K258" s="97"/>
      <c r="L258" s="1010"/>
    </row>
    <row r="259" spans="1:12" ht="15">
      <c r="A259" s="46" t="s">
        <v>114</v>
      </c>
      <c r="B259" s="53" t="s">
        <v>30</v>
      </c>
      <c r="C259" s="98">
        <v>13281.008823529412</v>
      </c>
      <c r="D259" s="98">
        <v>13175.003921568628</v>
      </c>
      <c r="E259" s="99">
        <v>13546.629000000001</v>
      </c>
      <c r="F259" s="99">
        <v>13438.504000000001</v>
      </c>
      <c r="G259" s="1011">
        <v>0.80459104674151216</v>
      </c>
      <c r="H259" s="100">
        <v>404.3</v>
      </c>
      <c r="I259" s="100">
        <v>-9.2887592551043259</v>
      </c>
      <c r="J259" s="100">
        <v>0</v>
      </c>
      <c r="K259" s="100">
        <v>1.4223871366728509</v>
      </c>
      <c r="L259" s="1012">
        <v>-8.8782377124783762E-2</v>
      </c>
    </row>
    <row r="260" spans="1:12" ht="15.75" thickBot="1">
      <c r="A260" s="49" t="s">
        <v>114</v>
      </c>
      <c r="B260" s="50" t="s">
        <v>33</v>
      </c>
      <c r="C260" s="94">
        <v>13112.796078431373</v>
      </c>
      <c r="D260" s="94">
        <v>12847.74019607843</v>
      </c>
      <c r="E260" s="95">
        <v>13375.052</v>
      </c>
      <c r="F260" s="95">
        <v>13104.695</v>
      </c>
      <c r="G260" s="1008">
        <v>2.0630545006961243</v>
      </c>
      <c r="H260" s="89">
        <v>383.6</v>
      </c>
      <c r="I260" s="89">
        <v>-5.1668726823238513</v>
      </c>
      <c r="J260" s="89">
        <v>35.294117647058826</v>
      </c>
      <c r="K260" s="89">
        <v>4.2671614100185531</v>
      </c>
      <c r="L260" s="1005">
        <v>0.91630727072814588</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10293.576806738723</v>
      </c>
      <c r="D273" s="85">
        <v>10551.50400708061</v>
      </c>
      <c r="E273" s="86">
        <v>10499.448342873498</v>
      </c>
      <c r="F273" s="86">
        <v>10762.534087222222</v>
      </c>
      <c r="G273" s="1003">
        <v>-2.4444591043021315</v>
      </c>
      <c r="H273" s="87">
        <v>335.95000000000005</v>
      </c>
      <c r="I273" s="87">
        <v>-4.812051378919505</v>
      </c>
      <c r="J273" s="88">
        <v>1.9607843137254901</v>
      </c>
      <c r="K273" s="88">
        <v>3.2158317872603583</v>
      </c>
      <c r="L273" s="1004">
        <v>-0.13502235203004886</v>
      </c>
    </row>
    <row r="274" spans="1:12" ht="15">
      <c r="A274" s="46" t="s">
        <v>24</v>
      </c>
      <c r="B274" s="47" t="s">
        <v>29</v>
      </c>
      <c r="C274" s="79" t="s">
        <v>253</v>
      </c>
      <c r="D274" s="79">
        <v>10078.222549019609</v>
      </c>
      <c r="E274" s="80" t="s">
        <v>253</v>
      </c>
      <c r="F274" s="80">
        <v>10279.787</v>
      </c>
      <c r="G274" s="999" t="s">
        <v>99</v>
      </c>
      <c r="H274" s="81" t="s">
        <v>253</v>
      </c>
      <c r="I274" s="81" t="s">
        <v>99</v>
      </c>
      <c r="J274" s="89" t="s">
        <v>99</v>
      </c>
      <c r="K274" s="89">
        <v>0.49474335188620905</v>
      </c>
      <c r="L274" s="1005" t="s">
        <v>99</v>
      </c>
    </row>
    <row r="275" spans="1:12" ht="15">
      <c r="A275" s="46" t="s">
        <v>24</v>
      </c>
      <c r="B275" s="47" t="s">
        <v>30</v>
      </c>
      <c r="C275" s="79">
        <v>10143.86568627451</v>
      </c>
      <c r="D275" s="79" t="s">
        <v>253</v>
      </c>
      <c r="E275" s="80">
        <v>10346.743</v>
      </c>
      <c r="F275" s="80" t="s">
        <v>253</v>
      </c>
      <c r="G275" s="999" t="s">
        <v>99</v>
      </c>
      <c r="H275" s="81">
        <v>334.3</v>
      </c>
      <c r="I275" s="81" t="s">
        <v>99</v>
      </c>
      <c r="J275" s="89" t="s">
        <v>99</v>
      </c>
      <c r="K275" s="89">
        <v>1.4223871366728509</v>
      </c>
      <c r="L275" s="1005" t="s">
        <v>99</v>
      </c>
    </row>
    <row r="276" spans="1:12" ht="15">
      <c r="A276" s="46" t="s">
        <v>24</v>
      </c>
      <c r="B276" s="47" t="s">
        <v>35</v>
      </c>
      <c r="C276" s="79">
        <v>10429.85588235294</v>
      </c>
      <c r="D276" s="79">
        <v>10387.189215686276</v>
      </c>
      <c r="E276" s="80">
        <v>10638.453</v>
      </c>
      <c r="F276" s="80">
        <v>10594.933000000001</v>
      </c>
      <c r="G276" s="999">
        <v>0.41076238990844599</v>
      </c>
      <c r="H276" s="81">
        <v>350.5</v>
      </c>
      <c r="I276" s="81">
        <v>-11.978905072827722</v>
      </c>
      <c r="J276" s="89">
        <v>23.52941176470588</v>
      </c>
      <c r="K276" s="89">
        <v>1.2987012987012987</v>
      </c>
      <c r="L276" s="1005">
        <v>0.18174991893782955</v>
      </c>
    </row>
    <row r="277" spans="1:12" ht="14.25">
      <c r="A277" s="44" t="s">
        <v>24</v>
      </c>
      <c r="B277" s="48" t="s">
        <v>31</v>
      </c>
      <c r="C277" s="90">
        <v>10300.119063191327</v>
      </c>
      <c r="D277" s="90">
        <v>10398.629180820584</v>
      </c>
      <c r="E277" s="91">
        <v>10506.121444455153</v>
      </c>
      <c r="F277" s="91">
        <v>10606.601764436997</v>
      </c>
      <c r="G277" s="1006">
        <v>-0.94733753763382633</v>
      </c>
      <c r="H277" s="92">
        <v>309.23010432190762</v>
      </c>
      <c r="I277" s="92">
        <v>-1.8340065699075512</v>
      </c>
      <c r="J277" s="93">
        <v>7.3599999999999994</v>
      </c>
      <c r="K277" s="93">
        <v>41.496598639455783</v>
      </c>
      <c r="L277" s="1007">
        <v>0.43220967756353446</v>
      </c>
    </row>
    <row r="278" spans="1:12" ht="15">
      <c r="A278" s="46" t="s">
        <v>24</v>
      </c>
      <c r="B278" s="47" t="s">
        <v>32</v>
      </c>
      <c r="C278" s="79">
        <v>9883.1107843137252</v>
      </c>
      <c r="D278" s="79">
        <v>10421.594117647059</v>
      </c>
      <c r="E278" s="80">
        <v>10080.772999999999</v>
      </c>
      <c r="F278" s="80">
        <v>10630.026</v>
      </c>
      <c r="G278" s="999">
        <v>-5.1669958286085151</v>
      </c>
      <c r="H278" s="81">
        <v>282.60000000000002</v>
      </c>
      <c r="I278" s="81">
        <v>-2.3496890117484295</v>
      </c>
      <c r="J278" s="89">
        <v>24.669603524229075</v>
      </c>
      <c r="K278" s="89">
        <v>17.501546072974644</v>
      </c>
      <c r="L278" s="1005">
        <v>2.5869600020153793</v>
      </c>
    </row>
    <row r="279" spans="1:12" ht="15">
      <c r="A279" s="46" t="s">
        <v>24</v>
      </c>
      <c r="B279" s="47" t="s">
        <v>33</v>
      </c>
      <c r="C279" s="79">
        <v>10592.815686274511</v>
      </c>
      <c r="D279" s="79">
        <v>10564.745098039217</v>
      </c>
      <c r="E279" s="80">
        <v>10804.672</v>
      </c>
      <c r="F279" s="80">
        <v>10776.04</v>
      </c>
      <c r="G279" s="999">
        <v>0.26570057275213904</v>
      </c>
      <c r="H279" s="81">
        <v>322.10000000000002</v>
      </c>
      <c r="I279" s="81">
        <v>1.0034493571652698</v>
      </c>
      <c r="J279" s="89">
        <v>9.1549295774647899</v>
      </c>
      <c r="K279" s="89">
        <v>19.171304885590601</v>
      </c>
      <c r="L279" s="1005">
        <v>0.51164654130676368</v>
      </c>
    </row>
    <row r="280" spans="1:12" ht="15">
      <c r="A280" s="46" t="s">
        <v>24</v>
      </c>
      <c r="B280" s="47" t="s">
        <v>36</v>
      </c>
      <c r="C280" s="79">
        <v>10449.359803921569</v>
      </c>
      <c r="D280" s="79" t="s">
        <v>253</v>
      </c>
      <c r="E280" s="80">
        <v>10658.347</v>
      </c>
      <c r="F280" s="80" t="s">
        <v>253</v>
      </c>
      <c r="G280" s="999" t="s">
        <v>99</v>
      </c>
      <c r="H280" s="81">
        <v>354.7</v>
      </c>
      <c r="I280" s="81" t="s">
        <v>99</v>
      </c>
      <c r="J280" s="89" t="s">
        <v>99</v>
      </c>
      <c r="K280" s="89">
        <v>4.8237476808905377</v>
      </c>
      <c r="L280" s="1005" t="s">
        <v>99</v>
      </c>
    </row>
    <row r="281" spans="1:12" ht="14.25">
      <c r="A281" s="44" t="s">
        <v>24</v>
      </c>
      <c r="B281" s="48" t="s">
        <v>37</v>
      </c>
      <c r="C281" s="90">
        <v>8840.9381866035019</v>
      </c>
      <c r="D281" s="90">
        <v>8467.0808212747525</v>
      </c>
      <c r="E281" s="91">
        <v>9017.7569503355717</v>
      </c>
      <c r="F281" s="91">
        <v>8636.4224377002483</v>
      </c>
      <c r="G281" s="1006">
        <v>4.4154221888301599</v>
      </c>
      <c r="H281" s="92">
        <v>242.94402173913042</v>
      </c>
      <c r="I281" s="92">
        <v>1.2072127990993824</v>
      </c>
      <c r="J281" s="93">
        <v>-21.367521367521366</v>
      </c>
      <c r="K281" s="93">
        <v>11.379097093382807</v>
      </c>
      <c r="L281" s="1007">
        <v>-3.9954101339496493</v>
      </c>
    </row>
    <row r="282" spans="1:12" ht="15">
      <c r="A282" s="46" t="s">
        <v>24</v>
      </c>
      <c r="B282" s="47" t="s">
        <v>101</v>
      </c>
      <c r="C282" s="101">
        <v>8414.575490196079</v>
      </c>
      <c r="D282" s="101">
        <v>8369.9117647058811</v>
      </c>
      <c r="E282" s="102">
        <v>8582.8670000000002</v>
      </c>
      <c r="F282" s="102">
        <v>8537.31</v>
      </c>
      <c r="G282" s="1013">
        <v>0.53362241736566551</v>
      </c>
      <c r="H282" s="103">
        <v>219.6</v>
      </c>
      <c r="I282" s="103">
        <v>-6.9097075031793169</v>
      </c>
      <c r="J282" s="104">
        <v>-41.17647058823529</v>
      </c>
      <c r="K282" s="104">
        <v>6.1842918985776132</v>
      </c>
      <c r="L282" s="1014">
        <v>-4.9852218990570778</v>
      </c>
    </row>
    <row r="283" spans="1:12" ht="15">
      <c r="A283" s="46" t="s">
        <v>24</v>
      </c>
      <c r="B283" s="47" t="s">
        <v>38</v>
      </c>
      <c r="C283" s="79">
        <v>9009.5401960784311</v>
      </c>
      <c r="D283" s="79">
        <v>8683.2107843137255</v>
      </c>
      <c r="E283" s="80">
        <v>9189.7309999999998</v>
      </c>
      <c r="F283" s="80">
        <v>8856.875</v>
      </c>
      <c r="G283" s="999">
        <v>3.7581652670947685</v>
      </c>
      <c r="H283" s="81">
        <v>256.3</v>
      </c>
      <c r="I283" s="81">
        <v>3.1388329979879321</v>
      </c>
      <c r="J283" s="89">
        <v>7.2727272727272725</v>
      </c>
      <c r="K283" s="89">
        <v>3.6487322201607912</v>
      </c>
      <c r="L283" s="1005">
        <v>3.5065991514273254E-2</v>
      </c>
    </row>
    <row r="284" spans="1:12" ht="15.75" thickBot="1">
      <c r="A284" s="46" t="s">
        <v>24</v>
      </c>
      <c r="B284" s="47" t="s">
        <v>39</v>
      </c>
      <c r="C284" s="79">
        <v>9735.1196078431367</v>
      </c>
      <c r="D284" s="79" t="s">
        <v>253</v>
      </c>
      <c r="E284" s="80">
        <v>9929.8220000000001</v>
      </c>
      <c r="F284" s="80" t="s">
        <v>253</v>
      </c>
      <c r="G284" s="1440" t="s">
        <v>99</v>
      </c>
      <c r="H284" s="81">
        <v>304.8</v>
      </c>
      <c r="I284" s="81" t="s">
        <v>99</v>
      </c>
      <c r="J284" s="89" t="s">
        <v>99</v>
      </c>
      <c r="K284" s="89">
        <v>1.5460729746444033</v>
      </c>
      <c r="L284" s="1005" t="s">
        <v>99</v>
      </c>
    </row>
    <row r="285" spans="1:12" ht="15.75" thickBot="1">
      <c r="A285" s="51"/>
      <c r="B285" s="52"/>
      <c r="C285" s="96"/>
      <c r="D285" s="96"/>
      <c r="E285" s="96"/>
      <c r="F285" s="96"/>
      <c r="G285" s="1009"/>
      <c r="H285" s="97"/>
      <c r="I285" s="97"/>
      <c r="J285" s="97"/>
      <c r="K285" s="97"/>
      <c r="L285" s="1010"/>
    </row>
    <row r="286" spans="1:12" ht="14.25">
      <c r="A286" s="44" t="s">
        <v>116</v>
      </c>
      <c r="B286" s="48" t="s">
        <v>25</v>
      </c>
      <c r="C286" s="90">
        <v>13001.25984288787</v>
      </c>
      <c r="D286" s="90">
        <v>13904.32743324191</v>
      </c>
      <c r="E286" s="91">
        <v>13261.285039745628</v>
      </c>
      <c r="F286" s="91">
        <v>14182.413981906748</v>
      </c>
      <c r="G286" s="1006">
        <v>-6.494867117376864</v>
      </c>
      <c r="H286" s="92">
        <v>331.09473684210525</v>
      </c>
      <c r="I286" s="92">
        <v>1.3776316338856265</v>
      </c>
      <c r="J286" s="93">
        <v>-56.81818181818182</v>
      </c>
      <c r="K286" s="93">
        <v>1.1750154607297465</v>
      </c>
      <c r="L286" s="1007">
        <v>-1.7159175221874676</v>
      </c>
    </row>
    <row r="287" spans="1:12" ht="15">
      <c r="A287" s="46" t="s">
        <v>116</v>
      </c>
      <c r="B287" s="47" t="s">
        <v>26</v>
      </c>
      <c r="C287" s="79" t="s">
        <v>253</v>
      </c>
      <c r="D287" s="79" t="s">
        <v>253</v>
      </c>
      <c r="E287" s="80" t="s">
        <v>253</v>
      </c>
      <c r="F287" s="80" t="s">
        <v>253</v>
      </c>
      <c r="G287" s="1440" t="s">
        <v>99</v>
      </c>
      <c r="H287" s="81">
        <v>270</v>
      </c>
      <c r="I287" s="81" t="s">
        <v>99</v>
      </c>
      <c r="J287" s="89" t="s">
        <v>99</v>
      </c>
      <c r="K287" s="89">
        <v>0.1855287569573284</v>
      </c>
      <c r="L287" s="1441" t="s">
        <v>99</v>
      </c>
    </row>
    <row r="288" spans="1:12" ht="15">
      <c r="A288" s="46" t="s">
        <v>116</v>
      </c>
      <c r="B288" s="47" t="s">
        <v>27</v>
      </c>
      <c r="C288" s="79">
        <v>12873.479411764707</v>
      </c>
      <c r="D288" s="79">
        <v>13616.278431372548</v>
      </c>
      <c r="E288" s="80">
        <v>13130.949000000001</v>
      </c>
      <c r="F288" s="80">
        <v>13888.603999999999</v>
      </c>
      <c r="G288" s="999">
        <v>-5.4552278976346287</v>
      </c>
      <c r="H288" s="81">
        <v>321.3</v>
      </c>
      <c r="I288" s="81">
        <v>-3.571428571428565</v>
      </c>
      <c r="J288" s="89">
        <v>-63.636363636363633</v>
      </c>
      <c r="K288" s="89">
        <v>0.49474335188620905</v>
      </c>
      <c r="L288" s="1005">
        <v>-0.95072313957239807</v>
      </c>
    </row>
    <row r="289" spans="1:12" ht="15">
      <c r="A289" s="46" t="s">
        <v>116</v>
      </c>
      <c r="B289" s="47" t="s">
        <v>34</v>
      </c>
      <c r="C289" s="79" t="s">
        <v>253</v>
      </c>
      <c r="D289" s="79" t="s">
        <v>253</v>
      </c>
      <c r="E289" s="80" t="s">
        <v>253</v>
      </c>
      <c r="F289" s="80" t="s">
        <v>253</v>
      </c>
      <c r="G289" s="1440" t="s">
        <v>99</v>
      </c>
      <c r="H289" s="81">
        <v>363.8</v>
      </c>
      <c r="I289" s="81" t="s">
        <v>99</v>
      </c>
      <c r="J289" s="89" t="s">
        <v>99</v>
      </c>
      <c r="K289" s="89">
        <v>0.49474335188620905</v>
      </c>
      <c r="L289" s="1005" t="s">
        <v>99</v>
      </c>
    </row>
    <row r="290" spans="1:12" ht="14.25">
      <c r="A290" s="44" t="s">
        <v>116</v>
      </c>
      <c r="B290" s="48" t="s">
        <v>28</v>
      </c>
      <c r="C290" s="90">
        <v>11808.329509012907</v>
      </c>
      <c r="D290" s="90">
        <v>12137.260740920143</v>
      </c>
      <c r="E290" s="91">
        <v>12044.496099193166</v>
      </c>
      <c r="F290" s="91">
        <v>12380.005955738547</v>
      </c>
      <c r="G290" s="1006">
        <v>-2.7100944680067856</v>
      </c>
      <c r="H290" s="92">
        <v>314.47611940298503</v>
      </c>
      <c r="I290" s="92">
        <v>0.34595144174340875</v>
      </c>
      <c r="J290" s="93">
        <v>8.064516129032258</v>
      </c>
      <c r="K290" s="93">
        <v>4.1434755720470005</v>
      </c>
      <c r="L290" s="1007">
        <v>6.9888187027290272E-2</v>
      </c>
    </row>
    <row r="291" spans="1:12" ht="15">
      <c r="A291" s="46" t="s">
        <v>116</v>
      </c>
      <c r="B291" s="47" t="s">
        <v>29</v>
      </c>
      <c r="C291" s="79" t="s">
        <v>253</v>
      </c>
      <c r="D291" s="79">
        <v>12327.167647058823</v>
      </c>
      <c r="E291" s="80" t="s">
        <v>253</v>
      </c>
      <c r="F291" s="80">
        <v>12573.710999999999</v>
      </c>
      <c r="G291" s="999" t="s">
        <v>99</v>
      </c>
      <c r="H291" s="81">
        <v>321.7</v>
      </c>
      <c r="I291" s="81" t="s">
        <v>99</v>
      </c>
      <c r="J291" s="89" t="s">
        <v>99</v>
      </c>
      <c r="K291" s="89">
        <v>0.3710575139146568</v>
      </c>
      <c r="L291" s="1005" t="s">
        <v>99</v>
      </c>
    </row>
    <row r="292" spans="1:12" ht="15">
      <c r="A292" s="46" t="s">
        <v>116</v>
      </c>
      <c r="B292" s="47" t="s">
        <v>30</v>
      </c>
      <c r="C292" s="79">
        <v>11737.079411764706</v>
      </c>
      <c r="D292" s="79">
        <v>12156.26862745098</v>
      </c>
      <c r="E292" s="80">
        <v>11971.821</v>
      </c>
      <c r="F292" s="80">
        <v>12399.394</v>
      </c>
      <c r="G292" s="999">
        <v>-3.448337878447933</v>
      </c>
      <c r="H292" s="81">
        <v>310.2</v>
      </c>
      <c r="I292" s="81">
        <v>-2.0214782059381027</v>
      </c>
      <c r="J292" s="89">
        <v>4.5454545454545459</v>
      </c>
      <c r="K292" s="89">
        <v>2.8447742733457018</v>
      </c>
      <c r="L292" s="1005">
        <v>-4.6158709571512357E-2</v>
      </c>
    </row>
    <row r="293" spans="1:12" ht="15">
      <c r="A293" s="46" t="s">
        <v>116</v>
      </c>
      <c r="B293" s="47" t="s">
        <v>35</v>
      </c>
      <c r="C293" s="79">
        <v>12613.199019607842</v>
      </c>
      <c r="D293" s="79" t="s">
        <v>253</v>
      </c>
      <c r="E293" s="80">
        <v>12865.463</v>
      </c>
      <c r="F293" s="80" t="s">
        <v>253</v>
      </c>
      <c r="G293" s="1440" t="s">
        <v>99</v>
      </c>
      <c r="H293" s="81">
        <v>324.7</v>
      </c>
      <c r="I293" s="81" t="s">
        <v>99</v>
      </c>
      <c r="J293" s="89" t="s">
        <v>99</v>
      </c>
      <c r="K293" s="89">
        <v>0.927643784786642</v>
      </c>
      <c r="L293" s="1005" t="s">
        <v>99</v>
      </c>
    </row>
    <row r="294" spans="1:12" ht="14.25">
      <c r="A294" s="44" t="s">
        <v>116</v>
      </c>
      <c r="B294" s="48" t="s">
        <v>31</v>
      </c>
      <c r="C294" s="90">
        <v>11510.002751447535</v>
      </c>
      <c r="D294" s="90">
        <v>11324.601362226331</v>
      </c>
      <c r="E294" s="91">
        <v>11740.202806476485</v>
      </c>
      <c r="F294" s="91">
        <v>11576.204432852386</v>
      </c>
      <c r="G294" s="1006">
        <v>1.4166851887885148</v>
      </c>
      <c r="H294" s="92">
        <v>292.55714285714282</v>
      </c>
      <c r="I294" s="92">
        <v>3.9117873712852207</v>
      </c>
      <c r="J294" s="93">
        <v>3.90625</v>
      </c>
      <c r="K294" s="93">
        <v>8.2251082251082259</v>
      </c>
      <c r="L294" s="1007">
        <v>-0.18487863428730655</v>
      </c>
    </row>
    <row r="295" spans="1:12" ht="15">
      <c r="A295" s="46" t="s">
        <v>116</v>
      </c>
      <c r="B295" s="47" t="s">
        <v>32</v>
      </c>
      <c r="C295" s="79" t="s">
        <v>253</v>
      </c>
      <c r="D295" s="79">
        <v>11373.841176470587</v>
      </c>
      <c r="E295" s="80" t="s">
        <v>253</v>
      </c>
      <c r="F295" s="80">
        <v>11601.317999999999</v>
      </c>
      <c r="G295" s="1440" t="s">
        <v>99</v>
      </c>
      <c r="H295" s="81">
        <v>275.8</v>
      </c>
      <c r="I295" s="81" t="s">
        <v>99</v>
      </c>
      <c r="J295" s="89" t="s">
        <v>99</v>
      </c>
      <c r="K295" s="89">
        <v>0.7421150278293136</v>
      </c>
      <c r="L295" s="1441" t="s">
        <v>99</v>
      </c>
    </row>
    <row r="296" spans="1:12" ht="15">
      <c r="A296" s="46" t="s">
        <v>116</v>
      </c>
      <c r="B296" s="47" t="s">
        <v>33</v>
      </c>
      <c r="C296" s="79">
        <v>11469.63431372549</v>
      </c>
      <c r="D296" s="79">
        <v>11202.375490196078</v>
      </c>
      <c r="E296" s="80">
        <v>11699.027</v>
      </c>
      <c r="F296" s="80">
        <v>11426.423000000001</v>
      </c>
      <c r="G296" s="999">
        <v>2.3857334880740835</v>
      </c>
      <c r="H296" s="81">
        <v>290.10000000000002</v>
      </c>
      <c r="I296" s="81">
        <v>3.055062166962708</v>
      </c>
      <c r="J296" s="81">
        <v>9.4117647058823533</v>
      </c>
      <c r="K296" s="81">
        <v>5.7513914656771803</v>
      </c>
      <c r="L296" s="1000">
        <v>0.1666345668598348</v>
      </c>
    </row>
    <row r="297" spans="1:12" ht="15.75" thickBot="1">
      <c r="A297" s="56" t="s">
        <v>116</v>
      </c>
      <c r="B297" s="57" t="s">
        <v>36</v>
      </c>
      <c r="C297" s="82">
        <v>11637.179411764706</v>
      </c>
      <c r="D297" s="82">
        <v>11637.179411764706</v>
      </c>
      <c r="E297" s="83">
        <v>11869.923000000001</v>
      </c>
      <c r="F297" s="83">
        <v>12042.790999999999</v>
      </c>
      <c r="G297" s="1001">
        <v>-1.435447978794937</v>
      </c>
      <c r="H297" s="84">
        <v>307.89999999999998</v>
      </c>
      <c r="I297" s="84">
        <v>-0.54909560723515671</v>
      </c>
      <c r="J297" s="84">
        <v>16.666666666666664</v>
      </c>
      <c r="K297" s="84">
        <v>2.5454545454545454</v>
      </c>
      <c r="L297" s="1002">
        <v>0.57662763815347895</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78" t="s">
        <v>435</v>
      </c>
      <c r="B1" s="1478"/>
      <c r="C1" s="1478"/>
      <c r="D1" s="1478"/>
      <c r="E1" s="1478"/>
      <c r="F1" s="1478"/>
      <c r="G1" s="1478"/>
      <c r="H1" s="1478"/>
    </row>
    <row r="2" spans="1:18" ht="40.5">
      <c r="A2" s="1238" t="s">
        <v>126</v>
      </c>
      <c r="B2" s="3" t="s">
        <v>9</v>
      </c>
      <c r="C2" s="3"/>
      <c r="D2" s="837" t="s">
        <v>127</v>
      </c>
      <c r="E2" s="1479" t="s">
        <v>128</v>
      </c>
      <c r="F2" s="1480"/>
      <c r="G2" s="1481"/>
      <c r="H2" s="838" t="s">
        <v>129</v>
      </c>
    </row>
    <row r="3" spans="1:18" ht="41.25" thickBot="1">
      <c r="A3" s="614"/>
      <c r="B3" s="1190" t="s">
        <v>525</v>
      </c>
      <c r="C3" s="1190" t="s">
        <v>498</v>
      </c>
      <c r="D3" s="1191" t="s">
        <v>70</v>
      </c>
      <c r="E3" s="890" t="s">
        <v>525</v>
      </c>
      <c r="F3" s="1192" t="s">
        <v>498</v>
      </c>
      <c r="G3" s="852" t="s">
        <v>130</v>
      </c>
      <c r="H3" s="853" t="s">
        <v>131</v>
      </c>
    </row>
    <row r="4" spans="1:18" ht="15.75">
      <c r="A4" s="654" t="s">
        <v>8</v>
      </c>
      <c r="B4" s="839"/>
      <c r="C4" s="839"/>
      <c r="D4" s="840"/>
      <c r="E4" s="841"/>
      <c r="F4" s="841"/>
      <c r="G4" s="842"/>
      <c r="H4" s="843"/>
    </row>
    <row r="5" spans="1:18" ht="15">
      <c r="A5" s="437" t="s">
        <v>307</v>
      </c>
      <c r="B5" s="128">
        <v>14098.240179002425</v>
      </c>
      <c r="C5" s="128">
        <v>13626.937576222321</v>
      </c>
      <c r="D5" s="816">
        <v>3.4586098317679346</v>
      </c>
      <c r="E5" s="854">
        <v>100</v>
      </c>
      <c r="F5" s="855">
        <v>100</v>
      </c>
      <c r="G5" s="642" t="s">
        <v>99</v>
      </c>
      <c r="H5" s="645">
        <v>4.3740686101979298</v>
      </c>
    </row>
    <row r="6" spans="1:18">
      <c r="A6" s="631" t="s">
        <v>132</v>
      </c>
      <c r="B6" s="79">
        <v>12191.671</v>
      </c>
      <c r="C6" s="79">
        <v>12603.478999999999</v>
      </c>
      <c r="D6" s="817">
        <v>-3.26741529065109</v>
      </c>
      <c r="E6" s="856">
        <v>7.2780496204566001</v>
      </c>
      <c r="F6" s="857">
        <v>19.264323745478784</v>
      </c>
      <c r="G6" s="640">
        <v>-62.22006172334644</v>
      </c>
      <c r="H6" s="641">
        <v>-60.567541302235185</v>
      </c>
    </row>
    <row r="7" spans="1:18">
      <c r="A7" s="631" t="s">
        <v>133</v>
      </c>
      <c r="B7" s="79">
        <v>16419.606</v>
      </c>
      <c r="C7" s="79">
        <v>16558.830999999998</v>
      </c>
      <c r="D7" s="817">
        <v>-0.8407900291995164</v>
      </c>
      <c r="E7" s="856">
        <v>19.161560648021926</v>
      </c>
      <c r="F7" s="857">
        <v>6.0574971730681391</v>
      </c>
      <c r="G7" s="640">
        <v>216.32801634996954</v>
      </c>
      <c r="H7" s="641">
        <v>230.16442081839537</v>
      </c>
    </row>
    <row r="8" spans="1:18" ht="13.5" thickBot="1">
      <c r="A8" s="632" t="s">
        <v>134</v>
      </c>
      <c r="B8" s="82">
        <v>13682.189</v>
      </c>
      <c r="C8" s="82">
        <v>13653.134</v>
      </c>
      <c r="D8" s="818">
        <v>0.21280828269905128</v>
      </c>
      <c r="E8" s="858">
        <v>73.560389731521468</v>
      </c>
      <c r="F8" s="859">
        <v>74.678179081453095</v>
      </c>
      <c r="G8" s="643">
        <v>-1.4968085238292033</v>
      </c>
      <c r="H8" s="646">
        <v>2.8117886545731641</v>
      </c>
    </row>
    <row r="9" spans="1:18" ht="15">
      <c r="A9" s="615" t="s">
        <v>308</v>
      </c>
      <c r="B9" s="129">
        <v>10886.303888320306</v>
      </c>
      <c r="C9" s="129">
        <v>10819.79036346459</v>
      </c>
      <c r="D9" s="819">
        <v>0.61473949698982921</v>
      </c>
      <c r="E9" s="860">
        <v>100</v>
      </c>
      <c r="F9" s="861">
        <v>100</v>
      </c>
      <c r="G9" s="644" t="s">
        <v>99</v>
      </c>
      <c r="H9" s="647">
        <v>7.1557274064262293</v>
      </c>
    </row>
    <row r="10" spans="1:18">
      <c r="A10" s="631" t="s">
        <v>132</v>
      </c>
      <c r="B10" s="79" t="s">
        <v>253</v>
      </c>
      <c r="C10" s="79" t="s">
        <v>253</v>
      </c>
      <c r="D10" s="1290" t="s">
        <v>99</v>
      </c>
      <c r="E10" s="856">
        <v>2.0678058534811852</v>
      </c>
      <c r="F10" s="857">
        <v>1.1551235475733639</v>
      </c>
      <c r="G10" s="1291" t="s">
        <v>99</v>
      </c>
      <c r="H10" s="1292" t="s">
        <v>99</v>
      </c>
    </row>
    <row r="11" spans="1:18">
      <c r="A11" s="631" t="s">
        <v>133</v>
      </c>
      <c r="B11" s="79">
        <v>15282.691000000001</v>
      </c>
      <c r="C11" s="79">
        <v>15137.825999999999</v>
      </c>
      <c r="D11" s="817">
        <v>0.95697361034537998</v>
      </c>
      <c r="E11" s="856">
        <v>11.387929467369569</v>
      </c>
      <c r="F11" s="857">
        <v>12.415143221684376</v>
      </c>
      <c r="G11" s="640">
        <v>-8.2738776023193097</v>
      </c>
      <c r="H11" s="641">
        <v>-1.7102063230563995</v>
      </c>
    </row>
    <row r="12" spans="1:18" ht="13.5" thickBot="1">
      <c r="A12" s="633" t="s">
        <v>134</v>
      </c>
      <c r="B12" s="79">
        <v>10344.294</v>
      </c>
      <c r="C12" s="79">
        <v>10247.09</v>
      </c>
      <c r="D12" s="817">
        <v>0.94860101745958825</v>
      </c>
      <c r="E12" s="856">
        <v>86.544264679149236</v>
      </c>
      <c r="F12" s="857">
        <v>86.429733230742258</v>
      </c>
      <c r="G12" s="640">
        <v>0.13251394413218071</v>
      </c>
      <c r="H12" s="641">
        <v>7.2977236871760196</v>
      </c>
      <c r="P12"/>
      <c r="Q12"/>
      <c r="R12"/>
    </row>
    <row r="13" spans="1:18" ht="15.75">
      <c r="A13" s="654" t="s">
        <v>135</v>
      </c>
      <c r="B13" s="655"/>
      <c r="C13" s="655"/>
      <c r="D13" s="820"/>
      <c r="E13" s="862"/>
      <c r="F13" s="862"/>
      <c r="G13" s="656"/>
      <c r="H13" s="657"/>
      <c r="P13"/>
      <c r="Q13"/>
      <c r="R13"/>
    </row>
    <row r="14" spans="1:18" ht="15">
      <c r="A14" s="437" t="s">
        <v>307</v>
      </c>
      <c r="B14" s="128">
        <v>13747.253188690982</v>
      </c>
      <c r="C14" s="128">
        <v>13714.972958108139</v>
      </c>
      <c r="D14" s="816">
        <v>0.23536488683894191</v>
      </c>
      <c r="E14" s="854">
        <v>100</v>
      </c>
      <c r="F14" s="855">
        <v>100</v>
      </c>
      <c r="G14" s="642" t="s">
        <v>99</v>
      </c>
      <c r="H14" s="645">
        <v>15.159210783356119</v>
      </c>
      <c r="P14"/>
      <c r="Q14"/>
      <c r="R14"/>
    </row>
    <row r="15" spans="1:18">
      <c r="A15" s="631" t="s">
        <v>132</v>
      </c>
      <c r="B15" s="79">
        <v>12206.369000000001</v>
      </c>
      <c r="C15" s="79">
        <v>11800.093000000001</v>
      </c>
      <c r="D15" s="817">
        <v>3.4429898137243482</v>
      </c>
      <c r="E15" s="856">
        <v>2.2297615681839602</v>
      </c>
      <c r="F15" s="857">
        <v>2.2704087169803131</v>
      </c>
      <c r="G15" s="640">
        <v>-1.7903009485628816</v>
      </c>
      <c r="H15" s="641">
        <v>13.09751434034416</v>
      </c>
    </row>
    <row r="16" spans="1:18">
      <c r="A16" s="631" t="s">
        <v>133</v>
      </c>
      <c r="B16" s="79" t="s">
        <v>253</v>
      </c>
      <c r="C16" s="79" t="s">
        <v>253</v>
      </c>
      <c r="D16" s="817" t="s">
        <v>99</v>
      </c>
      <c r="E16" s="856">
        <v>1.6680802940344925</v>
      </c>
      <c r="F16" s="857">
        <v>1.4108658375116667</v>
      </c>
      <c r="G16" s="640" t="s">
        <v>99</v>
      </c>
      <c r="H16" s="641" t="s">
        <v>99</v>
      </c>
    </row>
    <row r="17" spans="1:13" ht="13.5" thickBot="1">
      <c r="A17" s="632" t="s">
        <v>134</v>
      </c>
      <c r="B17" s="82">
        <v>13732.951999999999</v>
      </c>
      <c r="C17" s="82">
        <v>13716.004999999999</v>
      </c>
      <c r="D17" s="818">
        <v>0.12355638540522637</v>
      </c>
      <c r="E17" s="858">
        <v>96.102158137781558</v>
      </c>
      <c r="F17" s="859">
        <v>96.318725445508022</v>
      </c>
      <c r="G17" s="643">
        <v>-0.22484444922289429</v>
      </c>
      <c r="H17" s="646">
        <v>14.900281690140845</v>
      </c>
    </row>
    <row r="18" spans="1:13" ht="15">
      <c r="A18" s="615" t="s">
        <v>308</v>
      </c>
      <c r="B18" s="129">
        <v>10550.514999999999</v>
      </c>
      <c r="C18" s="129">
        <v>10406.772999999999</v>
      </c>
      <c r="D18" s="819">
        <v>1.3812350860348372</v>
      </c>
      <c r="E18" s="860">
        <v>100</v>
      </c>
      <c r="F18" s="861">
        <v>100</v>
      </c>
      <c r="G18" s="644" t="s">
        <v>99</v>
      </c>
      <c r="H18" s="647">
        <v>0.68842993559849497</v>
      </c>
    </row>
    <row r="19" spans="1:13">
      <c r="A19" s="631" t="s">
        <v>132</v>
      </c>
      <c r="B19" s="79" t="s">
        <v>99</v>
      </c>
      <c r="C19" s="79" t="s">
        <v>99</v>
      </c>
      <c r="D19" s="817" t="s">
        <v>99</v>
      </c>
      <c r="E19" s="856">
        <v>0</v>
      </c>
      <c r="F19" s="857">
        <v>0</v>
      </c>
      <c r="G19" s="640" t="s">
        <v>99</v>
      </c>
      <c r="H19" s="641" t="s">
        <v>99</v>
      </c>
    </row>
    <row r="20" spans="1:13">
      <c r="A20" s="631" t="s">
        <v>133</v>
      </c>
      <c r="B20" s="79" t="s">
        <v>99</v>
      </c>
      <c r="C20" s="79" t="s">
        <v>99</v>
      </c>
      <c r="D20" s="817" t="s">
        <v>99</v>
      </c>
      <c r="E20" s="856">
        <v>0</v>
      </c>
      <c r="F20" s="857">
        <v>0</v>
      </c>
      <c r="G20" s="640" t="s">
        <v>99</v>
      </c>
      <c r="H20" s="641" t="s">
        <v>99</v>
      </c>
    </row>
    <row r="21" spans="1:13" ht="13.5" thickBot="1">
      <c r="A21" s="633" t="s">
        <v>134</v>
      </c>
      <c r="B21" s="79">
        <v>10550.514999999999</v>
      </c>
      <c r="C21" s="79">
        <v>10406.772999999999</v>
      </c>
      <c r="D21" s="817">
        <v>1.3812350860348372</v>
      </c>
      <c r="E21" s="856">
        <v>100</v>
      </c>
      <c r="F21" s="857">
        <v>100</v>
      </c>
      <c r="G21" s="640">
        <v>0</v>
      </c>
      <c r="H21" s="641">
        <v>0.68842993559849497</v>
      </c>
    </row>
    <row r="22" spans="1:13" ht="15.75">
      <c r="A22" s="654" t="s">
        <v>136</v>
      </c>
      <c r="B22" s="655"/>
      <c r="C22" s="655"/>
      <c r="D22" s="820"/>
      <c r="E22" s="862"/>
      <c r="F22" s="862"/>
      <c r="G22" s="656"/>
      <c r="H22" s="657"/>
    </row>
    <row r="23" spans="1:13" ht="15">
      <c r="A23" s="437" t="s">
        <v>307</v>
      </c>
      <c r="B23" s="128">
        <v>14654.909565220622</v>
      </c>
      <c r="C23" s="1293">
        <v>13731.018811681364</v>
      </c>
      <c r="D23" s="816">
        <v>6.7284938299937176</v>
      </c>
      <c r="E23" s="854">
        <v>100</v>
      </c>
      <c r="F23" s="855">
        <v>100</v>
      </c>
      <c r="G23" s="642" t="s">
        <v>99</v>
      </c>
      <c r="H23" s="645">
        <v>-6.4754496840058335</v>
      </c>
    </row>
    <row r="24" spans="1:13">
      <c r="A24" s="631" t="s">
        <v>132</v>
      </c>
      <c r="B24" s="79">
        <v>12176.141</v>
      </c>
      <c r="C24" s="79">
        <v>12636.460999999999</v>
      </c>
      <c r="D24" s="817">
        <v>-3.6427920760409087</v>
      </c>
      <c r="E24" s="856">
        <v>12.96392556398794</v>
      </c>
      <c r="F24" s="857">
        <v>33.970414612125836</v>
      </c>
      <c r="G24" s="640">
        <v>-61.837599829115916</v>
      </c>
      <c r="H24" s="641">
        <v>-64.308786850390476</v>
      </c>
    </row>
    <row r="25" spans="1:13">
      <c r="A25" s="631" t="s">
        <v>133</v>
      </c>
      <c r="B25" s="79">
        <v>16418.714</v>
      </c>
      <c r="C25" s="79" t="s">
        <v>253</v>
      </c>
      <c r="D25" s="817" t="s">
        <v>99</v>
      </c>
      <c r="E25" s="856">
        <v>36.347704691607383</v>
      </c>
      <c r="F25" s="857">
        <v>9.3395374678797118</v>
      </c>
      <c r="G25" s="640" t="s">
        <v>99</v>
      </c>
      <c r="H25" s="641" t="s">
        <v>99</v>
      </c>
    </row>
    <row r="26" spans="1:13" ht="16.5" thickBot="1">
      <c r="A26" s="632" t="s">
        <v>134</v>
      </c>
      <c r="B26" s="82">
        <v>14024.081</v>
      </c>
      <c r="C26" s="82">
        <v>13920.341</v>
      </c>
      <c r="D26" s="818">
        <v>0.74524036444222008</v>
      </c>
      <c r="E26" s="858">
        <v>50.688369744404667</v>
      </c>
      <c r="F26" s="859">
        <v>56.690047919994434</v>
      </c>
      <c r="G26" s="643">
        <v>-10.586828545390928</v>
      </c>
      <c r="H26" s="646">
        <v>-16.376733473808002</v>
      </c>
      <c r="J26" s="112"/>
      <c r="K26" s="106"/>
      <c r="L26" s="106"/>
      <c r="M26" s="106"/>
    </row>
    <row r="27" spans="1:13" ht="15">
      <c r="A27" s="615" t="s">
        <v>308</v>
      </c>
      <c r="B27" s="129">
        <v>11365.953280161533</v>
      </c>
      <c r="C27" s="129">
        <v>11300.030860722483</v>
      </c>
      <c r="D27" s="819">
        <v>0.58338264958362318</v>
      </c>
      <c r="E27" s="860">
        <v>100</v>
      </c>
      <c r="F27" s="861">
        <v>100</v>
      </c>
      <c r="G27" s="644" t="s">
        <v>99</v>
      </c>
      <c r="H27" s="647">
        <v>5.3086867222423644</v>
      </c>
      <c r="J27" s="1477"/>
      <c r="K27" s="1477"/>
      <c r="L27" s="1477"/>
      <c r="M27" s="1477"/>
    </row>
    <row r="28" spans="1:13">
      <c r="A28" s="631" t="s">
        <v>132</v>
      </c>
      <c r="B28" s="79" t="s">
        <v>99</v>
      </c>
      <c r="C28" s="79" t="s">
        <v>253</v>
      </c>
      <c r="D28" s="817" t="s">
        <v>99</v>
      </c>
      <c r="E28" s="856">
        <v>0</v>
      </c>
      <c r="F28" s="857">
        <v>2.1312069590431313</v>
      </c>
      <c r="G28" s="640" t="s">
        <v>99</v>
      </c>
      <c r="H28" s="641" t="s">
        <v>99</v>
      </c>
    </row>
    <row r="29" spans="1:13">
      <c r="A29" s="631" t="s">
        <v>133</v>
      </c>
      <c r="B29" s="79" t="s">
        <v>253</v>
      </c>
      <c r="C29" s="79" t="s">
        <v>253</v>
      </c>
      <c r="D29" s="817" t="s">
        <v>99</v>
      </c>
      <c r="E29" s="856">
        <v>20.444220090863197</v>
      </c>
      <c r="F29" s="857">
        <v>21.691434094478673</v>
      </c>
      <c r="G29" s="640" t="s">
        <v>99</v>
      </c>
      <c r="H29" s="641" t="s">
        <v>99</v>
      </c>
    </row>
    <row r="30" spans="1:13" ht="13.5" thickBot="1">
      <c r="A30" s="633" t="s">
        <v>134</v>
      </c>
      <c r="B30" s="79">
        <v>10189.848</v>
      </c>
      <c r="C30" s="79">
        <v>10130.275</v>
      </c>
      <c r="D30" s="817">
        <v>0.58806893198852273</v>
      </c>
      <c r="E30" s="856">
        <v>79.555779909136788</v>
      </c>
      <c r="F30" s="857">
        <v>76.177358946478194</v>
      </c>
      <c r="G30" s="640">
        <v>4.4349410499151798</v>
      </c>
      <c r="H30" s="641">
        <v>9.9790648988136894</v>
      </c>
    </row>
    <row r="31" spans="1:13" ht="15.75">
      <c r="A31" s="654" t="s">
        <v>137</v>
      </c>
      <c r="B31" s="655"/>
      <c r="C31" s="655"/>
      <c r="D31" s="820"/>
      <c r="E31" s="862"/>
      <c r="F31" s="862"/>
      <c r="G31" s="656"/>
      <c r="H31" s="657"/>
    </row>
    <row r="32" spans="1:13" ht="15">
      <c r="A32" s="437" t="s">
        <v>307</v>
      </c>
      <c r="B32" s="128">
        <v>13105.053411795681</v>
      </c>
      <c r="C32" s="128">
        <v>12880.427812035421</v>
      </c>
      <c r="D32" s="816">
        <v>1.7439296507711564</v>
      </c>
      <c r="E32" s="854">
        <v>100</v>
      </c>
      <c r="F32" s="855">
        <v>100</v>
      </c>
      <c r="G32" s="642" t="s">
        <v>99</v>
      </c>
      <c r="H32" s="645">
        <v>22.745782431646301</v>
      </c>
    </row>
    <row r="33" spans="1:8">
      <c r="A33" s="631" t="s">
        <v>132</v>
      </c>
      <c r="B33" s="79" t="s">
        <v>253</v>
      </c>
      <c r="C33" s="79" t="s">
        <v>253</v>
      </c>
      <c r="D33" s="817" t="s">
        <v>99</v>
      </c>
      <c r="E33" s="856">
        <v>1.2216956292785675</v>
      </c>
      <c r="F33" s="857">
        <v>1.4349427961993408</v>
      </c>
      <c r="G33" s="640" t="s">
        <v>99</v>
      </c>
      <c r="H33" s="641" t="s">
        <v>99</v>
      </c>
    </row>
    <row r="34" spans="1:8">
      <c r="A34" s="631" t="s">
        <v>133</v>
      </c>
      <c r="B34" s="79" t="s">
        <v>253</v>
      </c>
      <c r="C34" s="79" t="s">
        <v>253</v>
      </c>
      <c r="D34" s="817" t="s">
        <v>99</v>
      </c>
      <c r="E34" s="856">
        <v>7.0984728804634027</v>
      </c>
      <c r="F34" s="857">
        <v>4.621549996768147</v>
      </c>
      <c r="G34" s="640" t="s">
        <v>99</v>
      </c>
      <c r="H34" s="641" t="s">
        <v>99</v>
      </c>
    </row>
    <row r="35" spans="1:8" ht="13.5" thickBot="1">
      <c r="A35" s="632" t="s">
        <v>134</v>
      </c>
      <c r="B35" s="82">
        <v>12863.289000000001</v>
      </c>
      <c r="C35" s="82">
        <v>12710.81</v>
      </c>
      <c r="D35" s="818">
        <v>1.1996009695684318</v>
      </c>
      <c r="E35" s="858">
        <v>91.679831490258024</v>
      </c>
      <c r="F35" s="859">
        <v>93.943507207032511</v>
      </c>
      <c r="G35" s="643">
        <v>-2.4096138030974319</v>
      </c>
      <c r="H35" s="646">
        <v>19.788083115453411</v>
      </c>
    </row>
    <row r="36" spans="1:8" ht="15">
      <c r="A36" s="615" t="s">
        <v>308</v>
      </c>
      <c r="B36" s="129">
        <v>10605.332424391387</v>
      </c>
      <c r="C36" s="129">
        <v>10668.719735224699</v>
      </c>
      <c r="D36" s="819">
        <v>-0.59414168153679436</v>
      </c>
      <c r="E36" s="860">
        <v>100</v>
      </c>
      <c r="F36" s="861">
        <v>100</v>
      </c>
      <c r="G36" s="644" t="s">
        <v>99</v>
      </c>
      <c r="H36" s="647">
        <v>23.462260970088135</v>
      </c>
    </row>
    <row r="37" spans="1:8">
      <c r="A37" s="631" t="s">
        <v>132</v>
      </c>
      <c r="B37" s="79" t="s">
        <v>253</v>
      </c>
      <c r="C37" s="79" t="s">
        <v>253</v>
      </c>
      <c r="D37" s="817" t="s">
        <v>99</v>
      </c>
      <c r="E37" s="856">
        <v>8.8756242197253439</v>
      </c>
      <c r="F37" s="857">
        <v>1.4642839940272627</v>
      </c>
      <c r="G37" s="640" t="s">
        <v>99</v>
      </c>
      <c r="H37" s="641" t="s">
        <v>99</v>
      </c>
    </row>
    <row r="38" spans="1:8">
      <c r="A38" s="631" t="s">
        <v>133</v>
      </c>
      <c r="B38" s="79" t="s">
        <v>253</v>
      </c>
      <c r="C38" s="79" t="s">
        <v>253</v>
      </c>
      <c r="D38" s="817" t="s">
        <v>99</v>
      </c>
      <c r="E38" s="856">
        <v>14.119069912609239</v>
      </c>
      <c r="F38" s="857">
        <v>18.159048215403885</v>
      </c>
      <c r="G38" s="640" t="s">
        <v>99</v>
      </c>
      <c r="H38" s="641" t="s">
        <v>99</v>
      </c>
    </row>
    <row r="39" spans="1:8" ht="13.5" thickBot="1">
      <c r="A39" s="632" t="s">
        <v>134</v>
      </c>
      <c r="B39" s="82">
        <v>10189.259</v>
      </c>
      <c r="C39" s="82" t="s">
        <v>253</v>
      </c>
      <c r="D39" s="818" t="s">
        <v>99</v>
      </c>
      <c r="E39" s="858">
        <v>77.005305867665413</v>
      </c>
      <c r="F39" s="859">
        <v>80.37666779056886</v>
      </c>
      <c r="G39" s="643" t="s">
        <v>99</v>
      </c>
      <c r="H39" s="646" t="s">
        <v>99</v>
      </c>
    </row>
    <row r="40" spans="1:8" ht="14.25" customHeight="1">
      <c r="A40" s="112" t="s">
        <v>309</v>
      </c>
      <c r="B40" s="106"/>
      <c r="C40" s="112"/>
      <c r="D40" s="106"/>
    </row>
    <row r="41" spans="1:8" ht="5.25" customHeight="1">
      <c r="A41" s="1482"/>
      <c r="B41" s="1482"/>
      <c r="C41" s="1482"/>
      <c r="D41" s="1482"/>
    </row>
    <row r="42" spans="1:8" ht="15">
      <c r="A42" s="113" t="s">
        <v>61</v>
      </c>
      <c r="B42" s="114"/>
    </row>
    <row r="43" spans="1:8" ht="15">
      <c r="A43" s="111" t="s">
        <v>95</v>
      </c>
      <c r="B43" s="1483" t="s">
        <v>62</v>
      </c>
      <c r="C43" s="1484"/>
      <c r="D43" s="1484"/>
      <c r="E43" s="1484"/>
      <c r="F43" s="1484"/>
      <c r="G43" s="1484"/>
      <c r="H43" s="1485"/>
    </row>
    <row r="44" spans="1:8" ht="15">
      <c r="A44" s="111" t="s">
        <v>63</v>
      </c>
      <c r="B44" s="1483" t="s">
        <v>64</v>
      </c>
      <c r="C44" s="1484"/>
      <c r="D44" s="1484"/>
      <c r="E44" s="1484"/>
      <c r="F44" s="1484"/>
      <c r="G44" s="1484"/>
      <c r="H44" s="1485"/>
    </row>
    <row r="45" spans="1:8" ht="15">
      <c r="A45" s="111" t="s">
        <v>65</v>
      </c>
      <c r="B45" s="1483" t="s">
        <v>66</v>
      </c>
      <c r="C45" s="1484"/>
      <c r="D45" s="1484"/>
      <c r="E45" s="1484"/>
      <c r="F45" s="1484"/>
      <c r="G45" s="1484"/>
      <c r="H45" s="1485"/>
    </row>
  </sheetData>
  <mergeCells count="7">
    <mergeCell ref="J27:M27"/>
    <mergeCell ref="A1:H1"/>
    <mergeCell ref="E2:G2"/>
    <mergeCell ref="A41:D41"/>
    <mergeCell ref="B45:H45"/>
    <mergeCell ref="B44:H44"/>
    <mergeCell ref="B43:H43"/>
  </mergeCells>
  <conditionalFormatting sqref="C42">
    <cfRule type="expression" dxfId="16" priority="8" stopIfTrue="1">
      <formula>ISERROR(C42)</formula>
    </cfRule>
  </conditionalFormatting>
  <conditionalFormatting sqref="L26">
    <cfRule type="expression" dxfId="15" priority="2" stopIfTrue="1">
      <formula>ISERROR(L26)</formula>
    </cfRule>
  </conditionalFormatting>
  <conditionalFormatting sqref="C19">
    <cfRule type="expression" dxfId="14"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R12" sqref="R12"/>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524</v>
      </c>
      <c r="B2" s="832"/>
      <c r="C2" s="832"/>
      <c r="D2" s="832"/>
      <c r="E2" s="832"/>
      <c r="F2" s="106"/>
      <c r="G2" s="106"/>
      <c r="H2" s="106"/>
    </row>
    <row r="3" spans="1:8" ht="30.75" customHeight="1">
      <c r="A3" s="1486" t="s">
        <v>138</v>
      </c>
      <c r="B3" s="1488" t="s">
        <v>139</v>
      </c>
      <c r="C3" s="1489"/>
      <c r="D3" s="1490" t="s">
        <v>313</v>
      </c>
      <c r="E3" s="1491"/>
    </row>
    <row r="4" spans="1:8" ht="16.5" thickBot="1">
      <c r="A4" s="1487"/>
      <c r="B4" s="872" t="s">
        <v>140</v>
      </c>
      <c r="C4" s="1116" t="s">
        <v>141</v>
      </c>
      <c r="D4" s="1110" t="s">
        <v>140</v>
      </c>
      <c r="E4" s="873" t="s">
        <v>141</v>
      </c>
      <c r="G4" s="115" t="s">
        <v>142</v>
      </c>
      <c r="H4" s="116"/>
    </row>
    <row r="5" spans="1:8" ht="17.25" customHeight="1" thickBot="1">
      <c r="A5" s="867" t="s">
        <v>143</v>
      </c>
      <c r="B5" s="868">
        <v>29460.190999999999</v>
      </c>
      <c r="C5" s="1117">
        <v>24075.745999999999</v>
      </c>
      <c r="D5" s="1111">
        <v>33.456310759657299</v>
      </c>
      <c r="E5" s="869">
        <v>0.12451235778912419</v>
      </c>
      <c r="G5" s="117" t="s">
        <v>59</v>
      </c>
      <c r="H5" s="118" t="s">
        <v>60</v>
      </c>
    </row>
    <row r="6" spans="1:8" ht="18" customHeight="1">
      <c r="A6" s="882" t="s">
        <v>144</v>
      </c>
      <c r="B6" s="945" t="s">
        <v>253</v>
      </c>
      <c r="C6" s="1118" t="s">
        <v>253</v>
      </c>
      <c r="D6" s="1112" t="s">
        <v>99</v>
      </c>
      <c r="E6" s="951" t="s">
        <v>99</v>
      </c>
      <c r="G6" s="119" t="s">
        <v>145</v>
      </c>
      <c r="H6" s="120" t="s">
        <v>146</v>
      </c>
    </row>
    <row r="7" spans="1:8" ht="18" customHeight="1">
      <c r="A7" s="616" t="s">
        <v>147</v>
      </c>
      <c r="B7" s="617">
        <v>29593.973000000002</v>
      </c>
      <c r="C7" s="1119">
        <v>24873.258000000002</v>
      </c>
      <c r="D7" s="1113">
        <v>37.395910107132615</v>
      </c>
      <c r="E7" s="1080">
        <v>-0.56334858135436261</v>
      </c>
      <c r="G7" s="121" t="s">
        <v>148</v>
      </c>
      <c r="H7" s="122" t="s">
        <v>149</v>
      </c>
    </row>
    <row r="8" spans="1:8" ht="18" customHeight="1">
      <c r="A8" s="616" t="s">
        <v>150</v>
      </c>
      <c r="B8" s="617" t="s">
        <v>253</v>
      </c>
      <c r="C8" s="1119" t="s">
        <v>253</v>
      </c>
      <c r="D8" s="1114" t="s">
        <v>99</v>
      </c>
      <c r="E8" s="1079" t="s">
        <v>99</v>
      </c>
      <c r="G8" s="121" t="s">
        <v>151</v>
      </c>
      <c r="H8" s="122" t="s">
        <v>152</v>
      </c>
    </row>
    <row r="9" spans="1:8" ht="18" customHeight="1">
      <c r="A9" s="616" t="s">
        <v>153</v>
      </c>
      <c r="B9" s="1237" t="s">
        <v>99</v>
      </c>
      <c r="C9" s="1119" t="s">
        <v>253</v>
      </c>
      <c r="D9" s="1113" t="s">
        <v>99</v>
      </c>
      <c r="E9" s="1080" t="s">
        <v>99</v>
      </c>
      <c r="G9" s="121" t="s">
        <v>154</v>
      </c>
      <c r="H9" s="122" t="s">
        <v>155</v>
      </c>
    </row>
    <row r="10" spans="1:8" ht="18" customHeight="1">
      <c r="A10" s="616" t="s">
        <v>156</v>
      </c>
      <c r="B10" s="617" t="s">
        <v>253</v>
      </c>
      <c r="C10" s="1119">
        <v>21674.82</v>
      </c>
      <c r="D10" s="1114" t="s">
        <v>99</v>
      </c>
      <c r="E10" s="1080">
        <v>0.17148298699746975</v>
      </c>
      <c r="G10" s="121" t="s">
        <v>157</v>
      </c>
      <c r="H10" s="122" t="s">
        <v>158</v>
      </c>
    </row>
    <row r="11" spans="1:8" ht="18" customHeight="1">
      <c r="A11" s="616" t="s">
        <v>159</v>
      </c>
      <c r="B11" s="617" t="s">
        <v>99</v>
      </c>
      <c r="C11" s="1239" t="s">
        <v>99</v>
      </c>
      <c r="D11" s="1113" t="s">
        <v>99</v>
      </c>
      <c r="E11" s="1080" t="s">
        <v>99</v>
      </c>
      <c r="G11" s="121" t="s">
        <v>160</v>
      </c>
      <c r="H11" s="122" t="s">
        <v>161</v>
      </c>
    </row>
    <row r="12" spans="1:8" ht="18" customHeight="1">
      <c r="A12" s="616" t="s">
        <v>162</v>
      </c>
      <c r="B12" s="617">
        <v>29890.306</v>
      </c>
      <c r="C12" s="1119">
        <v>24205.887999999999</v>
      </c>
      <c r="D12" s="1113">
        <v>0.22524798704897667</v>
      </c>
      <c r="E12" s="1080">
        <v>4.0281416205773555</v>
      </c>
      <c r="G12" s="121" t="s">
        <v>163</v>
      </c>
      <c r="H12" s="122" t="s">
        <v>164</v>
      </c>
    </row>
    <row r="13" spans="1:8" ht="18" customHeight="1" thickBot="1">
      <c r="A13" s="618" t="s">
        <v>165</v>
      </c>
      <c r="B13" s="1042" t="s">
        <v>253</v>
      </c>
      <c r="C13" s="1120" t="s">
        <v>253</v>
      </c>
      <c r="D13" s="1115" t="s">
        <v>99</v>
      </c>
      <c r="E13" s="1081" t="s">
        <v>99</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96" t="s">
        <v>424</v>
      </c>
      <c r="B1" s="1496"/>
      <c r="C1" s="1496"/>
      <c r="D1" s="1496"/>
      <c r="E1" s="1496"/>
      <c r="F1" s="1496"/>
      <c r="G1" s="625"/>
      <c r="H1" s="625"/>
    </row>
    <row r="2" spans="1:8" ht="13.5" customHeight="1" thickBot="1"/>
    <row r="3" spans="1:8" ht="27" customHeight="1">
      <c r="A3" s="1492" t="s">
        <v>73</v>
      </c>
      <c r="B3" s="1492" t="s">
        <v>117</v>
      </c>
      <c r="C3" s="1497" t="s">
        <v>81</v>
      </c>
      <c r="D3" s="1498"/>
      <c r="E3" s="1499"/>
      <c r="F3" s="1494" t="s">
        <v>118</v>
      </c>
      <c r="G3" s="1495"/>
      <c r="H3" s="106"/>
    </row>
    <row r="4" spans="1:8" ht="32.25" customHeight="1" thickBot="1">
      <c r="A4" s="1493"/>
      <c r="B4" s="1493"/>
      <c r="C4" s="1127">
        <v>44178</v>
      </c>
      <c r="D4" s="1128">
        <v>44171</v>
      </c>
      <c r="E4" s="1129">
        <v>43814</v>
      </c>
      <c r="F4" s="863" t="s">
        <v>342</v>
      </c>
      <c r="G4" s="864" t="s">
        <v>119</v>
      </c>
      <c r="H4" s="106"/>
    </row>
    <row r="5" spans="1:8" ht="29.25" customHeight="1">
      <c r="A5" s="911" t="s">
        <v>123</v>
      </c>
      <c r="B5" s="1022" t="s">
        <v>323</v>
      </c>
      <c r="C5" s="865">
        <v>598.13</v>
      </c>
      <c r="D5" s="1087">
        <v>605.91999999999996</v>
      </c>
      <c r="E5" s="1069">
        <v>579.51</v>
      </c>
      <c r="F5" s="1193">
        <v>-1.2856482703987266</v>
      </c>
      <c r="G5" s="1194">
        <v>3.2130593087263382</v>
      </c>
      <c r="H5" s="106"/>
    </row>
    <row r="6" spans="1:8" ht="28.5" customHeight="1" thickBot="1">
      <c r="A6" s="912" t="s">
        <v>124</v>
      </c>
      <c r="B6" s="1021" t="s">
        <v>323</v>
      </c>
      <c r="C6" s="1070">
        <v>854.9</v>
      </c>
      <c r="D6" s="1088">
        <v>884.79</v>
      </c>
      <c r="E6" s="1071">
        <v>826.38</v>
      </c>
      <c r="F6" s="1195">
        <v>-3.3782027373727082</v>
      </c>
      <c r="G6" s="1196">
        <v>3.4511967859822335</v>
      </c>
      <c r="H6" s="106"/>
    </row>
    <row r="7" spans="1:8" ht="32.25" customHeight="1" thickBot="1">
      <c r="A7" s="913" t="s">
        <v>120</v>
      </c>
      <c r="B7" s="1023" t="s">
        <v>121</v>
      </c>
      <c r="C7" s="1070" t="s">
        <v>462</v>
      </c>
      <c r="D7" s="1123" t="s">
        <v>462</v>
      </c>
      <c r="E7" s="1124" t="s">
        <v>99</v>
      </c>
      <c r="F7" s="1125" t="s">
        <v>99</v>
      </c>
      <c r="G7" s="1126"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47" t="s">
        <v>455</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B3" sqref="B3:E2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503" t="s">
        <v>88</v>
      </c>
      <c r="C1" s="1503"/>
      <c r="D1" s="1503"/>
      <c r="E1" s="1503"/>
      <c r="F1" s="8"/>
      <c r="G1" s="7"/>
    </row>
    <row r="2" spans="2:17" ht="20.25" thickBot="1">
      <c r="B2" s="836"/>
      <c r="C2" s="7"/>
      <c r="D2" s="7"/>
      <c r="E2" s="7"/>
      <c r="F2" s="7"/>
      <c r="H2" s="61"/>
      <c r="I2" s="61"/>
      <c r="J2" s="61"/>
      <c r="K2" s="61"/>
      <c r="L2" s="61"/>
      <c r="M2" s="61"/>
      <c r="N2" s="61"/>
      <c r="O2" s="61"/>
      <c r="P2" s="61"/>
      <c r="Q2" s="61"/>
    </row>
    <row r="3" spans="2:17" ht="25.5" customHeight="1">
      <c r="B3" s="1248"/>
      <c r="C3" s="1061" t="s">
        <v>314</v>
      </c>
      <c r="D3" s="1062"/>
      <c r="E3" s="1063" t="s">
        <v>69</v>
      </c>
      <c r="F3" s="1501"/>
    </row>
    <row r="4" spans="2:17" ht="34.5" customHeight="1" thickBot="1">
      <c r="B4" s="1249" t="s">
        <v>43</v>
      </c>
      <c r="C4" s="1250">
        <v>44176</v>
      </c>
      <c r="D4" s="1250">
        <v>44169</v>
      </c>
      <c r="E4" s="1064" t="s">
        <v>310</v>
      </c>
      <c r="F4" s="1502"/>
      <c r="G4" s="635" t="s">
        <v>42</v>
      </c>
      <c r="H4" s="105"/>
      <c r="I4" s="105"/>
      <c r="J4" s="105"/>
      <c r="K4" s="105"/>
      <c r="L4" s="105"/>
      <c r="M4" s="105"/>
      <c r="N4" s="105"/>
      <c r="O4" s="105"/>
      <c r="P4" s="105"/>
      <c r="Q4" s="105"/>
    </row>
    <row r="5" spans="2:17" ht="29.25" customHeight="1">
      <c r="B5" s="1251" t="s">
        <v>315</v>
      </c>
      <c r="C5" s="1252"/>
      <c r="D5" s="1252"/>
      <c r="E5" s="1253"/>
      <c r="F5" s="10"/>
      <c r="G5" s="1500" t="s">
        <v>341</v>
      </c>
      <c r="H5" s="1500"/>
      <c r="I5" s="1500"/>
      <c r="J5" s="1500"/>
      <c r="K5" s="1500"/>
      <c r="L5" s="1500"/>
      <c r="M5" s="1500"/>
      <c r="N5" s="1500"/>
      <c r="O5" s="1500"/>
      <c r="P5" s="1500"/>
      <c r="Q5" s="1500"/>
    </row>
    <row r="6" spans="2:17" ht="18" customHeight="1">
      <c r="B6" s="619" t="s">
        <v>44</v>
      </c>
      <c r="C6" s="1065" t="s">
        <v>99</v>
      </c>
      <c r="D6" s="1065" t="s">
        <v>99</v>
      </c>
      <c r="E6" s="1018" t="s">
        <v>99</v>
      </c>
      <c r="F6" s="10"/>
      <c r="G6" s="1500"/>
      <c r="H6" s="1500"/>
      <c r="I6" s="1500"/>
      <c r="J6" s="1500"/>
      <c r="K6" s="1500"/>
      <c r="L6" s="1500"/>
      <c r="M6" s="1500"/>
      <c r="N6" s="1500"/>
      <c r="O6" s="1500"/>
      <c r="P6" s="1500"/>
      <c r="Q6" s="1500"/>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349</v>
      </c>
      <c r="C11" s="634" t="s">
        <v>99</v>
      </c>
      <c r="D11" s="634" t="s">
        <v>99</v>
      </c>
      <c r="E11" s="1020" t="s">
        <v>99</v>
      </c>
      <c r="F11" s="10"/>
      <c r="G11" s="23"/>
      <c r="H11" s="23"/>
      <c r="I11" s="20"/>
      <c r="J11" s="13"/>
      <c r="K11" s="12"/>
      <c r="L11" s="14"/>
    </row>
    <row r="12" spans="2:17" ht="22.5" customHeight="1">
      <c r="B12" s="1251" t="s">
        <v>316</v>
      </c>
      <c r="C12" s="1254"/>
      <c r="D12" s="1254"/>
      <c r="E12" s="1255"/>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349</v>
      </c>
      <c r="C18" s="634" t="s">
        <v>99</v>
      </c>
      <c r="D18" s="634" t="s">
        <v>99</v>
      </c>
      <c r="E18" s="1020" t="s">
        <v>99</v>
      </c>
      <c r="F18" s="16"/>
      <c r="G18" s="23"/>
      <c r="H18" s="23"/>
      <c r="I18" s="20"/>
      <c r="J18" s="21"/>
      <c r="K18" s="11"/>
      <c r="L18" s="22"/>
    </row>
    <row r="19" spans="2:15" ht="20.25" customHeight="1">
      <c r="B19" s="1256" t="s">
        <v>317</v>
      </c>
      <c r="C19" s="1257"/>
      <c r="D19" s="1257"/>
      <c r="E19" s="1258"/>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349</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Ceny UE bydła żywego</vt:lpstr>
      <vt:lpstr>Handel-zagr. I-X_2020</vt:lpstr>
      <vt:lpstr>Eksport I-X_2020</vt:lpstr>
      <vt:lpstr>Import_I-X_2020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2020-12-18T08:39:45Z</dcterms:modified>
</cp:coreProperties>
</file>