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showInkAnnotation="0"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d:\AAJX\Desktop\"/>
    </mc:Choice>
  </mc:AlternateContent>
  <xr:revisionPtr revIDLastSave="0" documentId="13_ncr:1_{51A60212-38FE-4033-A415-EEBAE043D524}" xr6:coauthVersionLast="47" xr6:coauthVersionMax="47" xr10:uidLastSave="{00000000-0000-0000-0000-000000000000}"/>
  <bookViews>
    <workbookView xWindow="-110" yWindow="-110" windowWidth="19420" windowHeight="11500" firstSheet="3" activeTab="3" xr2:uid="{00000000-000D-0000-FFFF-FFFF00000000}"/>
  </bookViews>
  <sheets>
    <sheet name="RIO" sheetId="1" state="hidden" r:id="rId1"/>
    <sheet name="Międzyr." sheetId="13" state="hidden" r:id="rId2"/>
    <sheet name="ZBIORCZO" sheetId="7" state="hidden" r:id="rId3"/>
    <sheet name="Porównanie" sheetId="5" r:id="rId4"/>
  </sheets>
  <definedNames>
    <definedName name="_xlnm._FilterDatabase" localSheetId="0" hidden="1">RIO!$A$2:$S$69</definedName>
    <definedName name="_xlnm.Print_Area" localSheetId="1">Międzyr.!$A$1:$I$69</definedName>
    <definedName name="_xlnm.Print_Area" localSheetId="3">Porównanie!$A$1:$K$69</definedName>
    <definedName name="_xlnm.Print_Area" localSheetId="0">RIO!$A$1:$S$69</definedName>
    <definedName name="_xlnm.Print_Area" localSheetId="2">ZBIORCZO!$A$1:$F$69</definedName>
  </definedNames>
  <calcPr calcId="191029" iterateDelta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4" i="13" l="1"/>
  <c r="J11" i="1" l="1"/>
  <c r="F9" i="13"/>
  <c r="F11" i="13" s="1"/>
  <c r="F4" i="13"/>
  <c r="G11" i="13"/>
  <c r="E66" i="13" l="1"/>
  <c r="E11" i="13"/>
  <c r="H11" i="13"/>
  <c r="P11" i="1"/>
  <c r="Q11" i="1"/>
  <c r="R11" i="1"/>
  <c r="F11" i="1"/>
  <c r="D11" i="13" l="1"/>
  <c r="M11" i="1" l="1"/>
  <c r="D23" i="1" l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D17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R15" i="1" l="1"/>
  <c r="R31" i="1" s="1"/>
  <c r="R30" i="1" s="1"/>
  <c r="J15" i="1"/>
  <c r="J31" i="1" s="1"/>
  <c r="J30" i="1" s="1"/>
  <c r="O15" i="1"/>
  <c r="G15" i="1"/>
  <c r="G13" i="1" s="1"/>
  <c r="N15" i="1"/>
  <c r="F15" i="1"/>
  <c r="M15" i="1"/>
  <c r="E15" i="1"/>
  <c r="E13" i="1" s="1"/>
  <c r="K15" i="1"/>
  <c r="Q15" i="1"/>
  <c r="I15" i="1"/>
  <c r="I31" i="1" s="1"/>
  <c r="I30" i="1" s="1"/>
  <c r="P15" i="1"/>
  <c r="P31" i="1" s="1"/>
  <c r="P30" i="1" s="1"/>
  <c r="H15" i="1"/>
  <c r="L15" i="1"/>
  <c r="D15" i="1"/>
  <c r="D13" i="1" s="1"/>
  <c r="D11" i="1"/>
  <c r="E11" i="1"/>
  <c r="G11" i="1"/>
  <c r="H11" i="1"/>
  <c r="I11" i="1"/>
  <c r="K11" i="1"/>
  <c r="L11" i="1"/>
  <c r="N11" i="1"/>
  <c r="O11" i="1"/>
  <c r="H31" i="1" l="1"/>
  <c r="H30" i="1" s="1"/>
  <c r="P13" i="1"/>
  <c r="J13" i="1"/>
  <c r="G31" i="1"/>
  <c r="G30" i="1" s="1"/>
  <c r="G10" i="1"/>
  <c r="R13" i="1"/>
  <c r="D31" i="1"/>
  <c r="D30" i="1" s="1"/>
  <c r="I13" i="1"/>
  <c r="E31" i="1"/>
  <c r="E30" i="1" s="1"/>
  <c r="H13" i="1"/>
  <c r="K13" i="1"/>
  <c r="K31" i="1"/>
  <c r="K30" i="1" s="1"/>
  <c r="D10" i="1"/>
  <c r="M13" i="1"/>
  <c r="M31" i="1"/>
  <c r="M30" i="1" s="1"/>
  <c r="L13" i="1"/>
  <c r="L31" i="1"/>
  <c r="L30" i="1" s="1"/>
  <c r="Q13" i="1"/>
  <c r="Q31" i="1"/>
  <c r="Q30" i="1" s="1"/>
  <c r="F13" i="1"/>
  <c r="F31" i="1"/>
  <c r="F30" i="1" s="1"/>
  <c r="N13" i="1"/>
  <c r="N31" i="1"/>
  <c r="N30" i="1" s="1"/>
  <c r="O13" i="1"/>
  <c r="O31" i="1"/>
  <c r="O30" i="1" s="1"/>
  <c r="E10" i="1"/>
  <c r="R10" i="1" l="1"/>
  <c r="I10" i="1"/>
  <c r="P10" i="1"/>
  <c r="J10" i="1"/>
  <c r="H10" i="1"/>
  <c r="F10" i="1"/>
  <c r="L10" i="1"/>
  <c r="N10" i="1"/>
  <c r="K10" i="1"/>
  <c r="Q10" i="1"/>
  <c r="M10" i="1"/>
  <c r="O10" i="1"/>
  <c r="Q66" i="1" l="1"/>
  <c r="I69" i="13" l="1"/>
  <c r="E69" i="7" s="1"/>
  <c r="I67" i="13"/>
  <c r="E67" i="7" s="1"/>
  <c r="H66" i="13"/>
  <c r="G66" i="13"/>
  <c r="F66" i="13"/>
  <c r="D66" i="13"/>
  <c r="I65" i="13"/>
  <c r="I63" i="13"/>
  <c r="E63" i="7" s="1"/>
  <c r="I62" i="13"/>
  <c r="E62" i="7" s="1"/>
  <c r="I61" i="13"/>
  <c r="E61" i="7" s="1"/>
  <c r="I60" i="13"/>
  <c r="E60" i="7" s="1"/>
  <c r="I59" i="13"/>
  <c r="E59" i="7" s="1"/>
  <c r="I58" i="13"/>
  <c r="E58" i="7" s="1"/>
  <c r="I57" i="13"/>
  <c r="E57" i="7" s="1"/>
  <c r="I56" i="13"/>
  <c r="E56" i="7" s="1"/>
  <c r="I55" i="13"/>
  <c r="E55" i="7" s="1"/>
  <c r="I54" i="13"/>
  <c r="E54" i="7" s="1"/>
  <c r="I53" i="13"/>
  <c r="E53" i="7" s="1"/>
  <c r="I52" i="13"/>
  <c r="E52" i="7" s="1"/>
  <c r="I51" i="13"/>
  <c r="E51" i="7" s="1"/>
  <c r="I50" i="13"/>
  <c r="E50" i="7" s="1"/>
  <c r="I49" i="13"/>
  <c r="E49" i="7" s="1"/>
  <c r="I48" i="13"/>
  <c r="E48" i="7" s="1"/>
  <c r="I47" i="13"/>
  <c r="E47" i="7" s="1"/>
  <c r="I46" i="13"/>
  <c r="E46" i="7" s="1"/>
  <c r="I45" i="13"/>
  <c r="E45" i="7" s="1"/>
  <c r="I44" i="13"/>
  <c r="E44" i="7" s="1"/>
  <c r="I43" i="13"/>
  <c r="E43" i="7" s="1"/>
  <c r="I42" i="13"/>
  <c r="E42" i="7" s="1"/>
  <c r="I41" i="13"/>
  <c r="E41" i="7" s="1"/>
  <c r="I40" i="13"/>
  <c r="E40" i="7" s="1"/>
  <c r="I39" i="13"/>
  <c r="E39" i="7" s="1"/>
  <c r="I38" i="13"/>
  <c r="E38" i="7" s="1"/>
  <c r="I37" i="13"/>
  <c r="E37" i="7" s="1"/>
  <c r="I36" i="13"/>
  <c r="E36" i="7" s="1"/>
  <c r="I35" i="13"/>
  <c r="E35" i="7" s="1"/>
  <c r="I34" i="13"/>
  <c r="E34" i="7" s="1"/>
  <c r="I33" i="13"/>
  <c r="E33" i="7" s="1"/>
  <c r="A33" i="13"/>
  <c r="A34" i="13" s="1"/>
  <c r="A35" i="13" s="1"/>
  <c r="A36" i="13" s="1"/>
  <c r="A37" i="13" s="1"/>
  <c r="A38" i="13" s="1"/>
  <c r="A39" i="13" s="1"/>
  <c r="A40" i="13" s="1"/>
  <c r="A41" i="13" s="1"/>
  <c r="A42" i="13" s="1"/>
  <c r="A43" i="13" s="1"/>
  <c r="A44" i="13" s="1"/>
  <c r="A45" i="13" s="1"/>
  <c r="A46" i="13" s="1"/>
  <c r="A47" i="13" s="1"/>
  <c r="A48" i="13" s="1"/>
  <c r="A49" i="13" s="1"/>
  <c r="A50" i="13" s="1"/>
  <c r="A51" i="13" s="1"/>
  <c r="A52" i="13" s="1"/>
  <c r="A53" i="13" s="1"/>
  <c r="A54" i="13" s="1"/>
  <c r="A55" i="13" s="1"/>
  <c r="A56" i="13" s="1"/>
  <c r="A57" i="13" s="1"/>
  <c r="A58" i="13" s="1"/>
  <c r="A59" i="13" s="1"/>
  <c r="A60" i="13" s="1"/>
  <c r="A61" i="13" s="1"/>
  <c r="A62" i="13" s="1"/>
  <c r="A63" i="13" s="1"/>
  <c r="A65" i="13" s="1"/>
  <c r="A66" i="13" s="1"/>
  <c r="A67" i="13" s="1"/>
  <c r="A68" i="13" s="1"/>
  <c r="A69" i="13" s="1"/>
  <c r="I32" i="13"/>
  <c r="E32" i="7" s="1"/>
  <c r="I29" i="13"/>
  <c r="E29" i="7" s="1"/>
  <c r="I28" i="13"/>
  <c r="E28" i="7" s="1"/>
  <c r="I27" i="13"/>
  <c r="E27" i="7" s="1"/>
  <c r="I26" i="13"/>
  <c r="E26" i="7" s="1"/>
  <c r="I25" i="13"/>
  <c r="E25" i="7" s="1"/>
  <c r="I24" i="13"/>
  <c r="E24" i="7" s="1"/>
  <c r="A24" i="13"/>
  <c r="A25" i="13" s="1"/>
  <c r="A26" i="13" s="1"/>
  <c r="A27" i="13" s="1"/>
  <c r="A28" i="13" s="1"/>
  <c r="A29" i="13" s="1"/>
  <c r="H23" i="13"/>
  <c r="G23" i="13"/>
  <c r="F23" i="13"/>
  <c r="E23" i="13"/>
  <c r="D23" i="13"/>
  <c r="I21" i="13"/>
  <c r="E21" i="7" s="1"/>
  <c r="I20" i="13"/>
  <c r="E20" i="7" s="1"/>
  <c r="I19" i="13"/>
  <c r="E19" i="7" s="1"/>
  <c r="I18" i="13"/>
  <c r="E18" i="7" s="1"/>
  <c r="H17" i="13"/>
  <c r="G17" i="13"/>
  <c r="F17" i="13"/>
  <c r="E17" i="13"/>
  <c r="D17" i="13"/>
  <c r="I16" i="13"/>
  <c r="E16" i="7" s="1"/>
  <c r="I14" i="13"/>
  <c r="E14" i="7" s="1"/>
  <c r="I12" i="13"/>
  <c r="E12" i="7" s="1"/>
  <c r="I9" i="13"/>
  <c r="E9" i="7" s="1"/>
  <c r="I8" i="13"/>
  <c r="E8" i="7" s="1"/>
  <c r="I7" i="13"/>
  <c r="E7" i="7" s="1"/>
  <c r="I6" i="13"/>
  <c r="E6" i="7" s="1"/>
  <c r="I5" i="13"/>
  <c r="E5" i="7" s="1"/>
  <c r="A5" i="13"/>
  <c r="A6" i="13" s="1"/>
  <c r="A7" i="13" s="1"/>
  <c r="A8" i="13" s="1"/>
  <c r="A9" i="13" s="1"/>
  <c r="A11" i="13" s="1"/>
  <c r="A12" i="13" s="1"/>
  <c r="A13" i="13" s="1"/>
  <c r="A14" i="13" s="1"/>
  <c r="A15" i="13" s="1"/>
  <c r="A16" i="13" s="1"/>
  <c r="A17" i="13" s="1"/>
  <c r="A18" i="13" s="1"/>
  <c r="A19" i="13" s="1"/>
  <c r="A20" i="13" s="1"/>
  <c r="A21" i="13" s="1"/>
  <c r="D15" i="13" l="1"/>
  <c r="D13" i="13" s="1"/>
  <c r="E15" i="13"/>
  <c r="F15" i="13"/>
  <c r="G15" i="13"/>
  <c r="G31" i="13" s="1"/>
  <c r="H15" i="13"/>
  <c r="I66" i="13"/>
  <c r="E66" i="7" s="1"/>
  <c r="E65" i="7"/>
  <c r="I23" i="13"/>
  <c r="E23" i="7" s="1"/>
  <c r="I4" i="13"/>
  <c r="E4" i="7" s="1"/>
  <c r="E31" i="13"/>
  <c r="I17" i="13"/>
  <c r="E17" i="7" s="1"/>
  <c r="E13" i="13" l="1"/>
  <c r="H31" i="13"/>
  <c r="H13" i="13"/>
  <c r="F13" i="13"/>
  <c r="G13" i="13"/>
  <c r="F31" i="13"/>
  <c r="G30" i="13"/>
  <c r="E30" i="13"/>
  <c r="D31" i="13"/>
  <c r="I15" i="13"/>
  <c r="E15" i="7" s="1"/>
  <c r="I11" i="13"/>
  <c r="E11" i="7" s="1"/>
  <c r="E10" i="13" l="1"/>
  <c r="H30" i="13"/>
  <c r="H10" i="13"/>
  <c r="F10" i="13"/>
  <c r="G10" i="13"/>
  <c r="F30" i="13"/>
  <c r="D30" i="13"/>
  <c r="I68" i="13"/>
  <c r="E68" i="7" s="1"/>
  <c r="I13" i="13"/>
  <c r="E13" i="7" s="1"/>
  <c r="D10" i="13"/>
  <c r="I31" i="13"/>
  <c r="E31" i="7" s="1"/>
  <c r="S33" i="1" l="1"/>
  <c r="D33" i="7" s="1"/>
  <c r="S34" i="1"/>
  <c r="D34" i="7" s="1"/>
  <c r="S35" i="1"/>
  <c r="D35" i="7" s="1"/>
  <c r="S36" i="1"/>
  <c r="D36" i="7" s="1"/>
  <c r="S37" i="1"/>
  <c r="D37" i="7" s="1"/>
  <c r="S38" i="1"/>
  <c r="D38" i="7" s="1"/>
  <c r="S39" i="1"/>
  <c r="D39" i="7" s="1"/>
  <c r="S40" i="1"/>
  <c r="D40" i="7" s="1"/>
  <c r="S41" i="1"/>
  <c r="D41" i="7" s="1"/>
  <c r="S42" i="1"/>
  <c r="D42" i="7" s="1"/>
  <c r="S43" i="1"/>
  <c r="D43" i="7" s="1"/>
  <c r="S44" i="1"/>
  <c r="D44" i="7" s="1"/>
  <c r="S45" i="1"/>
  <c r="D45" i="7" s="1"/>
  <c r="S46" i="1"/>
  <c r="D46" i="7" s="1"/>
  <c r="S47" i="1"/>
  <c r="D47" i="7" s="1"/>
  <c r="S48" i="1"/>
  <c r="D48" i="7" s="1"/>
  <c r="F48" i="7" s="1"/>
  <c r="S49" i="1"/>
  <c r="D49" i="7" s="1"/>
  <c r="F49" i="7" s="1"/>
  <c r="K49" i="5" s="1"/>
  <c r="S50" i="1"/>
  <c r="D50" i="7" s="1"/>
  <c r="F50" i="7" s="1"/>
  <c r="S51" i="1"/>
  <c r="D51" i="7" s="1"/>
  <c r="F51" i="7" s="1"/>
  <c r="K51" i="5" s="1"/>
  <c r="S52" i="1"/>
  <c r="D52" i="7" s="1"/>
  <c r="F52" i="7" s="1"/>
  <c r="S53" i="1"/>
  <c r="D53" i="7" s="1"/>
  <c r="F53" i="7" s="1"/>
  <c r="S54" i="1"/>
  <c r="D54" i="7" s="1"/>
  <c r="F54" i="7" s="1"/>
  <c r="S55" i="1"/>
  <c r="D55" i="7" s="1"/>
  <c r="F55" i="7" s="1"/>
  <c r="S56" i="1"/>
  <c r="D56" i="7" s="1"/>
  <c r="F56" i="7" s="1"/>
  <c r="S57" i="1"/>
  <c r="D57" i="7" s="1"/>
  <c r="F57" i="7" s="1"/>
  <c r="K57" i="5" s="1"/>
  <c r="S58" i="1"/>
  <c r="D58" i="7" s="1"/>
  <c r="S59" i="1"/>
  <c r="D59" i="7" s="1"/>
  <c r="S60" i="1"/>
  <c r="D60" i="7" s="1"/>
  <c r="S61" i="1"/>
  <c r="D61" i="7" s="1"/>
  <c r="S62" i="1"/>
  <c r="D62" i="7" s="1"/>
  <c r="S63" i="1"/>
  <c r="D63" i="7" s="1"/>
  <c r="F62" i="7" l="1"/>
  <c r="F60" i="7"/>
  <c r="F58" i="7"/>
  <c r="F46" i="7"/>
  <c r="F44" i="7"/>
  <c r="F42" i="7"/>
  <c r="F40" i="7"/>
  <c r="F38" i="7"/>
  <c r="F36" i="7"/>
  <c r="F34" i="7"/>
  <c r="F63" i="7"/>
  <c r="F61" i="7"/>
  <c r="F59" i="7"/>
  <c r="F47" i="7"/>
  <c r="F45" i="7"/>
  <c r="F43" i="7"/>
  <c r="F41" i="7"/>
  <c r="K41" i="5" s="1"/>
  <c r="F39" i="7"/>
  <c r="F37" i="7"/>
  <c r="F35" i="7"/>
  <c r="F33" i="7"/>
  <c r="K58" i="5" l="1"/>
  <c r="D66" i="1" l="1"/>
  <c r="F66" i="1"/>
  <c r="G66" i="1"/>
  <c r="H66" i="1"/>
  <c r="I66" i="1"/>
  <c r="J66" i="1"/>
  <c r="K66" i="1"/>
  <c r="L66" i="1"/>
  <c r="N66" i="1"/>
  <c r="O66" i="1"/>
  <c r="P66" i="1"/>
  <c r="R66" i="1"/>
  <c r="A33" i="5" l="1"/>
  <c r="A34" i="5" s="1"/>
  <c r="A35" i="5" s="1"/>
  <c r="A36" i="5" s="1"/>
  <c r="A37" i="5" s="1"/>
  <c r="A38" i="5" s="1"/>
  <c r="A39" i="5" s="1"/>
  <c r="A40" i="5" s="1"/>
  <c r="A43" i="5" l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A56" i="5" s="1"/>
  <c r="A57" i="5" s="1"/>
  <c r="A58" i="5" s="1"/>
  <c r="A59" i="5" s="1"/>
  <c r="A60" i="5" s="1"/>
  <c r="A61" i="5" s="1"/>
  <c r="A62" i="5" s="1"/>
  <c r="A63" i="5" s="1"/>
  <c r="A66" i="5" s="1"/>
  <c r="A67" i="5" s="1"/>
  <c r="A68" i="5" s="1"/>
  <c r="A69" i="5" s="1"/>
  <c r="A41" i="5"/>
  <c r="S6" i="1" l="1"/>
  <c r="D6" i="7" s="1"/>
  <c r="F6" i="7" s="1"/>
  <c r="C17" i="1"/>
  <c r="S5" i="1"/>
  <c r="D5" i="7" s="1"/>
  <c r="F5" i="7" s="1"/>
  <c r="S19" i="1"/>
  <c r="D19" i="7" s="1"/>
  <c r="S20" i="1"/>
  <c r="D20" i="7" s="1"/>
  <c r="S21" i="1"/>
  <c r="S18" i="1"/>
  <c r="D18" i="7" s="1"/>
  <c r="S16" i="1"/>
  <c r="D16" i="7" s="1"/>
  <c r="C11" i="1"/>
  <c r="S9" i="1"/>
  <c r="D9" i="7" s="1"/>
  <c r="F9" i="7" s="1"/>
  <c r="S8" i="1"/>
  <c r="D8" i="7" s="1"/>
  <c r="F8" i="7" s="1"/>
  <c r="S12" i="1"/>
  <c r="D12" i="7" s="1"/>
  <c r="F12" i="7" s="1"/>
  <c r="S14" i="1"/>
  <c r="D14" i="7" s="1"/>
  <c r="S24" i="1"/>
  <c r="D24" i="7" s="1"/>
  <c r="F24" i="7" s="1"/>
  <c r="S26" i="1"/>
  <c r="D26" i="7" s="1"/>
  <c r="F26" i="7" s="1"/>
  <c r="S27" i="1"/>
  <c r="D27" i="7" s="1"/>
  <c r="F27" i="7" s="1"/>
  <c r="S28" i="1"/>
  <c r="D28" i="7" s="1"/>
  <c r="S29" i="1"/>
  <c r="D29" i="7" s="1"/>
  <c r="S32" i="1"/>
  <c r="D32" i="7" s="1"/>
  <c r="S7" i="1"/>
  <c r="D7" i="7" s="1"/>
  <c r="F7" i="7" s="1"/>
  <c r="C23" i="1"/>
  <c r="S25" i="1"/>
  <c r="D25" i="7" s="1"/>
  <c r="A33" i="1"/>
  <c r="A24" i="1"/>
  <c r="A25" i="1" s="1"/>
  <c r="A26" i="1" s="1"/>
  <c r="A27" i="1" s="1"/>
  <c r="A28" i="1" s="1"/>
  <c r="A29" i="1" s="1"/>
  <c r="A5" i="1"/>
  <c r="A6" i="1" s="1"/>
  <c r="A7" i="1" s="1"/>
  <c r="A8" i="1" s="1"/>
  <c r="A9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4" i="5"/>
  <c r="A25" i="5" s="1"/>
  <c r="A26" i="5" s="1"/>
  <c r="A27" i="5" s="1"/>
  <c r="A28" i="5" s="1"/>
  <c r="A29" i="5" s="1"/>
  <c r="A5" i="5"/>
  <c r="A6" i="5" s="1"/>
  <c r="A7" i="5" s="1"/>
  <c r="A8" i="5" s="1"/>
  <c r="A9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33" i="7"/>
  <c r="A24" i="7"/>
  <c r="A25" i="7" s="1"/>
  <c r="A26" i="7" s="1"/>
  <c r="A27" i="7" s="1"/>
  <c r="A28" i="7" s="1"/>
  <c r="A29" i="7" s="1"/>
  <c r="A5" i="7"/>
  <c r="A6" i="7" s="1"/>
  <c r="A7" i="7" s="1"/>
  <c r="A8" i="7" s="1"/>
  <c r="A9" i="7" s="1"/>
  <c r="A11" i="7" s="1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S65" i="1"/>
  <c r="S67" i="1"/>
  <c r="D67" i="7" s="1"/>
  <c r="F67" i="7" s="1"/>
  <c r="S69" i="1"/>
  <c r="D69" i="7" s="1"/>
  <c r="F69" i="7" s="1"/>
  <c r="C66" i="1"/>
  <c r="C15" i="1" l="1"/>
  <c r="C31" i="1" s="1"/>
  <c r="F19" i="7"/>
  <c r="F28" i="7"/>
  <c r="F25" i="7"/>
  <c r="K25" i="5" s="1"/>
  <c r="F16" i="7"/>
  <c r="F18" i="7"/>
  <c r="F29" i="7"/>
  <c r="F20" i="7"/>
  <c r="F32" i="7"/>
  <c r="D65" i="7"/>
  <c r="F65" i="7" s="1"/>
  <c r="A34" i="7"/>
  <c r="A35" i="7" s="1"/>
  <c r="A36" i="7" s="1"/>
  <c r="A37" i="7" s="1"/>
  <c r="A38" i="7" s="1"/>
  <c r="A39" i="7" s="1"/>
  <c r="A40" i="7" s="1"/>
  <c r="A41" i="7" s="1"/>
  <c r="A42" i="7" s="1"/>
  <c r="A43" i="7" s="1"/>
  <c r="A44" i="7" s="1"/>
  <c r="A45" i="7" s="1"/>
  <c r="A46" i="7" s="1"/>
  <c r="A47" i="7" s="1"/>
  <c r="A48" i="7" s="1"/>
  <c r="A49" i="7" s="1"/>
  <c r="A50" i="7" s="1"/>
  <c r="A51" i="7" s="1"/>
  <c r="A52" i="7" s="1"/>
  <c r="A53" i="7" s="1"/>
  <c r="A54" i="7" s="1"/>
  <c r="A55" i="7" s="1"/>
  <c r="A56" i="7" s="1"/>
  <c r="A57" i="7" s="1"/>
  <c r="A58" i="7" s="1"/>
  <c r="A59" i="7" s="1"/>
  <c r="A60" i="7" s="1"/>
  <c r="A61" i="7" s="1"/>
  <c r="A62" i="7" s="1"/>
  <c r="A63" i="7" s="1"/>
  <c r="A65" i="7" s="1"/>
  <c r="A66" i="7" s="1"/>
  <c r="A67" i="7" s="1"/>
  <c r="A68" i="7" s="1"/>
  <c r="A69" i="7" s="1"/>
  <c r="F14" i="7"/>
  <c r="D21" i="7"/>
  <c r="A34" i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5" i="1" s="1"/>
  <c r="A66" i="1" s="1"/>
  <c r="A67" i="1" s="1"/>
  <c r="A68" i="1" s="1"/>
  <c r="A69" i="1" s="1"/>
  <c r="K8" i="5"/>
  <c r="K6" i="5"/>
  <c r="K52" i="5"/>
  <c r="K39" i="5"/>
  <c r="K55" i="5"/>
  <c r="K54" i="5"/>
  <c r="K50" i="5"/>
  <c r="S17" i="1"/>
  <c r="K67" i="5"/>
  <c r="S4" i="1"/>
  <c r="D4" i="7" s="1"/>
  <c r="F4" i="7" s="1"/>
  <c r="K69" i="5"/>
  <c r="K53" i="5"/>
  <c r="K48" i="5"/>
  <c r="K26" i="5"/>
  <c r="K12" i="5"/>
  <c r="K9" i="5"/>
  <c r="K5" i="5"/>
  <c r="K27" i="5"/>
  <c r="S66" i="1"/>
  <c r="D66" i="7" s="1"/>
  <c r="S23" i="1"/>
  <c r="D23" i="7" s="1"/>
  <c r="K7" i="5"/>
  <c r="S11" i="1"/>
  <c r="D11" i="7" s="1"/>
  <c r="S15" i="1"/>
  <c r="K56" i="5"/>
  <c r="C13" i="1" l="1"/>
  <c r="C30" i="1"/>
  <c r="F66" i="7"/>
  <c r="K66" i="5" s="1"/>
  <c r="K65" i="5"/>
  <c r="F21" i="7"/>
  <c r="F11" i="7"/>
  <c r="D17" i="7"/>
  <c r="D15" i="7"/>
  <c r="K44" i="5"/>
  <c r="K46" i="5"/>
  <c r="K59" i="5"/>
  <c r="K35" i="5"/>
  <c r="K32" i="5"/>
  <c r="K61" i="5"/>
  <c r="K42" i="5"/>
  <c r="K62" i="5"/>
  <c r="K40" i="5"/>
  <c r="K36" i="5"/>
  <c r="K43" i="5"/>
  <c r="K33" i="5"/>
  <c r="K37" i="5"/>
  <c r="K63" i="5"/>
  <c r="K34" i="5"/>
  <c r="K45" i="5"/>
  <c r="K38" i="5"/>
  <c r="K47" i="5"/>
  <c r="K60" i="5"/>
  <c r="S68" i="1"/>
  <c r="S31" i="1"/>
  <c r="D31" i="7" s="1"/>
  <c r="K19" i="5"/>
  <c r="K14" i="5"/>
  <c r="K24" i="5"/>
  <c r="K29" i="5"/>
  <c r="S13" i="1"/>
  <c r="K18" i="5"/>
  <c r="K16" i="5"/>
  <c r="F23" i="7"/>
  <c r="K20" i="5"/>
  <c r="K28" i="5"/>
  <c r="C10" i="1" l="1"/>
  <c r="F17" i="7"/>
  <c r="K17" i="5" s="1"/>
  <c r="F15" i="7"/>
  <c r="K21" i="5"/>
  <c r="D68" i="7"/>
  <c r="F68" i="7" s="1"/>
  <c r="K68" i="5" s="1"/>
  <c r="D13" i="7"/>
  <c r="F13" i="7" s="1"/>
  <c r="F31" i="7"/>
  <c r="K23" i="5"/>
  <c r="K15" i="5" l="1"/>
  <c r="K13" i="5"/>
  <c r="K31" i="5"/>
  <c r="K11" i="5"/>
  <c r="K4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Magdalena Zych</author>
    <author>Zych Magdalena</author>
  </authors>
  <commentList>
    <comment ref="A3" authorId="0" shapeId="0" xr:uid="{00000000-0006-0000-0000-000001000000}">
      <text>
        <r>
          <rPr>
            <sz val="10"/>
            <color indexed="81"/>
            <rFont val="Tahoma"/>
            <family val="2"/>
            <charset val="238"/>
          </rPr>
          <t>liczba osób obwinionych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A10" authorId="0" shapeId="0" xr:uid="{00000000-0006-0000-0000-000002000000}">
      <text>
        <r>
          <rPr>
            <sz val="10"/>
            <color indexed="81"/>
            <rFont val="Tahoma"/>
            <family val="2"/>
            <charset val="238"/>
          </rPr>
          <t>liczba osób obwinionych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A11" authorId="0" shapeId="0" xr:uid="{00000000-0006-0000-0000-000003000000}">
      <text>
        <r>
          <rPr>
            <sz val="10"/>
            <color indexed="81"/>
            <rFont val="Tahoma"/>
            <family val="2"/>
            <charset val="238"/>
          </rPr>
          <t>1+2+4+5-3-6=7
8+9=7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B11" authorId="1" shapeId="0" xr:uid="{00000000-0006-0000-0000-000004000000}">
      <text>
        <r>
          <rPr>
            <b/>
            <sz val="9"/>
            <color indexed="81"/>
            <rFont val="Tahoma"/>
            <family val="2"/>
            <charset val="238"/>
          </rPr>
          <t>Zych Magdalena:</t>
        </r>
        <r>
          <rPr>
            <sz val="9"/>
            <color indexed="81"/>
            <rFont val="Tahoma"/>
            <family val="2"/>
            <charset val="238"/>
          </rPr>
          <t xml:space="preserve">
jeżeli komisja rozstrzygała sprawę dwa razy w danym roku, to podajemy liczbę spraw raz</t>
        </r>
      </text>
    </comment>
    <comment ref="A13" authorId="0" shapeId="0" xr:uid="{00000000-0006-0000-0000-000007000000}">
      <text>
        <r>
          <rPr>
            <sz val="10"/>
            <color indexed="81"/>
            <rFont val="Tahoma"/>
            <family val="2"/>
            <charset val="238"/>
          </rPr>
          <t>10+11=9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B13" authorId="1" shapeId="0" xr:uid="{00000000-0006-0000-0000-000008000000}">
      <text>
        <r>
          <rPr>
            <b/>
            <sz val="9"/>
            <color indexed="81"/>
            <rFont val="Tahoma"/>
            <family val="2"/>
            <charset val="238"/>
          </rPr>
          <t>Zych Magdalena:</t>
        </r>
        <r>
          <rPr>
            <sz val="9"/>
            <color indexed="81"/>
            <rFont val="Tahoma"/>
            <family val="2"/>
            <charset val="238"/>
          </rPr>
          <t xml:space="preserve">
jeżeli rozstrzygnięcie KO zostało zmienione przez GKO, to podajemy rozstrzygnięcie z I instancji (dot. to odpowiedzialności, kary, czynów itd..)</t>
        </r>
      </text>
    </comment>
    <comment ref="A15" authorId="0" shapeId="0" xr:uid="{00000000-0006-0000-0000-000009000000}">
      <text>
        <r>
          <rPr>
            <sz val="10"/>
            <color indexed="81"/>
            <rFont val="Tahoma"/>
            <family val="2"/>
            <charset val="238"/>
          </rPr>
          <t>12+13=11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A17" authorId="0" shapeId="0" xr:uid="{00000000-0006-0000-0000-00000A000000}">
      <text>
        <r>
          <rPr>
            <sz val="10"/>
            <color indexed="81"/>
            <rFont val="Tahoma"/>
            <family val="2"/>
            <charset val="238"/>
          </rPr>
          <t>14+15+16+17=13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A22" authorId="0" shapeId="0" xr:uid="{00000000-0006-0000-0000-00000B000000}">
      <text>
        <r>
          <rPr>
            <sz val="10"/>
            <color indexed="81"/>
            <rFont val="Tahoma"/>
            <family val="2"/>
            <charset val="238"/>
          </rPr>
          <t>liczba zarzutów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A23" authorId="0" shapeId="0" xr:uid="{00000000-0006-0000-0000-00000C000000}">
      <text>
        <r>
          <rPr>
            <sz val="10"/>
            <color indexed="81"/>
            <rFont val="Tahoma"/>
            <family val="2"/>
            <charset val="238"/>
          </rPr>
          <t>19+20+21+22+23+24=18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A30" authorId="0" shapeId="0" xr:uid="{00000000-0006-0000-0000-00000D000000}">
      <text>
        <r>
          <rPr>
            <sz val="10"/>
            <color indexed="81"/>
            <rFont val="Tahoma"/>
            <family val="2"/>
            <charset val="238"/>
          </rPr>
          <t>liczba czynów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Magdalena Zych</author>
    <author>Zych Magdalena</author>
  </authors>
  <commentList>
    <comment ref="A3" authorId="0" shapeId="0" xr:uid="{00000000-0006-0000-0100-000001000000}">
      <text>
        <r>
          <rPr>
            <sz val="10"/>
            <color indexed="81"/>
            <rFont val="Tahoma"/>
            <family val="2"/>
            <charset val="238"/>
          </rPr>
          <t>liczba osób obwinionych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A10" authorId="0" shapeId="0" xr:uid="{00000000-0006-0000-0100-000002000000}">
      <text>
        <r>
          <rPr>
            <sz val="10"/>
            <color indexed="81"/>
            <rFont val="Tahoma"/>
            <family val="2"/>
            <charset val="238"/>
          </rPr>
          <t>liczba osób obwinionych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A11" authorId="0" shapeId="0" xr:uid="{00000000-0006-0000-0100-000003000000}">
      <text>
        <r>
          <rPr>
            <sz val="10"/>
            <color indexed="81"/>
            <rFont val="Tahoma"/>
            <family val="2"/>
            <charset val="238"/>
          </rPr>
          <t>1+2+4+5-3-6=7
8+9=7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B11" authorId="1" shapeId="0" xr:uid="{00000000-0006-0000-0100-000004000000}">
      <text>
        <r>
          <rPr>
            <b/>
            <sz val="9"/>
            <color indexed="81"/>
            <rFont val="Tahoma"/>
            <family val="2"/>
            <charset val="238"/>
          </rPr>
          <t>Zych Magdalena:</t>
        </r>
        <r>
          <rPr>
            <sz val="9"/>
            <color indexed="81"/>
            <rFont val="Tahoma"/>
            <family val="2"/>
            <charset val="238"/>
          </rPr>
          <t xml:space="preserve">
jeżeli komisja rozstrzygała sprawę dwa razy w danym roku, to podajemy liczbę spraw raz</t>
        </r>
      </text>
    </comment>
    <comment ref="A13" authorId="0" shapeId="0" xr:uid="{00000000-0006-0000-0100-000006000000}">
      <text>
        <r>
          <rPr>
            <sz val="10"/>
            <color indexed="81"/>
            <rFont val="Tahoma"/>
            <family val="2"/>
            <charset val="238"/>
          </rPr>
          <t>10+11=9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B13" authorId="1" shapeId="0" xr:uid="{00000000-0006-0000-0100-000007000000}">
      <text>
        <r>
          <rPr>
            <b/>
            <sz val="9"/>
            <color indexed="81"/>
            <rFont val="Tahoma"/>
            <family val="2"/>
            <charset val="238"/>
          </rPr>
          <t>Zych Magdalena:</t>
        </r>
        <r>
          <rPr>
            <sz val="9"/>
            <color indexed="81"/>
            <rFont val="Tahoma"/>
            <family val="2"/>
            <charset val="238"/>
          </rPr>
          <t xml:space="preserve">
jeżeli rozstrzygnięcie KO zostało zmienione przez GKO, to podajemy rozstrzygnięcie z I instancji (dot. to odpowiedzialności, kary, czynów itd..)</t>
        </r>
      </text>
    </comment>
    <comment ref="A15" authorId="0" shapeId="0" xr:uid="{00000000-0006-0000-0100-000008000000}">
      <text>
        <r>
          <rPr>
            <sz val="10"/>
            <color indexed="81"/>
            <rFont val="Tahoma"/>
            <family val="2"/>
            <charset val="238"/>
          </rPr>
          <t>12+13=11</t>
        </r>
      </text>
    </comment>
    <comment ref="A17" authorId="0" shapeId="0" xr:uid="{00000000-0006-0000-0100-000009000000}">
      <text>
        <r>
          <rPr>
            <sz val="10"/>
            <color indexed="81"/>
            <rFont val="Tahoma"/>
            <family val="2"/>
            <charset val="238"/>
          </rPr>
          <t>14+15+16+17=13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A22" authorId="0" shapeId="0" xr:uid="{00000000-0006-0000-0100-00000A000000}">
      <text>
        <r>
          <rPr>
            <sz val="10"/>
            <color indexed="81"/>
            <rFont val="Tahoma"/>
            <family val="2"/>
            <charset val="238"/>
          </rPr>
          <t>liczba zarzutów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A23" authorId="0" shapeId="0" xr:uid="{00000000-0006-0000-0100-00000B000000}">
      <text>
        <r>
          <rPr>
            <sz val="10"/>
            <color indexed="81"/>
            <rFont val="Tahoma"/>
            <family val="2"/>
            <charset val="238"/>
          </rPr>
          <t>19+20+21+22+23+24=18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A30" authorId="0" shapeId="0" xr:uid="{00000000-0006-0000-0100-00000C000000}">
      <text>
        <r>
          <rPr>
            <sz val="10"/>
            <color indexed="81"/>
            <rFont val="Tahoma"/>
            <family val="2"/>
            <charset val="238"/>
          </rPr>
          <t>liczba czynów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Magdalena Zych</author>
    <author>Zych Magdalena</author>
  </authors>
  <commentList>
    <comment ref="A3" authorId="0" shapeId="0" xr:uid="{00000000-0006-0000-0200-000001000000}">
      <text>
        <r>
          <rPr>
            <sz val="10"/>
            <color indexed="81"/>
            <rFont val="Tahoma"/>
            <family val="2"/>
            <charset val="238"/>
          </rPr>
          <t>liczba osób obwinionych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A10" authorId="0" shapeId="0" xr:uid="{00000000-0006-0000-0200-000002000000}">
      <text>
        <r>
          <rPr>
            <sz val="10"/>
            <color indexed="81"/>
            <rFont val="Tahoma"/>
            <family val="2"/>
            <charset val="238"/>
          </rPr>
          <t>liczba osób obwinionych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A11" authorId="0" shapeId="0" xr:uid="{00000000-0006-0000-0200-000003000000}">
      <text>
        <r>
          <rPr>
            <sz val="10"/>
            <color indexed="81"/>
            <rFont val="Tahoma"/>
            <family val="2"/>
            <charset val="238"/>
          </rPr>
          <t>1+2+4+5-3-6=7
8+9=7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A13" authorId="0" shapeId="0" xr:uid="{00000000-0006-0000-0200-000004000000}">
      <text>
        <r>
          <rPr>
            <sz val="10"/>
            <color indexed="81"/>
            <rFont val="Tahoma"/>
            <family val="2"/>
            <charset val="238"/>
          </rPr>
          <t>10+11=9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H14" authorId="1" shapeId="0" xr:uid="{00000000-0006-0000-0200-000005000000}">
      <text>
        <r>
          <rPr>
            <b/>
            <sz val="9"/>
            <color indexed="81"/>
            <rFont val="Tahoma"/>
            <family val="2"/>
            <charset val="238"/>
          </rPr>
          <t>Zych Magdalena:</t>
        </r>
        <r>
          <rPr>
            <sz val="9"/>
            <color indexed="81"/>
            <rFont val="Tahoma"/>
            <family val="2"/>
            <charset val="238"/>
          </rPr>
          <t xml:space="preserve">
odjąć Wspólna i KPRM</t>
        </r>
      </text>
    </comment>
    <comment ref="A15" authorId="0" shapeId="0" xr:uid="{00000000-0006-0000-0200-000006000000}">
      <text>
        <r>
          <rPr>
            <sz val="10"/>
            <color indexed="81"/>
            <rFont val="Tahoma"/>
            <family val="2"/>
            <charset val="238"/>
          </rPr>
          <t>12+13=11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A17" authorId="0" shapeId="0" xr:uid="{00000000-0006-0000-0200-000007000000}">
      <text>
        <r>
          <rPr>
            <sz val="10"/>
            <color indexed="81"/>
            <rFont val="Tahoma"/>
            <family val="2"/>
            <charset val="238"/>
          </rPr>
          <t>14+15+16+17=13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A22" authorId="0" shapeId="0" xr:uid="{00000000-0006-0000-0200-000008000000}">
      <text>
        <r>
          <rPr>
            <sz val="10"/>
            <color indexed="81"/>
            <rFont val="Tahoma"/>
            <family val="2"/>
            <charset val="238"/>
          </rPr>
          <t>liczba zarzutów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A23" authorId="0" shapeId="0" xr:uid="{00000000-0006-0000-0200-000009000000}">
      <text>
        <r>
          <rPr>
            <sz val="10"/>
            <color indexed="81"/>
            <rFont val="Tahoma"/>
            <family val="2"/>
            <charset val="238"/>
          </rPr>
          <t>19+20+21+22+23+24=18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A30" authorId="0" shapeId="0" xr:uid="{00000000-0006-0000-0200-00000A000000}">
      <text>
        <r>
          <rPr>
            <sz val="10"/>
            <color indexed="81"/>
            <rFont val="Tahoma"/>
            <family val="2"/>
            <charset val="238"/>
          </rPr>
          <t>liczba czynów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<sst xmlns="http://schemas.openxmlformats.org/spreadsheetml/2006/main" count="355" uniqueCount="162">
  <si>
    <t>lp.</t>
  </si>
  <si>
    <t>Białystok</t>
  </si>
  <si>
    <t>Bydgoszcz</t>
  </si>
  <si>
    <t>Gdańsk</t>
  </si>
  <si>
    <t>Katowice</t>
  </si>
  <si>
    <t>Kielce</t>
  </si>
  <si>
    <t>Kraków</t>
  </si>
  <si>
    <t>Lublin</t>
  </si>
  <si>
    <t>Łódź</t>
  </si>
  <si>
    <t>Olsztyn</t>
  </si>
  <si>
    <t>Opole</t>
  </si>
  <si>
    <t>Poznań</t>
  </si>
  <si>
    <t>Rzeszów</t>
  </si>
  <si>
    <t>Szczecin</t>
  </si>
  <si>
    <t>Warszawa</t>
  </si>
  <si>
    <t>Wrocław</t>
  </si>
  <si>
    <t>Zielona Góra</t>
  </si>
  <si>
    <t>Ogółem</t>
  </si>
  <si>
    <t>I</t>
  </si>
  <si>
    <t>1</t>
  </si>
  <si>
    <t>II</t>
  </si>
  <si>
    <t>Rozstrzygnięcia o umorzeniu postępowania</t>
  </si>
  <si>
    <t xml:space="preserve">           odstąpiono od wymierzenia kary</t>
  </si>
  <si>
    <t xml:space="preserve">           ukarano (ogółem) - z tego:</t>
  </si>
  <si>
    <t xml:space="preserve">                                                karą upomnienia</t>
  </si>
  <si>
    <t xml:space="preserve">                                                karą nagany</t>
  </si>
  <si>
    <t xml:space="preserve">                                                karą pieniężną</t>
  </si>
  <si>
    <t xml:space="preserve">                                                karą przewidzianą w art. 31 ust. 1 pkt. 4 ustawy</t>
  </si>
  <si>
    <t>III</t>
  </si>
  <si>
    <t>Liczba rozstrzygnięć o umorzeniu postępowania (ogółem) - z tego:</t>
  </si>
  <si>
    <t xml:space="preserve">     umorzenia postępowania wskutek przedawnienia orzekania</t>
  </si>
  <si>
    <t xml:space="preserve">     umorzenia postępowania, gdy zarzucanego czynu nie popełniono</t>
  </si>
  <si>
    <t xml:space="preserve">     inne</t>
  </si>
  <si>
    <t>IV</t>
  </si>
  <si>
    <t>V</t>
  </si>
  <si>
    <t>Łączna wysokość wymierzonych kar pieniężnych</t>
  </si>
  <si>
    <t>Łączna wysokość orzeczonych kosztów postępowania należnych Skarbowi Państwa</t>
  </si>
  <si>
    <t>umorzenia postępowania wskutek przedawnienia orzekania</t>
  </si>
  <si>
    <t>umorzenia postępowania, gdy zarzucanego czynu nie popełniono</t>
  </si>
  <si>
    <t>umorzenia postępowania, gdy w zarzucanym czynie brak jest znamion naruszenia dfp</t>
  </si>
  <si>
    <t>inne</t>
  </si>
  <si>
    <t>art. 5 ust. 1 pkt 1 i 2</t>
  </si>
  <si>
    <t>art. 5 ust. 1 pkt 3</t>
  </si>
  <si>
    <t>art. 6</t>
  </si>
  <si>
    <t>art. 7</t>
  </si>
  <si>
    <t>art. 8</t>
  </si>
  <si>
    <t>art. 9</t>
  </si>
  <si>
    <t>art. 10</t>
  </si>
  <si>
    <t>art. 11</t>
  </si>
  <si>
    <t>art. 12</t>
  </si>
  <si>
    <t>art. 13 pkt 1, 2, 3, 4, 5, 9</t>
  </si>
  <si>
    <t>art. 13 pkt 6, 7, 8</t>
  </si>
  <si>
    <t>art. 14</t>
  </si>
  <si>
    <t>art. 15</t>
  </si>
  <si>
    <t>art. 16</t>
  </si>
  <si>
    <t>art. 17 ust. 1</t>
  </si>
  <si>
    <t>art. 17 ust. 2</t>
  </si>
  <si>
    <t>art. 17 ust. 3</t>
  </si>
  <si>
    <t>art. 17 ust. 4</t>
  </si>
  <si>
    <t>art. 17 ust. 5</t>
  </si>
  <si>
    <t>art. 17 ust. 6</t>
  </si>
  <si>
    <t>art. 17 ust. 1b</t>
  </si>
  <si>
    <t>art. 17 ust. 1c</t>
  </si>
  <si>
    <t>art. 17a</t>
  </si>
  <si>
    <t>art. 18 pkt 1</t>
  </si>
  <si>
    <t>art. 18 pkt 2</t>
  </si>
  <si>
    <t>art. 18a</t>
  </si>
  <si>
    <t>art. 18b</t>
  </si>
  <si>
    <t>art. 18c</t>
  </si>
  <si>
    <t>Średnia wysokość wymierzonej kary pieniężnej</t>
  </si>
  <si>
    <t>Łączna wysokość wyegzekwowanych kar pieniężnych</t>
  </si>
  <si>
    <t>Osobom odpowiedzialnym za ndfp (wykazanym w części II - wiersz 11) 
przypisano czyny z poszczególnych art. ustawy:</t>
  </si>
  <si>
    <t xml:space="preserve">                                         karą przewidzianą w art. 31 ust. 1 pkt. 4 ustawy</t>
  </si>
  <si>
    <t xml:space="preserve">                                         karą pieniężną</t>
  </si>
  <si>
    <t xml:space="preserve">                                         karą nagany</t>
  </si>
  <si>
    <t xml:space="preserve">                                         karą upomnienia</t>
  </si>
  <si>
    <t xml:space="preserve">     umorzenia postępowania, 
     gdy w zarzucanym czynie brak jest znamion naruszenia dfp</t>
  </si>
  <si>
    <t xml:space="preserve">     umorzenia postępowania, gdy nie dochodzi się odpowiedzialności 
     za ndfp w przypadku działania lub zaniechania podjętego wyłącznie 
     w celu ograniczenia skutków zdarzenia losowego</t>
  </si>
  <si>
    <t xml:space="preserve">     umorzenia postępowania, gdy nie dochodzi się odpowiedzialności 
     za ndfp, którego stopień szkodliwości dla finansów publicznych 
     jest znikomy</t>
  </si>
  <si>
    <t>Łączna wysokość orzeczonych kosztów postępowania należnych 
Skarbowi Państwa</t>
  </si>
  <si>
    <t>Szefie KPRM</t>
  </si>
  <si>
    <t>Ministrze Finansów</t>
  </si>
  <si>
    <t>Wspólna</t>
  </si>
  <si>
    <t>Ministrze 
Sprawiedliwości</t>
  </si>
  <si>
    <t>Komisja Orzekająca przy RIO:</t>
  </si>
  <si>
    <t>Komisja Orzekająca przy:</t>
  </si>
  <si>
    <t>Komisje Orzekające:</t>
  </si>
  <si>
    <t>Regionalne</t>
  </si>
  <si>
    <t>Międzyresortowe</t>
  </si>
  <si>
    <t>odstąpiono od wymierzenia kary</t>
  </si>
  <si>
    <t>ukarano (ogółem) - z tego:</t>
  </si>
  <si>
    <t>umorzenia postępowania, gdy nie dochodzi się odpowiedzialności za ndfp w przypadku działania lub zaniechania podjętego wyłącznie w celu ograniczenia skutków zdarzenia losowego</t>
  </si>
  <si>
    <t>umorzenia postępowania, gdy nie dochodzi się odpowiedzialności za ndfp, którego stopień szkodliwości dla finansów publicznych jest znikomy</t>
  </si>
  <si>
    <t>Osobom odpowiedzialnym za ndfp (wykazanym w części II - wiersz 11) przypisano czyny z poszczególnych art. ustawy:</t>
  </si>
  <si>
    <t>karą przewidzianą w art. 31 ust. 1 pkt. 4 ustawy</t>
  </si>
  <si>
    <t>karą upomnienia</t>
  </si>
  <si>
    <t>karą nagany</t>
  </si>
  <si>
    <t>karą pieniężną</t>
  </si>
  <si>
    <t>Kolejne lata</t>
  </si>
  <si>
    <t>liczba czynów</t>
  </si>
  <si>
    <t>liczba obwinionych</t>
  </si>
  <si>
    <t>liczba odpowiedzialnych</t>
  </si>
  <si>
    <t>liczba ukaranych</t>
  </si>
  <si>
    <t>liczba zarzutów</t>
  </si>
  <si>
    <t>suma w zł</t>
  </si>
  <si>
    <t>średnia kara w zł</t>
  </si>
  <si>
    <t xml:space="preserve">     umorzenia postępowania, gdy w zarzucanym czynie brak jest znamion naruszenia dfp</t>
  </si>
  <si>
    <t>liczba uniewinnionych</t>
  </si>
  <si>
    <t xml:space="preserve">Ministrze 
Spraw Wewnętrznych i Administracji 
</t>
  </si>
  <si>
    <t>art. 12a</t>
  </si>
  <si>
    <t>art. 17 ust. 1ba</t>
  </si>
  <si>
    <t>art. 17 ust. 1d</t>
  </si>
  <si>
    <t>art. 17 ust. 6a</t>
  </si>
  <si>
    <t>X</t>
  </si>
  <si>
    <t xml:space="preserve"> - </t>
  </si>
  <si>
    <t>Łączna wysokość wyegzekwowanych kosztów postępowania należnych Skarbowi Państwa</t>
  </si>
  <si>
    <r>
      <t>Sprawy oczekujące</t>
    </r>
    <r>
      <rPr>
        <sz val="14"/>
        <rFont val="Calibri"/>
        <family val="2"/>
        <charset val="238"/>
        <scheme val="minor"/>
      </rPr>
      <t xml:space="preserve"> na rozstrzygnięcie wg stanu 
na początek roku sprawozdawczego</t>
    </r>
  </si>
  <si>
    <r>
      <t>Złożone wnioski</t>
    </r>
    <r>
      <rPr>
        <sz val="14"/>
        <rFont val="Calibri"/>
        <family val="2"/>
        <charset val="238"/>
        <scheme val="minor"/>
      </rPr>
      <t xml:space="preserve"> o ukaranie</t>
    </r>
  </si>
  <si>
    <r>
      <t xml:space="preserve">Wnioski </t>
    </r>
    <r>
      <rPr>
        <b/>
        <sz val="14"/>
        <rFont val="Calibri"/>
        <family val="2"/>
        <charset val="238"/>
        <scheme val="minor"/>
      </rPr>
      <t>przekazane do</t>
    </r>
    <r>
      <rPr>
        <sz val="14"/>
        <rFont val="Calibri"/>
        <family val="2"/>
        <charset val="238"/>
        <scheme val="minor"/>
      </rPr>
      <t xml:space="preserve"> innej komisji orzekającej</t>
    </r>
  </si>
  <si>
    <r>
      <t xml:space="preserve">Wnioski </t>
    </r>
    <r>
      <rPr>
        <b/>
        <sz val="14"/>
        <rFont val="Calibri"/>
        <family val="2"/>
        <charset val="238"/>
        <scheme val="minor"/>
      </rPr>
      <t>przekazane z</t>
    </r>
    <r>
      <rPr>
        <sz val="14"/>
        <rFont val="Calibri"/>
        <family val="2"/>
        <charset val="238"/>
        <scheme val="minor"/>
      </rPr>
      <t xml:space="preserve"> innej komisji orzekającej</t>
    </r>
  </si>
  <si>
    <r>
      <t xml:space="preserve">Sprawy </t>
    </r>
    <r>
      <rPr>
        <b/>
        <sz val="14"/>
        <rFont val="Calibri"/>
        <family val="2"/>
        <charset val="238"/>
        <scheme val="minor"/>
      </rPr>
      <t xml:space="preserve">przekazane z Głównej Komisji Orzekającej 
</t>
    </r>
    <r>
      <rPr>
        <sz val="14"/>
        <rFont val="Calibri"/>
        <family val="2"/>
        <charset val="238"/>
        <scheme val="minor"/>
      </rPr>
      <t>do ponownego rozpoznania</t>
    </r>
  </si>
  <si>
    <r>
      <t xml:space="preserve">Sprawy w toku </t>
    </r>
    <r>
      <rPr>
        <sz val="14"/>
        <rFont val="Calibri"/>
        <family val="2"/>
        <charset val="238"/>
        <scheme val="minor"/>
      </rPr>
      <t>oczekujące na rozstrzygnięcie 
wg stanu na koniec roku sprawozdawczego</t>
    </r>
  </si>
  <si>
    <r>
      <t>Sprawy rozstrzygnięte (załatwione)</t>
    </r>
    <r>
      <rPr>
        <sz val="14"/>
        <rFont val="Calibri"/>
        <family val="2"/>
        <charset val="238"/>
        <scheme val="minor"/>
      </rPr>
      <t xml:space="preserve"> w ciągu roku (ogółem)</t>
    </r>
  </si>
  <si>
    <r>
      <t>Wydane</t>
    </r>
    <r>
      <rPr>
        <sz val="14"/>
        <rFont val="Calibri"/>
        <family val="2"/>
        <charset val="238"/>
        <scheme val="minor"/>
      </rPr>
      <t xml:space="preserve"> </t>
    </r>
    <r>
      <rPr>
        <b/>
        <sz val="14"/>
        <rFont val="Calibri"/>
        <family val="2"/>
        <charset val="238"/>
        <scheme val="minor"/>
      </rPr>
      <t xml:space="preserve">orzeczenia </t>
    </r>
    <r>
      <rPr>
        <sz val="14"/>
        <rFont val="Calibri"/>
        <family val="2"/>
        <charset val="238"/>
        <scheme val="minor"/>
      </rPr>
      <t>w kwestii odpowiedzialności za naruszenie dyscypliny finansów publicznych (ogółem)</t>
    </r>
  </si>
  <si>
    <r>
      <t xml:space="preserve">Orzeczenia o </t>
    </r>
    <r>
      <rPr>
        <b/>
        <sz val="14"/>
        <rFont val="Calibri"/>
        <family val="2"/>
        <charset val="238"/>
        <scheme val="minor"/>
      </rPr>
      <t>uniewinnieniu</t>
    </r>
  </si>
  <si>
    <r>
      <t xml:space="preserve">Orzeczenia o </t>
    </r>
    <r>
      <rPr>
        <b/>
        <sz val="14"/>
        <rFont val="Calibri"/>
        <family val="2"/>
        <charset val="238"/>
        <scheme val="minor"/>
      </rPr>
      <t xml:space="preserve">uznaniu odpowiedzialnym </t>
    </r>
    <r>
      <rPr>
        <sz val="14"/>
        <rFont val="Calibri"/>
        <family val="2"/>
        <charset val="238"/>
        <scheme val="minor"/>
      </rPr>
      <t>za naruszenie dyscypliny finansów publicznych (ogółem) - z tego:</t>
    </r>
  </si>
  <si>
    <r>
      <t>Sprawy oczekujące</t>
    </r>
    <r>
      <rPr>
        <sz val="12"/>
        <rFont val="Calibri"/>
        <family val="2"/>
        <charset val="238"/>
        <scheme val="minor"/>
      </rPr>
      <t xml:space="preserve"> na rozstrzygnięcie wg stanu 
na początek roku sprawozdawczego</t>
    </r>
  </si>
  <si>
    <r>
      <t>Złożone wnioski</t>
    </r>
    <r>
      <rPr>
        <sz val="12"/>
        <rFont val="Calibri"/>
        <family val="2"/>
        <charset val="238"/>
        <scheme val="minor"/>
      </rPr>
      <t xml:space="preserve"> o ukaranie</t>
    </r>
  </si>
  <si>
    <r>
      <t xml:space="preserve">Wnioski </t>
    </r>
    <r>
      <rPr>
        <b/>
        <sz val="12"/>
        <rFont val="Calibri"/>
        <family val="2"/>
        <charset val="238"/>
        <scheme val="minor"/>
      </rPr>
      <t>przekazane do</t>
    </r>
    <r>
      <rPr>
        <sz val="12"/>
        <rFont val="Calibri"/>
        <family val="2"/>
        <charset val="238"/>
        <scheme val="minor"/>
      </rPr>
      <t xml:space="preserve"> innej komisji orzekającej</t>
    </r>
  </si>
  <si>
    <r>
      <t xml:space="preserve">Wnioski </t>
    </r>
    <r>
      <rPr>
        <b/>
        <sz val="12"/>
        <rFont val="Calibri"/>
        <family val="2"/>
        <charset val="238"/>
        <scheme val="minor"/>
      </rPr>
      <t>przekazane z</t>
    </r>
    <r>
      <rPr>
        <sz val="12"/>
        <rFont val="Calibri"/>
        <family val="2"/>
        <charset val="238"/>
        <scheme val="minor"/>
      </rPr>
      <t xml:space="preserve"> innej komisji orzekającej</t>
    </r>
  </si>
  <si>
    <r>
      <t xml:space="preserve">Sprawy </t>
    </r>
    <r>
      <rPr>
        <b/>
        <sz val="12"/>
        <rFont val="Calibri"/>
        <family val="2"/>
        <charset val="238"/>
        <scheme val="minor"/>
      </rPr>
      <t xml:space="preserve">przekazane z Głównej Komisji Orzekającej 
</t>
    </r>
    <r>
      <rPr>
        <sz val="12"/>
        <rFont val="Calibri"/>
        <family val="2"/>
        <charset val="238"/>
        <scheme val="minor"/>
      </rPr>
      <t>do ponownego rozpoznania</t>
    </r>
  </si>
  <si>
    <r>
      <t xml:space="preserve">Sprawy w toku </t>
    </r>
    <r>
      <rPr>
        <sz val="12"/>
        <rFont val="Calibri"/>
        <family val="2"/>
        <charset val="238"/>
        <scheme val="minor"/>
      </rPr>
      <t>oczekujące na rozstrzygnięcie 
wg stanu na koniec roku sprawozdawczego</t>
    </r>
  </si>
  <si>
    <r>
      <t>Sprawy rozstrzygnięte (załatwione)</t>
    </r>
    <r>
      <rPr>
        <sz val="12"/>
        <rFont val="Calibri"/>
        <family val="2"/>
        <charset val="238"/>
        <scheme val="minor"/>
      </rPr>
      <t xml:space="preserve"> w ciągu roku (ogółem)</t>
    </r>
  </si>
  <si>
    <r>
      <t>Wydane</t>
    </r>
    <r>
      <rPr>
        <sz val="12"/>
        <rFont val="Calibri"/>
        <family val="2"/>
        <charset val="238"/>
        <scheme val="minor"/>
      </rPr>
      <t xml:space="preserve"> </t>
    </r>
    <r>
      <rPr>
        <b/>
        <sz val="12"/>
        <rFont val="Calibri"/>
        <family val="2"/>
        <charset val="238"/>
        <scheme val="minor"/>
      </rPr>
      <t xml:space="preserve">orzeczenia </t>
    </r>
    <r>
      <rPr>
        <sz val="12"/>
        <rFont val="Calibri"/>
        <family val="2"/>
        <charset val="238"/>
        <scheme val="minor"/>
      </rPr>
      <t>w kwestii odpowiedzialności za naruszenie dyscypliny finansów publicznych (ogółem)</t>
    </r>
  </si>
  <si>
    <r>
      <t xml:space="preserve">Orzeczenia o </t>
    </r>
    <r>
      <rPr>
        <b/>
        <sz val="12"/>
        <rFont val="Calibri"/>
        <family val="2"/>
        <charset val="238"/>
        <scheme val="minor"/>
      </rPr>
      <t>uniewinnieniu</t>
    </r>
  </si>
  <si>
    <r>
      <t xml:space="preserve">Orzeczenia o </t>
    </r>
    <r>
      <rPr>
        <b/>
        <sz val="12"/>
        <rFont val="Calibri"/>
        <family val="2"/>
        <charset val="238"/>
        <scheme val="minor"/>
      </rPr>
      <t xml:space="preserve">uznaniu odpowiedzialnym </t>
    </r>
    <r>
      <rPr>
        <sz val="12"/>
        <rFont val="Calibri"/>
        <family val="2"/>
        <charset val="238"/>
        <scheme val="minor"/>
      </rPr>
      <t>za naruszenie dyscypliny finansów publicznych (ogółem) - z tego:</t>
    </r>
  </si>
  <si>
    <r>
      <t>Sprawy oczekujące</t>
    </r>
    <r>
      <rPr>
        <sz val="12"/>
        <rFont val="Calibri"/>
        <family val="2"/>
        <charset val="238"/>
        <scheme val="minor"/>
      </rPr>
      <t xml:space="preserve"> na rozstrzygnięcie wg stanu na początek roku sprawozdawczego</t>
    </r>
  </si>
  <si>
    <r>
      <t xml:space="preserve">Sprawy </t>
    </r>
    <r>
      <rPr>
        <b/>
        <sz val="12"/>
        <rFont val="Calibri"/>
        <family val="2"/>
        <charset val="238"/>
        <scheme val="minor"/>
      </rPr>
      <t xml:space="preserve">przekazane z Głównej Komisji Orzekającej </t>
    </r>
    <r>
      <rPr>
        <sz val="12"/>
        <rFont val="Calibri"/>
        <family val="2"/>
        <charset val="238"/>
        <scheme val="minor"/>
      </rPr>
      <t>do ponownego rozpoznania</t>
    </r>
  </si>
  <si>
    <r>
      <t xml:space="preserve">Sprawy w toku </t>
    </r>
    <r>
      <rPr>
        <sz val="12"/>
        <rFont val="Calibri"/>
        <family val="2"/>
        <charset val="238"/>
        <scheme val="minor"/>
      </rPr>
      <t>oczekujące na rozstrzygnięcie wg stanu na koniec roku sprawozdawczego</t>
    </r>
  </si>
  <si>
    <r>
      <t>Sprawy oczekujące</t>
    </r>
    <r>
      <rPr>
        <sz val="10"/>
        <rFont val="Calibri"/>
        <family val="2"/>
        <charset val="238"/>
        <scheme val="minor"/>
      </rPr>
      <t xml:space="preserve"> na rozstrzygnięcie wg stanu na początek roku sprawozdawczego</t>
    </r>
  </si>
  <si>
    <r>
      <t>Złożone wnioski</t>
    </r>
    <r>
      <rPr>
        <sz val="10"/>
        <rFont val="Calibri"/>
        <family val="2"/>
        <charset val="238"/>
        <scheme val="minor"/>
      </rPr>
      <t xml:space="preserve"> o ukaranie</t>
    </r>
  </si>
  <si>
    <r>
      <t xml:space="preserve">Wnioski </t>
    </r>
    <r>
      <rPr>
        <b/>
        <sz val="10"/>
        <rFont val="Calibri"/>
        <family val="2"/>
        <charset val="238"/>
        <scheme val="minor"/>
      </rPr>
      <t>przekazane do</t>
    </r>
    <r>
      <rPr>
        <sz val="10"/>
        <rFont val="Calibri"/>
        <family val="2"/>
        <charset val="238"/>
        <scheme val="minor"/>
      </rPr>
      <t xml:space="preserve"> innej komisji orzekającej</t>
    </r>
  </si>
  <si>
    <r>
      <t xml:space="preserve">Wnioski </t>
    </r>
    <r>
      <rPr>
        <b/>
        <sz val="10"/>
        <rFont val="Calibri"/>
        <family val="2"/>
        <charset val="238"/>
        <scheme val="minor"/>
      </rPr>
      <t>przekazane z</t>
    </r>
    <r>
      <rPr>
        <sz val="10"/>
        <rFont val="Calibri"/>
        <family val="2"/>
        <charset val="238"/>
        <scheme val="minor"/>
      </rPr>
      <t xml:space="preserve"> innej komisji orzekającej</t>
    </r>
  </si>
  <si>
    <r>
      <t xml:space="preserve">Sprawy </t>
    </r>
    <r>
      <rPr>
        <b/>
        <sz val="10"/>
        <rFont val="Calibri"/>
        <family val="2"/>
        <charset val="238"/>
        <scheme val="minor"/>
      </rPr>
      <t xml:space="preserve">przekazane z Głównej Komisji Orzekającej </t>
    </r>
    <r>
      <rPr>
        <sz val="10"/>
        <rFont val="Calibri"/>
        <family val="2"/>
        <charset val="238"/>
        <scheme val="minor"/>
      </rPr>
      <t>do ponownego rozpoznania</t>
    </r>
  </si>
  <si>
    <r>
      <t xml:space="preserve">Sprawy w toku </t>
    </r>
    <r>
      <rPr>
        <sz val="10"/>
        <rFont val="Calibri"/>
        <family val="2"/>
        <charset val="238"/>
        <scheme val="minor"/>
      </rPr>
      <t>oczekujące na rozstrzygnięcie wg stanu na koniec roku sprawozdawczego</t>
    </r>
  </si>
  <si>
    <r>
      <t>Sprawy rozstrzygnięte</t>
    </r>
    <r>
      <rPr>
        <sz val="10"/>
        <rFont val="Calibri"/>
        <family val="2"/>
        <charset val="238"/>
        <scheme val="minor"/>
      </rPr>
      <t xml:space="preserve"> w ciągu roku (ogółem)</t>
    </r>
  </si>
  <si>
    <r>
      <t>Wydane</t>
    </r>
    <r>
      <rPr>
        <sz val="10"/>
        <rFont val="Calibri"/>
        <family val="2"/>
        <charset val="238"/>
        <scheme val="minor"/>
      </rPr>
      <t xml:space="preserve"> </t>
    </r>
    <r>
      <rPr>
        <b/>
        <sz val="10"/>
        <rFont val="Calibri"/>
        <family val="2"/>
        <charset val="238"/>
        <scheme val="minor"/>
      </rPr>
      <t xml:space="preserve">orzeczenia </t>
    </r>
    <r>
      <rPr>
        <sz val="10"/>
        <rFont val="Calibri"/>
        <family val="2"/>
        <charset val="238"/>
        <scheme val="minor"/>
      </rPr>
      <t>w kwestii odpowiedzialności za naruszenie dyscypliny finansów publicznych (ogółem)</t>
    </r>
  </si>
  <si>
    <r>
      <t xml:space="preserve">Orzeczenia o </t>
    </r>
    <r>
      <rPr>
        <b/>
        <sz val="10"/>
        <rFont val="Calibri"/>
        <family val="2"/>
        <charset val="238"/>
        <scheme val="minor"/>
      </rPr>
      <t>uniewinnieniu</t>
    </r>
  </si>
  <si>
    <r>
      <t xml:space="preserve">Orzeczenia o </t>
    </r>
    <r>
      <rPr>
        <b/>
        <sz val="10"/>
        <rFont val="Calibri"/>
        <family val="2"/>
        <charset val="238"/>
        <scheme val="minor"/>
      </rPr>
      <t xml:space="preserve">uznaniu odpowiedzialnym </t>
    </r>
    <r>
      <rPr>
        <sz val="10"/>
        <rFont val="Calibri"/>
        <family val="2"/>
        <charset val="238"/>
        <scheme val="minor"/>
      </rPr>
      <t>za naruszenie dyscypliny finansów publicznych (ogółem) - z tego:</t>
    </r>
  </si>
  <si>
    <t xml:space="preserve">     umorzenia postępowania, gdy nie dochodzi się odpowiedzialności za ndfp, którego stopień szkodliwości dla finansów publicznych jest znikomy</t>
  </si>
  <si>
    <t xml:space="preserve">     umorzenia postępowania, gdy nie dochodzi się odpowiedzialności za ndfp w przypadku działania lub zaniechania podjętego wyłącznie w celu ograniczenia skutków zdarzenia losowego</t>
  </si>
  <si>
    <t>``</t>
  </si>
  <si>
    <t>Poz. 15 (liczba obwinionych, wobec których zapadły rozstrzygnięcia)  w sprawozdaniu rzecznika nie jest równa poz. 7 w sprawozdaniu komisji, ponieważ:</t>
  </si>
  <si>
    <t>Poz. 7 ze sprawozdania komisji nie uwzględnia rozstrzygnięć o umorzeniu (a poz. 15 w sprawozdaniu rzecznika - tak);</t>
  </si>
  <si>
    <t>Inne są wytyczne (metodologia) do przygotowania sprawozdania komisji i rzecznika:
W sprawozdaniu komisji:
- do orzeczeń o uniewinnieniu zalicza się tylko takie orzeczenie, którym komisja orzekająca uniewinniła obwinionego od wszystkich zarzucanych mu naruszeń dyscypliny finansów publicznych (czynów) bądź uniewinniła od jednego zarzutu, a w przypadku pozostałych zarzutów, o ile były postawione obwinionemu, postanowiła o ich umorzeniu;
- do rozstrzygnięć o umorzeniu postępowania zalicza się tylko takie rozstrzygnięcie, którym komisja orzekająca umorzyła postępowanie w sprawie wszystkich naruszeń dyscypliny finansów publicznych (czynów) zarzucanych obwinionemu, niezależnie od przesłanek umorzenia.
Do sprawozdania rzecznika nie ma takich zaleceń, więc każdy rzecznik sam ustala metodologię.</t>
  </si>
  <si>
    <t>umorzenia postępowania, gdy nie dochodzi się odpowiedzialności za naruszenie dfp w przypadku działania lub zaniechania podjętego wyłącznie w celu ograniczenia skutków zdarzenia losowego</t>
  </si>
  <si>
    <t>umorzenia postępowania, gdy nie dochodzi się odpowiedzialności za naruszenie dfp, którego stopień szkodliwości dla finansów publicznych jest znikomy</t>
  </si>
  <si>
    <r>
      <t xml:space="preserve">Załącznik 2. 
Sprawozdanie o sposobie rozpoznania wniosków o ukaranie wniesionych w roku 2025
do </t>
    </r>
    <r>
      <rPr>
        <b/>
        <u/>
        <sz val="18"/>
        <rFont val="Calibri"/>
        <family val="2"/>
        <charset val="238"/>
        <scheme val="minor"/>
      </rPr>
      <t>"międzyresortowych" komisji orzekających</t>
    </r>
    <r>
      <rPr>
        <b/>
        <sz val="18"/>
        <rFont val="Calibri"/>
        <family val="2"/>
        <charset val="238"/>
        <scheme val="minor"/>
      </rPr>
      <t xml:space="preserve"> w sprawach o naruszenie dyscypliny finansów publicznych </t>
    </r>
  </si>
  <si>
    <r>
      <rPr>
        <b/>
        <sz val="12"/>
        <rFont val="Calibri"/>
        <family val="2"/>
        <charset val="238"/>
        <scheme val="minor"/>
      </rPr>
      <t xml:space="preserve">Poz. 2 liczba obwnionych we wnioskach </t>
    </r>
    <r>
      <rPr>
        <sz val="12"/>
        <rFont val="Calibri"/>
        <family val="2"/>
        <charset val="238"/>
        <scheme val="minor"/>
      </rPr>
      <t>o ukaranie w KO może być mniejsza niż u</t>
    </r>
    <r>
      <rPr>
        <b/>
        <sz val="12"/>
        <rFont val="Calibri"/>
        <family val="2"/>
        <charset val="238"/>
        <scheme val="minor"/>
      </rPr>
      <t xml:space="preserve"> rzecznika (poz. 12)</t>
    </r>
    <r>
      <rPr>
        <sz val="12"/>
        <rFont val="Calibri"/>
        <family val="2"/>
        <charset val="238"/>
        <scheme val="minor"/>
      </rPr>
      <t>, ponieważ w spr KO uwzględnia się tylko wnioski, w sprawach w których przewodniczący wydał zarządzenie o doręczeniu kopii wniosku obwinionemu.</t>
    </r>
  </si>
  <si>
    <t>Załącznik 4
Sprawozdanie o sposobie rozpoznania wniosków o ukaranie wniesionych w roku 2022, 2023, 2024 i 2025 - zbiorczo w ujęciu porównawczym</t>
  </si>
  <si>
    <t>Załącznik 3
Sprawozdanie o sposobie rozpoznania wniosków o ukaranie wniesionych w roku 2025 
do komisji orzekających w sprawach o naruszenie dyscypliny finansów publicznych - zbiorczo</t>
  </si>
  <si>
    <r>
      <t>Załącznik 1. Sprawozdanie o sposobie rozpoznania wniosków o ukaranie wniesionych w roku 2025 
do r</t>
    </r>
    <r>
      <rPr>
        <b/>
        <u/>
        <sz val="20"/>
        <rFont val="Calibri"/>
        <family val="2"/>
        <charset val="238"/>
        <scheme val="minor"/>
      </rPr>
      <t>egionalnych komisji orzekających</t>
    </r>
    <r>
      <rPr>
        <b/>
        <sz val="20"/>
        <rFont val="Calibri"/>
        <family val="2"/>
        <charset val="238"/>
        <scheme val="minor"/>
      </rPr>
      <t xml:space="preserve"> w sprawach o naruszenie dyscypliny finansów publicznych przy Regionalnych Izbach Obrachunkowych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</si>
</sst>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7" formatCode="#,##0.00\ &quot;zł&quot;;\-#,##0.00\ &quot;zł&quot;"/>
    <numFmt numFmtId="164" formatCode="_-* #,##0.00\ _z_ł_-;\-* #,##0.00\ _z_ł_-;_-* &quot;-&quot;??\ _z_ł_-;_-@_-"/>
    <numFmt numFmtId="165" formatCode="#,##0.00\ &quot;zł&quot;"/>
    <numFmt numFmtId="166" formatCode="0.0%"/>
    <numFmt numFmtId="167" formatCode="#,##0.00\ _z_ł"/>
    <numFmt numFmtId="168" formatCode="0.000%"/>
  </numFmts>
  <fonts count="33" x14ac:knownFonts="1">
    <font>
      <sz val="10"/>
      <name val="Arial CE"/>
      <charset val="238"/>
    </font>
    <font>
      <sz val="10"/>
      <name val="Arial CE"/>
      <charset val="238"/>
    </font>
    <font>
      <sz val="10"/>
      <color indexed="81"/>
      <name val="Tahoma"/>
      <family val="2"/>
      <charset val="238"/>
    </font>
    <font>
      <sz val="8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b/>
      <u/>
      <sz val="18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i/>
      <sz val="8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i/>
      <sz val="14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sz val="12"/>
      <name val="Times New Roman"/>
      <family val="1"/>
      <charset val="238"/>
    </font>
    <font>
      <sz val="8"/>
      <name val="Times New Roman"/>
      <family val="1"/>
      <charset val="238"/>
    </font>
    <font>
      <b/>
      <sz val="12"/>
      <name val="Times New Roman"/>
      <family val="1"/>
      <charset val="238"/>
    </font>
    <font>
      <sz val="9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b/>
      <sz val="20"/>
      <name val="Calibri"/>
      <family val="2"/>
      <charset val="238"/>
      <scheme val="minor"/>
    </font>
    <font>
      <b/>
      <u/>
      <sz val="20"/>
      <name val="Calibri"/>
      <family val="2"/>
      <charset val="238"/>
      <scheme val="minor"/>
    </font>
    <font>
      <sz val="20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EF6F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28" fillId="0" borderId="0" applyFont="0" applyFill="0" applyBorder="0" applyAlignment="0" applyProtection="0"/>
  </cellStyleXfs>
  <cellXfs count="193">
    <xf numFmtId="0" fontId="0" fillId="0" borderId="0" xfId="0"/>
    <xf numFmtId="0" fontId="8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3" fontId="8" fillId="0" borderId="0" xfId="0" applyNumberFormat="1" applyFont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164" fontId="8" fillId="0" borderId="0" xfId="1" applyFont="1" applyAlignment="1">
      <alignment horizontal="center" vertical="center" wrapText="1"/>
    </xf>
    <xf numFmtId="165" fontId="8" fillId="0" borderId="0" xfId="0" applyNumberFormat="1" applyFont="1" applyAlignment="1">
      <alignment horizontal="center" vertical="center" wrapText="1"/>
    </xf>
    <xf numFmtId="164" fontId="8" fillId="0" borderId="0" xfId="0" applyNumberFormat="1" applyFont="1" applyAlignment="1">
      <alignment horizontal="center" vertical="center" wrapText="1"/>
    </xf>
    <xf numFmtId="1" fontId="9" fillId="0" borderId="0" xfId="0" applyNumberFormat="1" applyFont="1" applyAlignment="1">
      <alignment horizontal="left" vertical="center" wrapText="1"/>
    </xf>
    <xf numFmtId="1" fontId="13" fillId="0" borderId="0" xfId="0" applyNumberFormat="1" applyFont="1" applyAlignment="1">
      <alignment horizontal="left" vertical="center" wrapText="1"/>
    </xf>
    <xf numFmtId="1" fontId="7" fillId="0" borderId="0" xfId="0" applyNumberFormat="1" applyFont="1" applyAlignment="1">
      <alignment horizontal="left" vertical="center" wrapText="1"/>
    </xf>
    <xf numFmtId="3" fontId="8" fillId="0" borderId="0" xfId="0" applyNumberFormat="1" applyFont="1" applyFill="1" applyAlignment="1">
      <alignment horizontal="center" vertical="center" wrapText="1"/>
    </xf>
    <xf numFmtId="1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right" vertical="center" wrapText="1"/>
    </xf>
    <xf numFmtId="0" fontId="7" fillId="2" borderId="3" xfId="0" applyFont="1" applyFill="1" applyBorder="1" applyAlignment="1">
      <alignment horizontal="right" vertical="center" wrapText="1"/>
    </xf>
    <xf numFmtId="1" fontId="17" fillId="0" borderId="0" xfId="0" applyNumberFormat="1" applyFont="1" applyBorder="1" applyAlignment="1">
      <alignment horizontal="right" vertical="center" wrapText="1"/>
    </xf>
    <xf numFmtId="1" fontId="17" fillId="0" borderId="1" xfId="0" applyNumberFormat="1" applyFont="1" applyBorder="1" applyAlignment="1">
      <alignment horizontal="right" vertical="center" wrapText="1"/>
    </xf>
    <xf numFmtId="10" fontId="8" fillId="0" borderId="0" xfId="2" applyNumberFormat="1" applyFont="1" applyFill="1" applyAlignment="1">
      <alignment horizontal="center" vertical="center" wrapText="1"/>
    </xf>
    <xf numFmtId="166" fontId="8" fillId="0" borderId="0" xfId="2" applyNumberFormat="1" applyFont="1" applyFill="1" applyAlignment="1">
      <alignment horizontal="center" vertical="center" wrapText="1"/>
    </xf>
    <xf numFmtId="1" fontId="7" fillId="2" borderId="3" xfId="0" applyNumberFormat="1" applyFont="1" applyFill="1" applyBorder="1" applyAlignment="1">
      <alignment horizontal="center" vertical="center" wrapText="1"/>
    </xf>
    <xf numFmtId="1" fontId="8" fillId="0" borderId="7" xfId="0" applyNumberFormat="1" applyFont="1" applyBorder="1" applyAlignment="1">
      <alignment horizontal="center" vertical="center" wrapText="1"/>
    </xf>
    <xf numFmtId="1" fontId="8" fillId="0" borderId="0" xfId="0" applyNumberFormat="1" applyFont="1" applyAlignment="1">
      <alignment horizontal="center" vertical="center" wrapText="1"/>
    </xf>
    <xf numFmtId="1" fontId="7" fillId="0" borderId="0" xfId="0" applyNumberFormat="1" applyFont="1" applyAlignment="1">
      <alignment horizontal="right" vertical="center" wrapText="1"/>
    </xf>
    <xf numFmtId="3" fontId="7" fillId="0" borderId="0" xfId="0" applyNumberFormat="1" applyFont="1" applyFill="1" applyBorder="1" applyAlignment="1">
      <alignment horizontal="center" vertical="center" wrapText="1"/>
    </xf>
    <xf numFmtId="168" fontId="8" fillId="0" borderId="0" xfId="2" applyNumberFormat="1" applyFont="1" applyFill="1" applyAlignment="1">
      <alignment horizontal="center" vertical="center" wrapText="1"/>
    </xf>
    <xf numFmtId="168" fontId="8" fillId="0" borderId="0" xfId="0" applyNumberFormat="1" applyFont="1" applyFill="1" applyAlignment="1">
      <alignment horizontal="center" vertical="center" wrapText="1"/>
    </xf>
    <xf numFmtId="0" fontId="7" fillId="2" borderId="4" xfId="0" applyFont="1" applyFill="1" applyBorder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1" fontId="9" fillId="2" borderId="1" xfId="0" applyNumberFormat="1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right" vertical="center" wrapText="1"/>
    </xf>
    <xf numFmtId="0" fontId="9" fillId="2" borderId="4" xfId="0" applyFont="1" applyFill="1" applyBorder="1" applyAlignment="1">
      <alignment horizontal="right" vertical="center" wrapText="1"/>
    </xf>
    <xf numFmtId="0" fontId="9" fillId="2" borderId="4" xfId="0" applyFont="1" applyFill="1" applyBorder="1" applyAlignment="1">
      <alignment vertical="center" wrapText="1"/>
    </xf>
    <xf numFmtId="1" fontId="6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right" vertical="center" wrapText="1"/>
    </xf>
    <xf numFmtId="3" fontId="6" fillId="0" borderId="3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right" vertical="center" wrapText="1"/>
    </xf>
    <xf numFmtId="3" fontId="6" fillId="0" borderId="0" xfId="0" applyNumberFormat="1" applyFont="1" applyAlignment="1">
      <alignment horizontal="center" vertical="center"/>
    </xf>
    <xf numFmtId="1" fontId="6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right" vertical="center" wrapText="1"/>
    </xf>
    <xf numFmtId="3" fontId="9" fillId="0" borderId="0" xfId="0" applyNumberFormat="1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right" vertical="center" wrapText="1"/>
    </xf>
    <xf numFmtId="1" fontId="17" fillId="2" borderId="3" xfId="0" applyNumberFormat="1" applyFont="1" applyFill="1" applyBorder="1" applyAlignment="1">
      <alignment horizontal="right" vertical="center" wrapText="1"/>
    </xf>
    <xf numFmtId="1" fontId="17" fillId="2" borderId="4" xfId="0" applyNumberFormat="1" applyFont="1" applyFill="1" applyBorder="1" applyAlignment="1">
      <alignment horizontal="right" vertical="center" wrapText="1"/>
    </xf>
    <xf numFmtId="1" fontId="17" fillId="2" borderId="4" xfId="0" applyNumberFormat="1" applyFont="1" applyFill="1" applyBorder="1" applyAlignment="1">
      <alignment vertical="center" wrapText="1"/>
    </xf>
    <xf numFmtId="0" fontId="6" fillId="0" borderId="3" xfId="0" applyFont="1" applyBorder="1" applyAlignment="1">
      <alignment horizontal="center" vertical="center"/>
    </xf>
    <xf numFmtId="0" fontId="7" fillId="2" borderId="4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vertical="center" wrapText="1"/>
    </xf>
    <xf numFmtId="1" fontId="17" fillId="0" borderId="3" xfId="0" applyNumberFormat="1" applyFont="1" applyBorder="1" applyAlignment="1">
      <alignment horizontal="right" vertical="center" wrapText="1"/>
    </xf>
    <xf numFmtId="164" fontId="6" fillId="0" borderId="3" xfId="1" applyFont="1" applyBorder="1" applyAlignment="1">
      <alignment horizontal="right" vertical="center"/>
    </xf>
    <xf numFmtId="49" fontId="6" fillId="0" borderId="0" xfId="0" applyNumberFormat="1" applyFont="1" applyAlignment="1">
      <alignment horizontal="left" vertical="center"/>
    </xf>
    <xf numFmtId="0" fontId="6" fillId="0" borderId="0" xfId="0" applyFont="1" applyAlignment="1">
      <alignment horizontal="right" vertical="center" wrapText="1"/>
    </xf>
    <xf numFmtId="49" fontId="17" fillId="0" borderId="0" xfId="0" applyNumberFormat="1" applyFont="1" applyAlignment="1">
      <alignment horizontal="right" vertical="center" wrapText="1"/>
    </xf>
    <xf numFmtId="3" fontId="6" fillId="0" borderId="0" xfId="0" applyNumberFormat="1" applyFont="1" applyFill="1" applyAlignment="1">
      <alignment horizontal="center" vertical="center"/>
    </xf>
    <xf numFmtId="2" fontId="8" fillId="0" borderId="0" xfId="2" applyNumberFormat="1" applyFont="1" applyFill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165" fontId="12" fillId="0" borderId="0" xfId="0" applyNumberFormat="1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3" fontId="8" fillId="0" borderId="3" xfId="0" applyNumberFormat="1" applyFont="1" applyBorder="1" applyAlignment="1">
      <alignment horizontal="center" vertical="center"/>
    </xf>
    <xf numFmtId="3" fontId="8" fillId="0" borderId="1" xfId="0" applyNumberFormat="1" applyFont="1" applyBorder="1" applyAlignment="1">
      <alignment horizontal="center" vertical="center"/>
    </xf>
    <xf numFmtId="3" fontId="8" fillId="3" borderId="3" xfId="0" applyNumberFormat="1" applyFont="1" applyFill="1" applyBorder="1" applyAlignment="1">
      <alignment horizontal="center" vertical="center"/>
    </xf>
    <xf numFmtId="1" fontId="8" fillId="2" borderId="4" xfId="0" applyNumberFormat="1" applyFont="1" applyFill="1" applyBorder="1" applyAlignment="1">
      <alignment vertical="center" wrapText="1"/>
    </xf>
    <xf numFmtId="1" fontId="8" fillId="2" borderId="1" xfId="0" applyNumberFormat="1" applyFont="1" applyFill="1" applyBorder="1" applyAlignment="1">
      <alignment vertical="center" wrapText="1"/>
    </xf>
    <xf numFmtId="164" fontId="8" fillId="0" borderId="3" xfId="1" applyFont="1" applyBorder="1" applyAlignment="1">
      <alignment horizontal="right" vertical="center"/>
    </xf>
    <xf numFmtId="164" fontId="8" fillId="0" borderId="1" xfId="1" applyFont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2" fontId="22" fillId="0" borderId="0" xfId="0" applyNumberFormat="1" applyFont="1" applyAlignment="1">
      <alignment horizontal="right" vertical="center" wrapText="1"/>
    </xf>
    <xf numFmtId="2" fontId="22" fillId="0" borderId="0" xfId="0" applyNumberFormat="1" applyFont="1" applyAlignment="1">
      <alignment horizontal="center" vertical="center"/>
    </xf>
    <xf numFmtId="2" fontId="23" fillId="0" borderId="0" xfId="0" applyNumberFormat="1" applyFont="1" applyAlignment="1">
      <alignment horizontal="right" vertical="center" wrapText="1"/>
    </xf>
    <xf numFmtId="0" fontId="22" fillId="0" borderId="0" xfId="0" applyFont="1" applyAlignment="1">
      <alignment horizontal="left" vertical="center" wrapText="1"/>
    </xf>
    <xf numFmtId="0" fontId="22" fillId="0" borderId="0" xfId="0" applyFont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6" fillId="0" borderId="0" xfId="0" applyFont="1" applyAlignment="1" applyProtection="1">
      <alignment horizontal="center" vertical="center" wrapText="1"/>
      <protection locked="0"/>
    </xf>
    <xf numFmtId="0" fontId="22" fillId="0" borderId="0" xfId="0" applyFont="1" applyAlignment="1" applyProtection="1">
      <alignment horizontal="left" vertical="top" wrapText="1"/>
      <protection locked="0"/>
    </xf>
    <xf numFmtId="164" fontId="27" fillId="0" borderId="0" xfId="0" applyNumberFormat="1" applyFont="1" applyAlignment="1" applyProtection="1">
      <alignment horizontal="left" vertical="top" wrapText="1"/>
      <protection locked="0"/>
    </xf>
    <xf numFmtId="164" fontId="22" fillId="0" borderId="0" xfId="0" applyNumberFormat="1" applyFont="1" applyAlignment="1" applyProtection="1">
      <alignment horizontal="left" vertical="top" wrapText="1"/>
      <protection locked="0"/>
    </xf>
    <xf numFmtId="0" fontId="22" fillId="0" borderId="0" xfId="0" applyFont="1" applyFill="1" applyAlignment="1" applyProtection="1">
      <alignment horizontal="left" vertical="top" wrapText="1"/>
      <protection locked="0"/>
    </xf>
    <xf numFmtId="0" fontId="24" fillId="0" borderId="0" xfId="0" applyFont="1" applyAlignment="1" applyProtection="1">
      <alignment horizontal="left" vertical="top" wrapText="1"/>
      <protection locked="0"/>
    </xf>
    <xf numFmtId="1" fontId="24" fillId="0" borderId="0" xfId="0" applyNumberFormat="1" applyFont="1" applyAlignment="1">
      <alignment horizontal="left" vertical="center" wrapText="1"/>
    </xf>
    <xf numFmtId="7" fontId="8" fillId="0" borderId="0" xfId="0" applyNumberFormat="1" applyFont="1" applyAlignment="1">
      <alignment horizontal="center" vertical="center" wrapText="1"/>
    </xf>
    <xf numFmtId="165" fontId="19" fillId="0" borderId="0" xfId="0" applyNumberFormat="1" applyFont="1" applyAlignment="1">
      <alignment horizontal="center" vertical="center" wrapText="1"/>
    </xf>
    <xf numFmtId="9" fontId="6" fillId="0" borderId="0" xfId="2" applyFont="1" applyAlignment="1">
      <alignment horizontal="center" vertical="center"/>
    </xf>
    <xf numFmtId="165" fontId="17" fillId="0" borderId="0" xfId="0" applyNumberFormat="1" applyFont="1" applyAlignment="1">
      <alignment horizontal="center" vertical="center" wrapText="1"/>
    </xf>
    <xf numFmtId="3" fontId="8" fillId="0" borderId="0" xfId="0" applyNumberFormat="1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1" fontId="8" fillId="2" borderId="9" xfId="0" applyNumberFormat="1" applyFont="1" applyFill="1" applyBorder="1" applyAlignment="1">
      <alignment horizontal="center" vertical="center" wrapText="1"/>
    </xf>
    <xf numFmtId="1" fontId="7" fillId="2" borderId="12" xfId="0" applyNumberFormat="1" applyFont="1" applyFill="1" applyBorder="1" applyAlignment="1">
      <alignment horizontal="center" vertical="center" wrapText="1"/>
    </xf>
    <xf numFmtId="1" fontId="8" fillId="0" borderId="12" xfId="0" applyNumberFormat="1" applyFont="1" applyBorder="1" applyAlignment="1">
      <alignment horizontal="center" vertical="center" wrapText="1"/>
    </xf>
    <xf numFmtId="1" fontId="8" fillId="0" borderId="12" xfId="0" applyNumberFormat="1" applyFont="1" applyFill="1" applyBorder="1" applyAlignment="1">
      <alignment horizontal="center" vertical="center" wrapText="1"/>
    </xf>
    <xf numFmtId="1" fontId="12" fillId="2" borderId="1" xfId="0" applyNumberFormat="1" applyFont="1" applyFill="1" applyBorder="1" applyAlignment="1">
      <alignment horizontal="center" vertical="center" wrapText="1"/>
    </xf>
    <xf numFmtId="49" fontId="13" fillId="2" borderId="1" xfId="0" applyNumberFormat="1" applyFont="1" applyFill="1" applyBorder="1" applyAlignment="1">
      <alignment horizontal="center" vertical="center" wrapText="1"/>
    </xf>
    <xf numFmtId="1" fontId="7" fillId="2" borderId="12" xfId="0" applyNumberFormat="1" applyFont="1" applyFill="1" applyBorder="1" applyAlignment="1">
      <alignment vertical="center" wrapText="1"/>
    </xf>
    <xf numFmtId="0" fontId="8" fillId="4" borderId="1" xfId="0" applyFont="1" applyFill="1" applyBorder="1" applyAlignment="1">
      <alignment horizontal="center" vertical="center" wrapText="1"/>
    </xf>
    <xf numFmtId="4" fontId="6" fillId="0" borderId="0" xfId="0" applyNumberFormat="1" applyFont="1" applyFill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1" fontId="13" fillId="2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1" fontId="13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right" vertical="center" wrapText="1"/>
    </xf>
    <xf numFmtId="0" fontId="14" fillId="0" borderId="1" xfId="0" applyFont="1" applyFill="1" applyBorder="1" applyAlignment="1" applyProtection="1">
      <alignment horizontal="center" vertical="center" wrapText="1"/>
    </xf>
    <xf numFmtId="3" fontId="15" fillId="2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/>
      <protection locked="0"/>
    </xf>
    <xf numFmtId="0" fontId="12" fillId="0" borderId="1" xfId="0" applyFont="1" applyBorder="1" applyAlignment="1">
      <alignment horizontal="right" vertical="center" wrapText="1"/>
    </xf>
    <xf numFmtId="0" fontId="14" fillId="0" borderId="1" xfId="0" applyFont="1" applyBorder="1" applyAlignment="1" applyProtection="1">
      <alignment horizontal="center" vertical="center" wrapText="1"/>
      <protection locked="0"/>
    </xf>
    <xf numFmtId="0" fontId="16" fillId="2" borderId="1" xfId="0" applyFont="1" applyFill="1" applyBorder="1" applyAlignment="1">
      <alignment horizontal="center" vertical="center" wrapText="1"/>
    </xf>
    <xf numFmtId="3" fontId="18" fillId="2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right" vertical="center" wrapText="1"/>
    </xf>
    <xf numFmtId="0" fontId="14" fillId="4" borderId="1" xfId="0" applyFont="1" applyFill="1" applyBorder="1" applyAlignment="1">
      <alignment horizontal="center" vertical="center" wrapText="1"/>
    </xf>
    <xf numFmtId="1" fontId="13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right" vertical="center" wrapText="1"/>
    </xf>
    <xf numFmtId="0" fontId="12" fillId="4" borderId="1" xfId="0" applyFont="1" applyFill="1" applyBorder="1" applyAlignment="1">
      <alignment horizontal="right" vertical="center" wrapText="1"/>
    </xf>
    <xf numFmtId="0" fontId="13" fillId="2" borderId="1" xfId="0" applyFont="1" applyFill="1" applyBorder="1" applyAlignment="1">
      <alignment horizontal="right" vertical="center" wrapText="1"/>
    </xf>
    <xf numFmtId="0" fontId="14" fillId="2" borderId="1" xfId="0" applyFont="1" applyFill="1" applyBorder="1" applyAlignment="1">
      <alignment horizontal="center" vertical="center" wrapText="1"/>
    </xf>
    <xf numFmtId="1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 wrapText="1"/>
    </xf>
    <xf numFmtId="3" fontId="8" fillId="2" borderId="1" xfId="0" applyNumberFormat="1" applyFont="1" applyFill="1" applyBorder="1" applyAlignment="1">
      <alignment horizontal="center" vertical="center" wrapText="1"/>
    </xf>
    <xf numFmtId="167" fontId="19" fillId="0" borderId="1" xfId="0" applyNumberFormat="1" applyFont="1" applyBorder="1" applyAlignment="1" applyProtection="1">
      <alignment horizontal="center" vertical="center" wrapText="1"/>
      <protection locked="0"/>
    </xf>
    <xf numFmtId="167" fontId="19" fillId="0" borderId="1" xfId="0" applyNumberFormat="1" applyFont="1" applyFill="1" applyBorder="1" applyAlignment="1" applyProtection="1">
      <alignment horizontal="center" vertical="center" wrapText="1"/>
    </xf>
    <xf numFmtId="165" fontId="15" fillId="2" borderId="1" xfId="0" applyNumberFormat="1" applyFont="1" applyFill="1" applyBorder="1" applyAlignment="1">
      <alignment horizontal="right" vertical="center" wrapText="1"/>
    </xf>
    <xf numFmtId="167" fontId="19" fillId="0" borderId="1" xfId="0" applyNumberFormat="1" applyFont="1" applyFill="1" applyBorder="1" applyAlignment="1">
      <alignment horizontal="center" vertical="center" wrapText="1"/>
    </xf>
    <xf numFmtId="1" fontId="7" fillId="2" borderId="1" xfId="0" applyNumberFormat="1" applyFont="1" applyFill="1" applyBorder="1" applyAlignment="1">
      <alignment vertical="center" wrapText="1"/>
    </xf>
    <xf numFmtId="0" fontId="7" fillId="0" borderId="1" xfId="0" applyFont="1" applyBorder="1" applyAlignment="1">
      <alignment horizontal="right" vertical="center" wrapText="1"/>
    </xf>
    <xf numFmtId="0" fontId="12" fillId="0" borderId="1" xfId="0" applyFont="1" applyFill="1" applyBorder="1" applyAlignment="1">
      <alignment horizontal="center" vertical="center" wrapText="1"/>
    </xf>
    <xf numFmtId="3" fontId="13" fillId="2" borderId="1" xfId="0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right" vertical="center" wrapText="1"/>
    </xf>
    <xf numFmtId="1" fontId="13" fillId="2" borderId="1" xfId="0" applyNumberFormat="1" applyFont="1" applyFill="1" applyBorder="1" applyAlignment="1">
      <alignment horizontal="right" vertical="center" wrapText="1"/>
    </xf>
    <xf numFmtId="0" fontId="21" fillId="2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right" vertical="center" wrapText="1"/>
    </xf>
    <xf numFmtId="1" fontId="12" fillId="0" borderId="1" xfId="0" applyNumberFormat="1" applyFont="1" applyBorder="1" applyAlignment="1">
      <alignment horizontal="right" vertical="center" wrapText="1"/>
    </xf>
    <xf numFmtId="0" fontId="13" fillId="2" borderId="1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 vertical="center" wrapText="1"/>
    </xf>
    <xf numFmtId="3" fontId="20" fillId="2" borderId="1" xfId="0" applyNumberFormat="1" applyFont="1" applyFill="1" applyBorder="1" applyAlignment="1">
      <alignment horizontal="center" vertical="center" wrapText="1"/>
    </xf>
    <xf numFmtId="167" fontId="12" fillId="0" borderId="1" xfId="0" applyNumberFormat="1" applyFont="1" applyBorder="1" applyAlignment="1">
      <alignment horizontal="right" vertical="center" wrapText="1"/>
    </xf>
    <xf numFmtId="165" fontId="13" fillId="2" borderId="1" xfId="0" applyNumberFormat="1" applyFont="1" applyFill="1" applyBorder="1" applyAlignment="1">
      <alignment horizontal="right" vertical="center" wrapText="1"/>
    </xf>
    <xf numFmtId="167" fontId="12" fillId="0" borderId="1" xfId="0" applyNumberFormat="1" applyFont="1" applyFill="1" applyBorder="1" applyAlignment="1">
      <alignment horizontal="right" vertical="center" wrapText="1"/>
    </xf>
    <xf numFmtId="167" fontId="12" fillId="0" borderId="1" xfId="0" applyNumberFormat="1" applyFont="1" applyFill="1" applyBorder="1" applyAlignment="1" applyProtection="1">
      <alignment horizontal="right" vertical="center" wrapText="1"/>
      <protection locked="0"/>
    </xf>
    <xf numFmtId="1" fontId="8" fillId="2" borderId="1" xfId="0" applyNumberFormat="1" applyFont="1" applyFill="1" applyBorder="1" applyAlignment="1">
      <alignment horizontal="center" vertical="center" wrapText="1"/>
    </xf>
    <xf numFmtId="3" fontId="12" fillId="0" borderId="1" xfId="0" applyNumberFormat="1" applyFont="1" applyBorder="1" applyAlignment="1">
      <alignment horizontal="center" vertical="center" wrapText="1"/>
    </xf>
    <xf numFmtId="1" fontId="8" fillId="0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vertical="center" wrapText="1"/>
    </xf>
    <xf numFmtId="167" fontId="13" fillId="2" borderId="1" xfId="0" applyNumberFormat="1" applyFont="1" applyFill="1" applyBorder="1" applyAlignment="1">
      <alignment horizontal="right" vertical="center" wrapText="1"/>
    </xf>
    <xf numFmtId="9" fontId="8" fillId="0" borderId="0" xfId="2" applyFont="1" applyAlignment="1">
      <alignment horizontal="center" vertical="center" wrapText="1"/>
    </xf>
    <xf numFmtId="9" fontId="22" fillId="0" borderId="0" xfId="2" applyFont="1" applyAlignment="1" applyProtection="1">
      <alignment horizontal="left" vertical="top" wrapText="1"/>
      <protection locked="0"/>
    </xf>
    <xf numFmtId="166" fontId="6" fillId="0" borderId="0" xfId="2" applyNumberFormat="1" applyFont="1" applyAlignment="1">
      <alignment horizontal="center" vertical="center"/>
    </xf>
    <xf numFmtId="164" fontId="25" fillId="0" borderId="0" xfId="0" applyNumberFormat="1" applyFont="1" applyFill="1" applyAlignment="1" applyProtection="1">
      <alignment horizontal="left" vertical="top" wrapText="1"/>
      <protection locked="0"/>
    </xf>
    <xf numFmtId="3" fontId="7" fillId="0" borderId="0" xfId="0" applyNumberFormat="1" applyFont="1" applyFill="1" applyAlignment="1">
      <alignment horizontal="center" vertical="center" wrapText="1"/>
    </xf>
    <xf numFmtId="10" fontId="17" fillId="0" borderId="0" xfId="2" applyNumberFormat="1" applyFont="1" applyFill="1" applyBorder="1" applyAlignment="1">
      <alignment horizontal="right" vertical="center" wrapText="1"/>
    </xf>
    <xf numFmtId="1" fontId="17" fillId="0" borderId="0" xfId="0" applyNumberFormat="1" applyFont="1" applyFill="1" applyBorder="1" applyAlignment="1">
      <alignment horizontal="right" vertical="center" wrapText="1"/>
    </xf>
    <xf numFmtId="10" fontId="8" fillId="0" borderId="0" xfId="0" applyNumberFormat="1" applyFont="1" applyFill="1" applyAlignment="1">
      <alignment horizontal="center" vertical="center" wrapText="1"/>
    </xf>
    <xf numFmtId="164" fontId="8" fillId="0" borderId="0" xfId="1" applyFont="1" applyFill="1" applyAlignment="1">
      <alignment horizontal="center" vertical="center" wrapText="1"/>
    </xf>
    <xf numFmtId="1" fontId="29" fillId="0" borderId="0" xfId="0" applyNumberFormat="1" applyFont="1" applyBorder="1" applyAlignment="1">
      <alignment horizontal="left" vertical="center" wrapText="1"/>
    </xf>
    <xf numFmtId="0" fontId="31" fillId="0" borderId="0" xfId="0" applyFont="1" applyBorder="1" applyAlignment="1">
      <alignment horizontal="left" vertical="center" wrapText="1"/>
    </xf>
    <xf numFmtId="1" fontId="12" fillId="0" borderId="1" xfId="0" applyNumberFormat="1" applyFont="1" applyBorder="1" applyAlignment="1">
      <alignment horizontal="right" vertical="center" wrapText="1"/>
    </xf>
    <xf numFmtId="1" fontId="12" fillId="0" borderId="1" xfId="0" applyNumberFormat="1" applyFont="1" applyFill="1" applyBorder="1" applyAlignment="1">
      <alignment horizontal="right" vertical="center" wrapText="1"/>
    </xf>
    <xf numFmtId="1" fontId="10" fillId="0" borderId="0" xfId="0" applyNumberFormat="1" applyFont="1" applyBorder="1" applyAlignment="1">
      <alignment horizontal="left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1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" fontId="17" fillId="0" borderId="1" xfId="0" applyNumberFormat="1" applyFont="1" applyBorder="1" applyAlignment="1">
      <alignment horizontal="right" vertical="center" wrapText="1"/>
    </xf>
    <xf numFmtId="1" fontId="17" fillId="0" borderId="1" xfId="0" applyNumberFormat="1" applyFont="1" applyFill="1" applyBorder="1" applyAlignment="1">
      <alignment horizontal="right" vertical="center" wrapText="1"/>
    </xf>
    <xf numFmtId="0" fontId="8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7" fillId="0" borderId="0" xfId="0" applyFont="1" applyBorder="1" applyAlignment="1">
      <alignment horizontal="left" vertical="top" wrapText="1"/>
    </xf>
    <xf numFmtId="0" fontId="32" fillId="0" borderId="0" xfId="0" applyFont="1" applyBorder="1" applyAlignment="1">
      <alignment horizontal="left" vertical="top" wrapText="1"/>
    </xf>
    <xf numFmtId="0" fontId="7" fillId="0" borderId="10" xfId="0" applyFont="1" applyBorder="1" applyAlignment="1">
      <alignment horizontal="left" vertical="center" wrapText="1"/>
    </xf>
    <xf numFmtId="1" fontId="17" fillId="0" borderId="2" xfId="0" applyNumberFormat="1" applyFont="1" applyBorder="1" applyAlignment="1">
      <alignment horizontal="right" vertical="center" wrapText="1"/>
    </xf>
    <xf numFmtId="1" fontId="17" fillId="0" borderId="8" xfId="0" applyNumberFormat="1" applyFont="1" applyBorder="1" applyAlignment="1">
      <alignment horizontal="right" vertical="center" wrapText="1"/>
    </xf>
    <xf numFmtId="1" fontId="17" fillId="0" borderId="6" xfId="0" applyNumberFormat="1" applyFont="1" applyBorder="1" applyAlignment="1">
      <alignment horizontal="right" vertical="center" wrapText="1"/>
    </xf>
    <xf numFmtId="0" fontId="6" fillId="0" borderId="11" xfId="0" applyFont="1" applyBorder="1" applyAlignment="1">
      <alignment horizontal="left" vertical="center" wrapText="1"/>
    </xf>
    <xf numFmtId="1" fontId="17" fillId="0" borderId="2" xfId="0" applyNumberFormat="1" applyFont="1" applyFill="1" applyBorder="1" applyAlignment="1">
      <alignment horizontal="right" vertical="center" wrapText="1"/>
    </xf>
    <xf numFmtId="1" fontId="17" fillId="0" borderId="8" xfId="0" applyNumberFormat="1" applyFont="1" applyFill="1" applyBorder="1" applyAlignment="1">
      <alignment horizontal="right" vertical="center" wrapText="1"/>
    </xf>
    <xf numFmtId="1" fontId="17" fillId="0" borderId="6" xfId="0" applyNumberFormat="1" applyFont="1" applyFill="1" applyBorder="1" applyAlignment="1">
      <alignment horizontal="right" vertical="center" wrapText="1"/>
    </xf>
    <xf numFmtId="49" fontId="9" fillId="2" borderId="3" xfId="0" applyNumberFormat="1" applyFont="1" applyFill="1" applyBorder="1" applyAlignment="1">
      <alignment horizontal="center" vertical="center"/>
    </xf>
    <xf numFmtId="49" fontId="9" fillId="2" borderId="5" xfId="0" applyNumberFormat="1" applyFont="1" applyFill="1" applyBorder="1" applyAlignment="1">
      <alignment horizontal="center" vertical="center"/>
    </xf>
  </cellXfs>
  <cellStyles count="4">
    <cellStyle name="Dziesiętny" xfId="1" builtinId="3"/>
    <cellStyle name="Dziesiętny 2" xfId="3" xr:uid="{00000000-0005-0000-0000-000001000000}"/>
    <cellStyle name="Normalny" xfId="0" builtinId="0"/>
    <cellStyle name="Procentowy" xfId="2" builtinId="5"/>
  </cellStyles>
  <dxfs count="15">
    <dxf>
      <font>
        <color theme="0"/>
      </font>
    </dxf>
    <dxf>
      <font>
        <condense val="0"/>
        <extend val="0"/>
        <color indexed="9"/>
      </font>
    </dxf>
    <dxf>
      <font>
        <condense val="0"/>
        <extend val="0"/>
        <color indexed="22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ndense val="0"/>
        <extend val="0"/>
        <color indexed="9"/>
      </font>
    </dxf>
    <dxf>
      <font>
        <condense val="0"/>
        <extend val="0"/>
        <color indexed="22"/>
      </font>
    </dxf>
    <dxf>
      <font>
        <condense val="0"/>
        <extend val="0"/>
        <color indexed="22"/>
      </font>
    </dxf>
    <dxf>
      <font>
        <b/>
        <i val="0"/>
      </font>
      <fill>
        <patternFill>
          <bgColor rgb="FFFF0000"/>
        </patternFill>
      </fill>
    </dxf>
    <dxf>
      <font>
        <condense val="0"/>
        <extend val="0"/>
        <color indexed="22"/>
      </font>
    </dxf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b/>
        <i val="0"/>
      </font>
      <fill>
        <patternFill>
          <bgColor rgb="FFFF0000"/>
        </patternFill>
      </fill>
    </dxf>
    <dxf>
      <font>
        <condense val="0"/>
        <extend val="0"/>
        <color indexed="22"/>
      </font>
    </dxf>
    <dxf>
      <font>
        <color theme="9" tint="0.79998168889431442"/>
      </font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717550</xdr:colOff>
          <xdr:row>1</xdr:row>
          <xdr:rowOff>31750</xdr:rowOff>
        </xdr:from>
        <xdr:to>
          <xdr:col>8</xdr:col>
          <xdr:colOff>114300</xdr:colOff>
          <xdr:row>2</xdr:row>
          <xdr:rowOff>0</xdr:rowOff>
        </xdr:to>
        <xdr:sp macro="" textlink="">
          <xdr:nvSpPr>
            <xdr:cNvPr id="13331" name="Object 19" hidden="1">
              <a:extLst>
                <a:ext uri="{63B3BB69-23CF-44E3-9099-C40C66FF867C}">
                  <a14:compatExt spid="_x0000_s13331"/>
                </a:ext>
                <a:ext uri="{FF2B5EF4-FFF2-40B4-BE49-F238E27FC236}">
                  <a16:creationId xmlns:a16="http://schemas.microsoft.com/office/drawing/2014/main" id="{00000000-0008-0000-0200-000013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6" Type="http://schemas.openxmlformats.org/officeDocument/2006/relationships/comments" Target="../comments3.xml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tabColor indexed="46"/>
    <pageSetUpPr fitToPage="1"/>
  </sheetPr>
  <dimension ref="A1:AA74"/>
  <sheetViews>
    <sheetView zoomScale="70" zoomScaleNormal="70" workbookViewId="0">
      <pane xSplit="2" ySplit="3" topLeftCell="F52" activePane="bottomRight" state="frozen"/>
      <selection activeCell="C80" sqref="C80:Q80"/>
      <selection pane="topRight" activeCell="C80" sqref="C80:Q80"/>
      <selection pane="bottomLeft" activeCell="C80" sqref="C80:Q80"/>
      <selection pane="bottomRight" activeCell="B1" sqref="B1:S1"/>
    </sheetView>
  </sheetViews>
  <sheetFormatPr defaultColWidth="50.54296875" defaultRowHeight="18.5" x14ac:dyDescent="0.25"/>
  <cols>
    <col min="1" max="1" width="4.453125" style="16" customWidth="1"/>
    <col min="2" max="2" width="64.453125" style="1" customWidth="1"/>
    <col min="3" max="3" width="11.1796875" style="4" customWidth="1"/>
    <col min="4" max="4" width="12.26953125" style="4" customWidth="1"/>
    <col min="5" max="15" width="11.1796875" style="4" customWidth="1"/>
    <col min="16" max="16" width="13.1796875" style="4" customWidth="1"/>
    <col min="17" max="18" width="11.1796875" style="4" customWidth="1"/>
    <col min="19" max="19" width="18.81640625" style="11" customWidth="1"/>
    <col min="20" max="20" width="14.453125" style="4" customWidth="1"/>
    <col min="21" max="21" width="20.54296875" style="4" customWidth="1"/>
    <col min="22" max="22" width="8.54296875" style="4" customWidth="1"/>
    <col min="23" max="23" width="4" style="4" customWidth="1"/>
    <col min="24" max="24" width="9.453125" style="4" customWidth="1"/>
    <col min="25" max="25" width="8.453125" style="4" customWidth="1"/>
    <col min="26" max="26" width="5.1796875" style="4" customWidth="1"/>
    <col min="27" max="27" width="8.453125" style="4" customWidth="1"/>
    <col min="28" max="28" width="7.453125" style="4" customWidth="1"/>
    <col min="29" max="29" width="6" style="4" customWidth="1"/>
    <col min="30" max="30" width="11.453125" style="4" customWidth="1"/>
    <col min="31" max="31" width="9.81640625" style="4" customWidth="1"/>
    <col min="32" max="32" width="13.453125" style="4" customWidth="1"/>
    <col min="33" max="16384" width="50.54296875" style="4"/>
  </cols>
  <sheetData>
    <row r="1" spans="1:27" s="3" customFormat="1" ht="94.15" customHeight="1" x14ac:dyDescent="0.25">
      <c r="B1" s="169" t="s">
        <v>161</v>
      </c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  <c r="N1" s="170"/>
      <c r="O1" s="170"/>
      <c r="P1" s="170"/>
      <c r="Q1" s="170"/>
      <c r="R1" s="170"/>
      <c r="S1" s="170"/>
    </row>
    <row r="2" spans="1:27" ht="111.65" customHeight="1" x14ac:dyDescent="0.25">
      <c r="A2" s="103" t="s">
        <v>0</v>
      </c>
      <c r="B2" s="104" t="s">
        <v>84</v>
      </c>
      <c r="C2" s="66" t="s">
        <v>1</v>
      </c>
      <c r="D2" s="66" t="s">
        <v>2</v>
      </c>
      <c r="E2" s="66" t="s">
        <v>3</v>
      </c>
      <c r="F2" s="66" t="s">
        <v>4</v>
      </c>
      <c r="G2" s="66" t="s">
        <v>5</v>
      </c>
      <c r="H2" s="66" t="s">
        <v>6</v>
      </c>
      <c r="I2" s="66" t="s">
        <v>7</v>
      </c>
      <c r="J2" s="66" t="s">
        <v>8</v>
      </c>
      <c r="K2" s="66" t="s">
        <v>9</v>
      </c>
      <c r="L2" s="66" t="s">
        <v>10</v>
      </c>
      <c r="M2" s="66" t="s">
        <v>11</v>
      </c>
      <c r="N2" s="66" t="s">
        <v>12</v>
      </c>
      <c r="O2" s="66" t="s">
        <v>13</v>
      </c>
      <c r="P2" s="66" t="s">
        <v>14</v>
      </c>
      <c r="Q2" s="66" t="s">
        <v>15</v>
      </c>
      <c r="R2" s="66" t="s">
        <v>16</v>
      </c>
      <c r="S2" s="66" t="s">
        <v>17</v>
      </c>
    </row>
    <row r="3" spans="1:27" s="5" customFormat="1" ht="17.149999999999999" customHeight="1" x14ac:dyDescent="0.25">
      <c r="A3" s="109" t="s">
        <v>18</v>
      </c>
      <c r="B3" s="110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  <c r="Q3" s="111"/>
      <c r="R3" s="111"/>
      <c r="S3" s="111"/>
    </row>
    <row r="4" spans="1:27" ht="41.5" customHeight="1" x14ac:dyDescent="0.25">
      <c r="A4" s="112" t="s">
        <v>19</v>
      </c>
      <c r="B4" s="113" t="s">
        <v>116</v>
      </c>
      <c r="C4" s="114">
        <v>7</v>
      </c>
      <c r="D4" s="114">
        <v>20</v>
      </c>
      <c r="E4" s="114">
        <v>22</v>
      </c>
      <c r="F4" s="114">
        <v>39</v>
      </c>
      <c r="G4" s="114">
        <v>6</v>
      </c>
      <c r="H4" s="114">
        <v>45</v>
      </c>
      <c r="I4" s="114">
        <v>24</v>
      </c>
      <c r="J4" s="114">
        <v>10</v>
      </c>
      <c r="K4" s="114">
        <v>7</v>
      </c>
      <c r="L4" s="114">
        <v>21</v>
      </c>
      <c r="M4" s="114">
        <v>8</v>
      </c>
      <c r="N4" s="114">
        <v>8</v>
      </c>
      <c r="O4" s="114">
        <v>9</v>
      </c>
      <c r="P4" s="114">
        <v>12</v>
      </c>
      <c r="Q4" s="114">
        <v>11</v>
      </c>
      <c r="R4" s="114">
        <v>1</v>
      </c>
      <c r="S4" s="115">
        <f>SUM(C4:R4)</f>
        <v>250</v>
      </c>
      <c r="T4" s="6"/>
      <c r="U4" s="6"/>
      <c r="V4" s="6"/>
      <c r="W4" s="6"/>
      <c r="X4" s="6"/>
      <c r="Y4" s="6"/>
      <c r="Z4" s="6"/>
      <c r="AA4" s="6"/>
    </row>
    <row r="5" spans="1:27" ht="25.4" customHeight="1" x14ac:dyDescent="0.25">
      <c r="A5" s="112">
        <f>A4+1</f>
        <v>2</v>
      </c>
      <c r="B5" s="113" t="s">
        <v>117</v>
      </c>
      <c r="C5" s="114">
        <v>26</v>
      </c>
      <c r="D5" s="116">
        <v>54</v>
      </c>
      <c r="E5" s="116">
        <v>83</v>
      </c>
      <c r="F5" s="116">
        <v>67</v>
      </c>
      <c r="G5" s="116">
        <v>32</v>
      </c>
      <c r="H5" s="116">
        <v>85</v>
      </c>
      <c r="I5" s="116">
        <v>75</v>
      </c>
      <c r="J5" s="116">
        <v>62</v>
      </c>
      <c r="K5" s="116">
        <v>21</v>
      </c>
      <c r="L5" s="116">
        <v>28</v>
      </c>
      <c r="M5" s="116">
        <v>92</v>
      </c>
      <c r="N5" s="116">
        <v>18</v>
      </c>
      <c r="O5" s="116">
        <v>18</v>
      </c>
      <c r="P5" s="116">
        <v>48</v>
      </c>
      <c r="Q5" s="116">
        <v>62</v>
      </c>
      <c r="R5" s="116">
        <v>12</v>
      </c>
      <c r="S5" s="115">
        <f>SUM(C5:R5)</f>
        <v>783</v>
      </c>
      <c r="T5" s="97"/>
      <c r="U5" s="98"/>
    </row>
    <row r="6" spans="1:27" ht="23.15" customHeight="1" x14ac:dyDescent="0.25">
      <c r="A6" s="112">
        <f>A5+1</f>
        <v>3</v>
      </c>
      <c r="B6" s="117" t="s">
        <v>118</v>
      </c>
      <c r="C6" s="114"/>
      <c r="D6" s="118"/>
      <c r="E6" s="118"/>
      <c r="F6" s="118"/>
      <c r="G6" s="116"/>
      <c r="H6" s="118"/>
      <c r="I6" s="116"/>
      <c r="J6" s="118"/>
      <c r="K6" s="116"/>
      <c r="L6" s="118"/>
      <c r="M6" s="118"/>
      <c r="N6" s="116"/>
      <c r="O6" s="118"/>
      <c r="P6" s="118"/>
      <c r="Q6" s="118"/>
      <c r="R6" s="118"/>
      <c r="S6" s="115">
        <f t="shared" ref="S6:S69" si="0">SUM(C6:R6)</f>
        <v>0</v>
      </c>
      <c r="T6" s="10"/>
      <c r="U6" s="98"/>
    </row>
    <row r="7" spans="1:27" ht="23.15" customHeight="1" x14ac:dyDescent="0.25">
      <c r="A7" s="112">
        <f>A6+1</f>
        <v>4</v>
      </c>
      <c r="B7" s="117" t="s">
        <v>119</v>
      </c>
      <c r="C7" s="114"/>
      <c r="D7" s="118"/>
      <c r="E7" s="118"/>
      <c r="F7" s="116"/>
      <c r="G7" s="116"/>
      <c r="H7" s="118"/>
      <c r="I7" s="118"/>
      <c r="J7" s="118"/>
      <c r="K7" s="118"/>
      <c r="L7" s="118"/>
      <c r="M7" s="118"/>
      <c r="N7" s="118"/>
      <c r="O7" s="118"/>
      <c r="P7" s="118"/>
      <c r="Q7" s="118"/>
      <c r="R7" s="118"/>
      <c r="S7" s="115">
        <f t="shared" si="0"/>
        <v>0</v>
      </c>
      <c r="T7" s="98"/>
      <c r="U7" s="98"/>
    </row>
    <row r="8" spans="1:27" ht="39" customHeight="1" x14ac:dyDescent="0.25">
      <c r="A8" s="112">
        <f>A7+1</f>
        <v>5</v>
      </c>
      <c r="B8" s="117" t="s">
        <v>120</v>
      </c>
      <c r="C8" s="114"/>
      <c r="D8" s="118">
        <v>1</v>
      </c>
      <c r="E8" s="118">
        <v>3</v>
      </c>
      <c r="F8" s="118">
        <v>5</v>
      </c>
      <c r="G8" s="116">
        <v>1</v>
      </c>
      <c r="H8" s="116">
        <v>3</v>
      </c>
      <c r="I8" s="118">
        <v>1</v>
      </c>
      <c r="J8" s="118"/>
      <c r="K8" s="118">
        <v>1</v>
      </c>
      <c r="L8" s="118">
        <v>1</v>
      </c>
      <c r="M8" s="118">
        <v>1</v>
      </c>
      <c r="N8" s="118">
        <v>7</v>
      </c>
      <c r="O8" s="118"/>
      <c r="P8" s="118">
        <v>1</v>
      </c>
      <c r="Q8" s="118">
        <v>1</v>
      </c>
      <c r="R8" s="118"/>
      <c r="S8" s="115">
        <f t="shared" si="0"/>
        <v>26</v>
      </c>
      <c r="T8" s="98"/>
      <c r="U8" s="98"/>
    </row>
    <row r="9" spans="1:27" ht="39" customHeight="1" x14ac:dyDescent="0.25">
      <c r="A9" s="112">
        <f>A8+1</f>
        <v>6</v>
      </c>
      <c r="B9" s="113" t="s">
        <v>121</v>
      </c>
      <c r="C9" s="114">
        <v>10</v>
      </c>
      <c r="D9" s="118">
        <v>23</v>
      </c>
      <c r="E9" s="118">
        <v>62</v>
      </c>
      <c r="F9" s="118">
        <v>9</v>
      </c>
      <c r="G9" s="118">
        <v>1</v>
      </c>
      <c r="H9" s="118">
        <v>55</v>
      </c>
      <c r="I9" s="118">
        <v>27</v>
      </c>
      <c r="J9" s="118">
        <v>30</v>
      </c>
      <c r="K9" s="118">
        <v>11</v>
      </c>
      <c r="L9" s="118">
        <v>22</v>
      </c>
      <c r="M9" s="118">
        <v>8</v>
      </c>
      <c r="N9" s="118">
        <v>9</v>
      </c>
      <c r="O9" s="118">
        <v>9</v>
      </c>
      <c r="P9" s="118">
        <v>29</v>
      </c>
      <c r="Q9" s="118">
        <v>18</v>
      </c>
      <c r="R9" s="118">
        <v>9</v>
      </c>
      <c r="S9" s="115">
        <f t="shared" si="0"/>
        <v>332</v>
      </c>
      <c r="T9" s="97"/>
      <c r="U9" s="98"/>
    </row>
    <row r="10" spans="1:27" s="8" customFormat="1" x14ac:dyDescent="0.25">
      <c r="A10" s="109" t="s">
        <v>20</v>
      </c>
      <c r="B10" s="110"/>
      <c r="C10" s="119">
        <f>IF(C12+C13=C11,C11,"błąd")</f>
        <v>23</v>
      </c>
      <c r="D10" s="119">
        <f t="shared" ref="D10:R10" si="1">IF(D12+D13=D11,D11,"błąd")</f>
        <v>52</v>
      </c>
      <c r="E10" s="119">
        <f t="shared" si="1"/>
        <v>46</v>
      </c>
      <c r="F10" s="119">
        <f t="shared" si="1"/>
        <v>102</v>
      </c>
      <c r="G10" s="119">
        <f t="shared" si="1"/>
        <v>38</v>
      </c>
      <c r="H10" s="119">
        <f t="shared" si="1"/>
        <v>78</v>
      </c>
      <c r="I10" s="119">
        <f t="shared" si="1"/>
        <v>73</v>
      </c>
      <c r="J10" s="119">
        <f t="shared" si="1"/>
        <v>41</v>
      </c>
      <c r="K10" s="119">
        <f t="shared" si="1"/>
        <v>18</v>
      </c>
      <c r="L10" s="119">
        <f t="shared" si="1"/>
        <v>28</v>
      </c>
      <c r="M10" s="119">
        <f t="shared" si="1"/>
        <v>93</v>
      </c>
      <c r="N10" s="119">
        <f t="shared" si="1"/>
        <v>24</v>
      </c>
      <c r="O10" s="119">
        <f t="shared" si="1"/>
        <v>18</v>
      </c>
      <c r="P10" s="119">
        <f t="shared" si="1"/>
        <v>32</v>
      </c>
      <c r="Q10" s="119">
        <f t="shared" si="1"/>
        <v>56</v>
      </c>
      <c r="R10" s="119">
        <f t="shared" si="1"/>
        <v>4</v>
      </c>
      <c r="S10" s="120"/>
    </row>
    <row r="11" spans="1:27" ht="39" customHeight="1" x14ac:dyDescent="0.25">
      <c r="A11" s="112">
        <f>A9+1</f>
        <v>7</v>
      </c>
      <c r="B11" s="113" t="s">
        <v>122</v>
      </c>
      <c r="C11" s="121">
        <f>C4+C5-C6+C7+C8-C9</f>
        <v>23</v>
      </c>
      <c r="D11" s="121">
        <f t="shared" ref="D11:R11" si="2">D4+D5-D6+D7+D8-D9</f>
        <v>52</v>
      </c>
      <c r="E11" s="121">
        <f t="shared" si="2"/>
        <v>46</v>
      </c>
      <c r="F11" s="121">
        <f>F4+F5-F6+F7+F8-F9</f>
        <v>102</v>
      </c>
      <c r="G11" s="121">
        <f t="shared" si="2"/>
        <v>38</v>
      </c>
      <c r="H11" s="121">
        <f t="shared" si="2"/>
        <v>78</v>
      </c>
      <c r="I11" s="121">
        <f t="shared" si="2"/>
        <v>73</v>
      </c>
      <c r="J11" s="121">
        <f>J4+J5-J6+J7+J8-J9-1</f>
        <v>41</v>
      </c>
      <c r="K11" s="121">
        <f t="shared" si="2"/>
        <v>18</v>
      </c>
      <c r="L11" s="121">
        <f t="shared" si="2"/>
        <v>28</v>
      </c>
      <c r="M11" s="121">
        <f t="shared" si="2"/>
        <v>93</v>
      </c>
      <c r="N11" s="121">
        <f t="shared" si="2"/>
        <v>24</v>
      </c>
      <c r="O11" s="121">
        <f t="shared" si="2"/>
        <v>18</v>
      </c>
      <c r="P11" s="121">
        <f t="shared" si="2"/>
        <v>32</v>
      </c>
      <c r="Q11" s="121">
        <f t="shared" si="2"/>
        <v>56</v>
      </c>
      <c r="R11" s="121">
        <f t="shared" si="2"/>
        <v>4</v>
      </c>
      <c r="S11" s="115">
        <f t="shared" si="0"/>
        <v>726</v>
      </c>
      <c r="T11" s="7"/>
      <c r="U11" s="7"/>
    </row>
    <row r="12" spans="1:27" ht="25.4" customHeight="1" x14ac:dyDescent="0.25">
      <c r="A12" s="112">
        <f>A11+1</f>
        <v>8</v>
      </c>
      <c r="B12" s="117" t="s">
        <v>21</v>
      </c>
      <c r="C12" s="116"/>
      <c r="D12" s="116">
        <v>1</v>
      </c>
      <c r="E12" s="116">
        <v>4</v>
      </c>
      <c r="F12" s="116">
        <v>15</v>
      </c>
      <c r="G12" s="116">
        <v>6</v>
      </c>
      <c r="H12" s="116">
        <v>7</v>
      </c>
      <c r="I12" s="116">
        <v>7</v>
      </c>
      <c r="J12" s="116">
        <v>3</v>
      </c>
      <c r="K12" s="116">
        <v>1</v>
      </c>
      <c r="L12" s="116"/>
      <c r="M12" s="116">
        <v>1</v>
      </c>
      <c r="N12" s="116"/>
      <c r="O12" s="116">
        <v>2</v>
      </c>
      <c r="P12" s="116"/>
      <c r="Q12" s="116">
        <v>1</v>
      </c>
      <c r="R12" s="116"/>
      <c r="S12" s="115">
        <f t="shared" si="0"/>
        <v>48</v>
      </c>
      <c r="T12" s="7"/>
    </row>
    <row r="13" spans="1:27" ht="39" customHeight="1" x14ac:dyDescent="0.25">
      <c r="A13" s="112">
        <f t="shared" ref="A13:A21" si="3">A12+1</f>
        <v>9</v>
      </c>
      <c r="B13" s="122" t="s">
        <v>123</v>
      </c>
      <c r="C13" s="123">
        <f>C14+C15</f>
        <v>23</v>
      </c>
      <c r="D13" s="123">
        <f t="shared" ref="D13:F13" si="4">D14+D15</f>
        <v>51</v>
      </c>
      <c r="E13" s="123">
        <f t="shared" si="4"/>
        <v>42</v>
      </c>
      <c r="F13" s="123">
        <f t="shared" si="4"/>
        <v>87</v>
      </c>
      <c r="G13" s="123">
        <f t="shared" ref="G13" si="5">G14+G15</f>
        <v>32</v>
      </c>
      <c r="H13" s="123">
        <f t="shared" ref="H13" si="6">H14+H15</f>
        <v>71</v>
      </c>
      <c r="I13" s="123">
        <f t="shared" ref="I13" si="7">I14+I15</f>
        <v>66</v>
      </c>
      <c r="J13" s="123">
        <f t="shared" ref="J13" si="8">J14+J15</f>
        <v>38</v>
      </c>
      <c r="K13" s="123">
        <f t="shared" ref="K13" si="9">K14+K15</f>
        <v>17</v>
      </c>
      <c r="L13" s="123">
        <f t="shared" ref="L13" si="10">L14+L15</f>
        <v>28</v>
      </c>
      <c r="M13" s="123">
        <f t="shared" ref="M13" si="11">M14+M15</f>
        <v>92</v>
      </c>
      <c r="N13" s="123">
        <f t="shared" ref="N13" si="12">N14+N15</f>
        <v>24</v>
      </c>
      <c r="O13" s="123">
        <f t="shared" ref="O13" si="13">O14+O15</f>
        <v>16</v>
      </c>
      <c r="P13" s="123">
        <f t="shared" ref="P13" si="14">P14+P15</f>
        <v>32</v>
      </c>
      <c r="Q13" s="123">
        <f t="shared" ref="Q13" si="15">Q14+Q15</f>
        <v>55</v>
      </c>
      <c r="R13" s="123">
        <f t="shared" ref="R13" si="16">R14+R15</f>
        <v>4</v>
      </c>
      <c r="S13" s="115">
        <f t="shared" si="0"/>
        <v>678</v>
      </c>
      <c r="T13" s="7"/>
    </row>
    <row r="14" spans="1:27" s="6" customFormat="1" ht="25.4" customHeight="1" x14ac:dyDescent="0.25">
      <c r="A14" s="124">
        <f t="shared" si="3"/>
        <v>10</v>
      </c>
      <c r="B14" s="125" t="s">
        <v>124</v>
      </c>
      <c r="C14" s="116"/>
      <c r="D14" s="116">
        <v>9</v>
      </c>
      <c r="E14" s="116">
        <v>5</v>
      </c>
      <c r="F14" s="116">
        <v>13</v>
      </c>
      <c r="G14" s="116">
        <v>2</v>
      </c>
      <c r="H14" s="116">
        <v>17</v>
      </c>
      <c r="I14" s="116">
        <v>17</v>
      </c>
      <c r="J14" s="116">
        <v>7</v>
      </c>
      <c r="K14" s="116"/>
      <c r="L14" s="116">
        <v>5</v>
      </c>
      <c r="M14" s="116">
        <v>5</v>
      </c>
      <c r="N14" s="116">
        <v>3</v>
      </c>
      <c r="O14" s="116">
        <v>3</v>
      </c>
      <c r="P14" s="116">
        <v>8</v>
      </c>
      <c r="Q14" s="116">
        <v>4</v>
      </c>
      <c r="R14" s="116"/>
      <c r="S14" s="115">
        <f t="shared" si="0"/>
        <v>98</v>
      </c>
    </row>
    <row r="15" spans="1:27" ht="39" customHeight="1" x14ac:dyDescent="0.25">
      <c r="A15" s="112">
        <f t="shared" si="3"/>
        <v>11</v>
      </c>
      <c r="B15" s="126" t="s">
        <v>125</v>
      </c>
      <c r="C15" s="123">
        <f>C16+C17</f>
        <v>23</v>
      </c>
      <c r="D15" s="123">
        <f t="shared" ref="D15:J15" si="17">D16+D17</f>
        <v>42</v>
      </c>
      <c r="E15" s="123">
        <f t="shared" si="17"/>
        <v>37</v>
      </c>
      <c r="F15" s="123">
        <f t="shared" si="17"/>
        <v>74</v>
      </c>
      <c r="G15" s="123">
        <f t="shared" si="17"/>
        <v>30</v>
      </c>
      <c r="H15" s="123">
        <f t="shared" si="17"/>
        <v>54</v>
      </c>
      <c r="I15" s="123">
        <f t="shared" si="17"/>
        <v>49</v>
      </c>
      <c r="J15" s="123">
        <f t="shared" si="17"/>
        <v>31</v>
      </c>
      <c r="K15" s="123">
        <f t="shared" ref="K15" si="18">K16+K17</f>
        <v>17</v>
      </c>
      <c r="L15" s="123">
        <f t="shared" ref="L15" si="19">L16+L17</f>
        <v>23</v>
      </c>
      <c r="M15" s="123">
        <f t="shared" ref="M15" si="20">M16+M17</f>
        <v>87</v>
      </c>
      <c r="N15" s="123">
        <f t="shared" ref="N15" si="21">N16+N17</f>
        <v>21</v>
      </c>
      <c r="O15" s="123">
        <f t="shared" ref="O15" si="22">O16+O17</f>
        <v>13</v>
      </c>
      <c r="P15" s="123">
        <f t="shared" ref="P15" si="23">P16+P17</f>
        <v>24</v>
      </c>
      <c r="Q15" s="123">
        <f t="shared" ref="Q15" si="24">Q16+Q17</f>
        <v>51</v>
      </c>
      <c r="R15" s="123">
        <f t="shared" ref="R15" si="25">R16+R17</f>
        <v>4</v>
      </c>
      <c r="S15" s="115">
        <f t="shared" si="0"/>
        <v>580</v>
      </c>
      <c r="T15" s="7"/>
    </row>
    <row r="16" spans="1:27" ht="25.4" customHeight="1" x14ac:dyDescent="0.25">
      <c r="A16" s="112">
        <f t="shared" si="3"/>
        <v>12</v>
      </c>
      <c r="B16" s="117" t="s">
        <v>89</v>
      </c>
      <c r="C16" s="116">
        <v>8</v>
      </c>
      <c r="D16" s="116">
        <v>9</v>
      </c>
      <c r="E16" s="116">
        <v>23</v>
      </c>
      <c r="F16" s="116">
        <v>36</v>
      </c>
      <c r="G16" s="116">
        <v>15</v>
      </c>
      <c r="H16" s="116">
        <v>37</v>
      </c>
      <c r="I16" s="116">
        <v>30</v>
      </c>
      <c r="J16" s="116">
        <v>13</v>
      </c>
      <c r="K16" s="116">
        <v>8</v>
      </c>
      <c r="L16" s="116">
        <v>9</v>
      </c>
      <c r="M16" s="116">
        <v>35</v>
      </c>
      <c r="N16" s="116">
        <v>6</v>
      </c>
      <c r="O16" s="116">
        <v>7</v>
      </c>
      <c r="P16" s="116">
        <v>13</v>
      </c>
      <c r="Q16" s="116">
        <v>38</v>
      </c>
      <c r="R16" s="116">
        <v>2</v>
      </c>
      <c r="S16" s="115">
        <f t="shared" si="0"/>
        <v>289</v>
      </c>
    </row>
    <row r="17" spans="1:20" ht="25.4" customHeight="1" x14ac:dyDescent="0.25">
      <c r="A17" s="124">
        <f t="shared" si="3"/>
        <v>13</v>
      </c>
      <c r="B17" s="126" t="s">
        <v>90</v>
      </c>
      <c r="C17" s="123">
        <f>SUM(C18:C21)</f>
        <v>15</v>
      </c>
      <c r="D17" s="123">
        <f t="shared" ref="D17:R17" si="26">SUM(D18:D21)</f>
        <v>33</v>
      </c>
      <c r="E17" s="123">
        <f t="shared" si="26"/>
        <v>14</v>
      </c>
      <c r="F17" s="123">
        <f t="shared" si="26"/>
        <v>38</v>
      </c>
      <c r="G17" s="123">
        <f t="shared" si="26"/>
        <v>15</v>
      </c>
      <c r="H17" s="123">
        <f t="shared" si="26"/>
        <v>17</v>
      </c>
      <c r="I17" s="123">
        <f t="shared" si="26"/>
        <v>19</v>
      </c>
      <c r="J17" s="123">
        <f t="shared" si="26"/>
        <v>18</v>
      </c>
      <c r="K17" s="123">
        <f t="shared" si="26"/>
        <v>9</v>
      </c>
      <c r="L17" s="123">
        <f t="shared" si="26"/>
        <v>14</v>
      </c>
      <c r="M17" s="123">
        <f t="shared" si="26"/>
        <v>52</v>
      </c>
      <c r="N17" s="123">
        <f t="shared" si="26"/>
        <v>15</v>
      </c>
      <c r="O17" s="123">
        <f t="shared" si="26"/>
        <v>6</v>
      </c>
      <c r="P17" s="123">
        <f t="shared" si="26"/>
        <v>11</v>
      </c>
      <c r="Q17" s="123">
        <f t="shared" si="26"/>
        <v>13</v>
      </c>
      <c r="R17" s="123">
        <f t="shared" si="26"/>
        <v>2</v>
      </c>
      <c r="S17" s="115">
        <f t="shared" si="0"/>
        <v>291</v>
      </c>
      <c r="T17" s="7"/>
    </row>
    <row r="18" spans="1:20" ht="25.4" customHeight="1" x14ac:dyDescent="0.25">
      <c r="A18" s="112">
        <f t="shared" si="3"/>
        <v>14</v>
      </c>
      <c r="B18" s="117" t="s">
        <v>95</v>
      </c>
      <c r="C18" s="118">
        <v>12</v>
      </c>
      <c r="D18" s="118">
        <v>26</v>
      </c>
      <c r="E18" s="118">
        <v>8</v>
      </c>
      <c r="F18" s="118">
        <v>22</v>
      </c>
      <c r="G18" s="118">
        <v>11</v>
      </c>
      <c r="H18" s="118">
        <v>15</v>
      </c>
      <c r="I18" s="118">
        <v>17</v>
      </c>
      <c r="J18" s="118">
        <v>15</v>
      </c>
      <c r="K18" s="118">
        <v>7</v>
      </c>
      <c r="L18" s="118">
        <v>11</v>
      </c>
      <c r="M18" s="118">
        <v>43</v>
      </c>
      <c r="N18" s="118">
        <v>11</v>
      </c>
      <c r="O18" s="118">
        <v>6</v>
      </c>
      <c r="P18" s="118">
        <v>7</v>
      </c>
      <c r="Q18" s="118">
        <v>8</v>
      </c>
      <c r="R18" s="118">
        <v>2</v>
      </c>
      <c r="S18" s="115">
        <f t="shared" si="0"/>
        <v>221</v>
      </c>
    </row>
    <row r="19" spans="1:20" ht="25.4" customHeight="1" x14ac:dyDescent="0.25">
      <c r="A19" s="112">
        <f t="shared" si="3"/>
        <v>15</v>
      </c>
      <c r="B19" s="117" t="s">
        <v>96</v>
      </c>
      <c r="C19" s="118">
        <v>3</v>
      </c>
      <c r="D19" s="118">
        <v>6</v>
      </c>
      <c r="E19" s="118">
        <v>4</v>
      </c>
      <c r="F19" s="118">
        <v>3</v>
      </c>
      <c r="G19" s="118">
        <v>3</v>
      </c>
      <c r="H19" s="118">
        <v>2</v>
      </c>
      <c r="I19" s="118">
        <v>2</v>
      </c>
      <c r="J19" s="118">
        <v>2</v>
      </c>
      <c r="K19" s="118">
        <v>2</v>
      </c>
      <c r="L19" s="118">
        <v>3</v>
      </c>
      <c r="M19" s="118">
        <v>7</v>
      </c>
      <c r="N19" s="118">
        <v>1</v>
      </c>
      <c r="O19" s="118"/>
      <c r="P19" s="118">
        <v>1</v>
      </c>
      <c r="Q19" s="118">
        <v>3</v>
      </c>
      <c r="R19" s="118"/>
      <c r="S19" s="115">
        <f t="shared" si="0"/>
        <v>42</v>
      </c>
    </row>
    <row r="20" spans="1:20" ht="25.4" customHeight="1" x14ac:dyDescent="0.25">
      <c r="A20" s="112">
        <f t="shared" si="3"/>
        <v>16</v>
      </c>
      <c r="B20" s="117" t="s">
        <v>97</v>
      </c>
      <c r="C20" s="118"/>
      <c r="D20" s="118">
        <v>1</v>
      </c>
      <c r="E20" s="118">
        <v>2</v>
      </c>
      <c r="F20" s="118">
        <v>13</v>
      </c>
      <c r="G20" s="118">
        <v>1</v>
      </c>
      <c r="H20" s="118"/>
      <c r="I20" s="118"/>
      <c r="J20" s="118">
        <v>1</v>
      </c>
      <c r="K20" s="118"/>
      <c r="L20" s="118"/>
      <c r="M20" s="118">
        <v>1</v>
      </c>
      <c r="N20" s="118">
        <v>3</v>
      </c>
      <c r="O20" s="118"/>
      <c r="P20" s="118">
        <v>3</v>
      </c>
      <c r="Q20" s="118">
        <v>2</v>
      </c>
      <c r="R20" s="118"/>
      <c r="S20" s="115">
        <f t="shared" si="0"/>
        <v>27</v>
      </c>
    </row>
    <row r="21" spans="1:20" ht="25.4" customHeight="1" x14ac:dyDescent="0.25">
      <c r="A21" s="112">
        <f t="shared" si="3"/>
        <v>17</v>
      </c>
      <c r="B21" s="117" t="s">
        <v>94</v>
      </c>
      <c r="C21" s="118"/>
      <c r="D21" s="118"/>
      <c r="E21" s="118"/>
      <c r="F21" s="118"/>
      <c r="G21" s="118"/>
      <c r="H21" s="118"/>
      <c r="I21" s="118"/>
      <c r="J21" s="118"/>
      <c r="K21" s="118"/>
      <c r="L21" s="118"/>
      <c r="M21" s="118">
        <v>1</v>
      </c>
      <c r="N21" s="118"/>
      <c r="O21" s="118"/>
      <c r="P21" s="118"/>
      <c r="Q21" s="118"/>
      <c r="R21" s="118"/>
      <c r="S21" s="115">
        <f t="shared" si="0"/>
        <v>1</v>
      </c>
    </row>
    <row r="22" spans="1:20" s="5" customFormat="1" ht="21" x14ac:dyDescent="0.25">
      <c r="A22" s="109" t="s">
        <v>28</v>
      </c>
      <c r="B22" s="127"/>
      <c r="C22" s="128"/>
      <c r="D22" s="128"/>
      <c r="E22" s="128"/>
      <c r="F22" s="128"/>
      <c r="G22" s="128"/>
      <c r="H22" s="128"/>
      <c r="I22" s="128"/>
      <c r="J22" s="128"/>
      <c r="K22" s="128"/>
      <c r="L22" s="128"/>
      <c r="M22" s="128"/>
      <c r="N22" s="128"/>
      <c r="O22" s="128"/>
      <c r="P22" s="128"/>
      <c r="Q22" s="128"/>
      <c r="R22" s="128"/>
      <c r="S22" s="115"/>
    </row>
    <row r="23" spans="1:20" s="9" customFormat="1" ht="39" customHeight="1" x14ac:dyDescent="0.25">
      <c r="A23" s="124">
        <v>18</v>
      </c>
      <c r="B23" s="126" t="s">
        <v>29</v>
      </c>
      <c r="C23" s="123">
        <f>SUM(C24:C29)</f>
        <v>0</v>
      </c>
      <c r="D23" s="123">
        <f t="shared" ref="D23:R23" si="27">SUM(D24:D29)</f>
        <v>2</v>
      </c>
      <c r="E23" s="123">
        <f t="shared" si="27"/>
        <v>4</v>
      </c>
      <c r="F23" s="123">
        <f t="shared" si="27"/>
        <v>12</v>
      </c>
      <c r="G23" s="123">
        <f t="shared" si="27"/>
        <v>16</v>
      </c>
      <c r="H23" s="123">
        <f t="shared" si="27"/>
        <v>15</v>
      </c>
      <c r="I23" s="123">
        <f t="shared" si="27"/>
        <v>7</v>
      </c>
      <c r="J23" s="123">
        <f t="shared" si="27"/>
        <v>3</v>
      </c>
      <c r="K23" s="123">
        <f t="shared" si="27"/>
        <v>1</v>
      </c>
      <c r="L23" s="123">
        <f t="shared" si="27"/>
        <v>0</v>
      </c>
      <c r="M23" s="123">
        <f t="shared" si="27"/>
        <v>1</v>
      </c>
      <c r="N23" s="123">
        <f t="shared" si="27"/>
        <v>0</v>
      </c>
      <c r="O23" s="123">
        <f t="shared" si="27"/>
        <v>2</v>
      </c>
      <c r="P23" s="123">
        <f t="shared" si="27"/>
        <v>0</v>
      </c>
      <c r="Q23" s="123">
        <f t="shared" si="27"/>
        <v>1</v>
      </c>
      <c r="R23" s="123">
        <f t="shared" si="27"/>
        <v>0</v>
      </c>
      <c r="S23" s="115">
        <f t="shared" si="0"/>
        <v>64</v>
      </c>
    </row>
    <row r="24" spans="1:20" s="6" customFormat="1" ht="33.65" customHeight="1" x14ac:dyDescent="0.25">
      <c r="A24" s="124">
        <f t="shared" ref="A24:A29" si="28">A23+1</f>
        <v>19</v>
      </c>
      <c r="B24" s="125" t="s">
        <v>37</v>
      </c>
      <c r="C24" s="116"/>
      <c r="D24" s="116">
        <v>1</v>
      </c>
      <c r="E24" s="116"/>
      <c r="F24" s="116"/>
      <c r="G24" s="116"/>
      <c r="H24" s="116"/>
      <c r="I24" s="116"/>
      <c r="J24" s="116"/>
      <c r="K24" s="116">
        <v>1</v>
      </c>
      <c r="L24" s="116"/>
      <c r="M24" s="116"/>
      <c r="N24" s="116"/>
      <c r="O24" s="116"/>
      <c r="P24" s="116"/>
      <c r="Q24" s="118"/>
      <c r="R24" s="116"/>
      <c r="S24" s="115">
        <f t="shared" si="0"/>
        <v>2</v>
      </c>
    </row>
    <row r="25" spans="1:20" s="6" customFormat="1" ht="39" customHeight="1" x14ac:dyDescent="0.25">
      <c r="A25" s="124">
        <f t="shared" si="28"/>
        <v>20</v>
      </c>
      <c r="B25" s="125" t="s">
        <v>38</v>
      </c>
      <c r="C25" s="116"/>
      <c r="D25" s="116"/>
      <c r="E25" s="116"/>
      <c r="F25" s="116"/>
      <c r="G25" s="116"/>
      <c r="H25" s="116"/>
      <c r="I25" s="116"/>
      <c r="J25" s="116"/>
      <c r="K25" s="116"/>
      <c r="L25" s="116"/>
      <c r="M25" s="116"/>
      <c r="N25" s="116"/>
      <c r="O25" s="116"/>
      <c r="P25" s="116"/>
      <c r="Q25" s="118"/>
      <c r="R25" s="116"/>
      <c r="S25" s="115">
        <f t="shared" si="0"/>
        <v>0</v>
      </c>
    </row>
    <row r="26" spans="1:20" s="6" customFormat="1" ht="39" customHeight="1" x14ac:dyDescent="0.25">
      <c r="A26" s="124">
        <f t="shared" si="28"/>
        <v>21</v>
      </c>
      <c r="B26" s="125" t="s">
        <v>39</v>
      </c>
      <c r="C26" s="116"/>
      <c r="D26" s="116"/>
      <c r="E26" s="116"/>
      <c r="F26" s="116"/>
      <c r="G26" s="116"/>
      <c r="H26" s="116"/>
      <c r="I26" s="116"/>
      <c r="J26" s="116"/>
      <c r="K26" s="116"/>
      <c r="L26" s="116"/>
      <c r="M26" s="116"/>
      <c r="N26" s="116"/>
      <c r="O26" s="116"/>
      <c r="P26" s="116"/>
      <c r="Q26" s="118"/>
      <c r="R26" s="116"/>
      <c r="S26" s="115">
        <f t="shared" si="0"/>
        <v>0</v>
      </c>
    </row>
    <row r="27" spans="1:20" s="6" customFormat="1" ht="74.150000000000006" customHeight="1" x14ac:dyDescent="0.25">
      <c r="A27" s="124">
        <f t="shared" si="28"/>
        <v>22</v>
      </c>
      <c r="B27" s="125" t="s">
        <v>91</v>
      </c>
      <c r="C27" s="116"/>
      <c r="D27" s="116"/>
      <c r="E27" s="116"/>
      <c r="F27" s="116"/>
      <c r="G27" s="116"/>
      <c r="H27" s="116"/>
      <c r="I27" s="116"/>
      <c r="J27" s="116"/>
      <c r="K27" s="116"/>
      <c r="L27" s="116"/>
      <c r="M27" s="116"/>
      <c r="N27" s="116"/>
      <c r="O27" s="116"/>
      <c r="P27" s="116"/>
      <c r="Q27" s="118"/>
      <c r="R27" s="116"/>
      <c r="S27" s="115">
        <f t="shared" si="0"/>
        <v>0</v>
      </c>
    </row>
    <row r="28" spans="1:20" s="6" customFormat="1" ht="55.4" customHeight="1" x14ac:dyDescent="0.25">
      <c r="A28" s="124">
        <f t="shared" si="28"/>
        <v>23</v>
      </c>
      <c r="B28" s="125" t="s">
        <v>92</v>
      </c>
      <c r="C28" s="116"/>
      <c r="D28" s="116">
        <v>1</v>
      </c>
      <c r="E28" s="116">
        <v>3</v>
      </c>
      <c r="F28" s="116">
        <v>12</v>
      </c>
      <c r="G28" s="116">
        <v>16</v>
      </c>
      <c r="H28" s="116">
        <v>15</v>
      </c>
      <c r="I28" s="116">
        <v>7</v>
      </c>
      <c r="J28" s="116">
        <v>3</v>
      </c>
      <c r="K28" s="116"/>
      <c r="L28" s="116"/>
      <c r="M28" s="116"/>
      <c r="N28" s="116"/>
      <c r="O28" s="116">
        <v>2</v>
      </c>
      <c r="P28" s="116"/>
      <c r="Q28" s="118">
        <v>1</v>
      </c>
      <c r="R28" s="116"/>
      <c r="S28" s="115">
        <f t="shared" si="0"/>
        <v>60</v>
      </c>
    </row>
    <row r="29" spans="1:20" s="6" customFormat="1" ht="25.4" customHeight="1" x14ac:dyDescent="0.25">
      <c r="A29" s="124">
        <f t="shared" si="28"/>
        <v>24</v>
      </c>
      <c r="B29" s="125" t="s">
        <v>40</v>
      </c>
      <c r="C29" s="116"/>
      <c r="D29" s="116"/>
      <c r="E29" s="116">
        <v>1</v>
      </c>
      <c r="F29" s="116"/>
      <c r="G29" s="116"/>
      <c r="H29" s="116"/>
      <c r="I29" s="116"/>
      <c r="J29" s="116"/>
      <c r="K29" s="116"/>
      <c r="L29" s="116"/>
      <c r="M29" s="116">
        <v>1</v>
      </c>
      <c r="N29" s="116"/>
      <c r="O29" s="116"/>
      <c r="P29" s="116"/>
      <c r="Q29" s="118"/>
      <c r="R29" s="116"/>
      <c r="S29" s="115">
        <f t="shared" si="0"/>
        <v>2</v>
      </c>
    </row>
    <row r="30" spans="1:20" s="10" customFormat="1" ht="15.5" x14ac:dyDescent="0.25">
      <c r="A30" s="129" t="s">
        <v>33</v>
      </c>
      <c r="B30" s="130"/>
      <c r="C30" s="131">
        <f>IF((C31&gt;=C15),C15,FALSE)</f>
        <v>23</v>
      </c>
      <c r="D30" s="131">
        <f t="shared" ref="D30:R30" si="29">IF((D31&gt;=D15),D15,FALSE)</f>
        <v>42</v>
      </c>
      <c r="E30" s="131">
        <f t="shared" si="29"/>
        <v>37</v>
      </c>
      <c r="F30" s="131">
        <f t="shared" si="29"/>
        <v>74</v>
      </c>
      <c r="G30" s="131">
        <f t="shared" si="29"/>
        <v>30</v>
      </c>
      <c r="H30" s="131">
        <f t="shared" si="29"/>
        <v>54</v>
      </c>
      <c r="I30" s="131">
        <f t="shared" si="29"/>
        <v>49</v>
      </c>
      <c r="J30" s="131">
        <f t="shared" si="29"/>
        <v>31</v>
      </c>
      <c r="K30" s="131">
        <f t="shared" si="29"/>
        <v>17</v>
      </c>
      <c r="L30" s="131">
        <f t="shared" si="29"/>
        <v>23</v>
      </c>
      <c r="M30" s="131">
        <f t="shared" si="29"/>
        <v>87</v>
      </c>
      <c r="N30" s="131">
        <f t="shared" si="29"/>
        <v>21</v>
      </c>
      <c r="O30" s="131">
        <f t="shared" si="29"/>
        <v>13</v>
      </c>
      <c r="P30" s="131">
        <f t="shared" si="29"/>
        <v>24</v>
      </c>
      <c r="Q30" s="131">
        <f t="shared" si="29"/>
        <v>51</v>
      </c>
      <c r="R30" s="131">
        <f t="shared" si="29"/>
        <v>4</v>
      </c>
      <c r="S30" s="132"/>
    </row>
    <row r="31" spans="1:20" s="11" customFormat="1" ht="60.75" customHeight="1" x14ac:dyDescent="0.25">
      <c r="A31" s="124"/>
      <c r="B31" s="126" t="s">
        <v>93</v>
      </c>
      <c r="C31" s="123">
        <f t="shared" ref="C31:R31" si="30">IF((SUM(C32:C63)&gt;=C15),(SUM(C32:C63)),FALSE)</f>
        <v>32</v>
      </c>
      <c r="D31" s="123">
        <f t="shared" si="30"/>
        <v>60</v>
      </c>
      <c r="E31" s="123">
        <f t="shared" si="30"/>
        <v>45</v>
      </c>
      <c r="F31" s="123">
        <f t="shared" si="30"/>
        <v>77</v>
      </c>
      <c r="G31" s="123">
        <f t="shared" si="30"/>
        <v>84</v>
      </c>
      <c r="H31" s="123">
        <f t="shared" si="30"/>
        <v>136</v>
      </c>
      <c r="I31" s="123">
        <f t="shared" si="30"/>
        <v>58</v>
      </c>
      <c r="J31" s="123">
        <f t="shared" si="30"/>
        <v>49</v>
      </c>
      <c r="K31" s="123">
        <f t="shared" si="30"/>
        <v>29</v>
      </c>
      <c r="L31" s="123">
        <f t="shared" si="30"/>
        <v>33</v>
      </c>
      <c r="M31" s="123">
        <f t="shared" si="30"/>
        <v>115</v>
      </c>
      <c r="N31" s="123">
        <f t="shared" si="30"/>
        <v>40</v>
      </c>
      <c r="O31" s="123">
        <f t="shared" si="30"/>
        <v>17</v>
      </c>
      <c r="P31" s="123">
        <f t="shared" si="30"/>
        <v>35</v>
      </c>
      <c r="Q31" s="123">
        <f t="shared" si="30"/>
        <v>107</v>
      </c>
      <c r="R31" s="123">
        <f t="shared" si="30"/>
        <v>8</v>
      </c>
      <c r="S31" s="115">
        <f t="shared" si="0"/>
        <v>925</v>
      </c>
    </row>
    <row r="32" spans="1:20" ht="25.4" customHeight="1" x14ac:dyDescent="0.25">
      <c r="A32" s="112">
        <v>25</v>
      </c>
      <c r="B32" s="117" t="s">
        <v>41</v>
      </c>
      <c r="C32" s="118"/>
      <c r="D32" s="118"/>
      <c r="E32" s="118">
        <v>1</v>
      </c>
      <c r="F32" s="118"/>
      <c r="G32" s="118">
        <v>1</v>
      </c>
      <c r="H32" s="118">
        <v>3</v>
      </c>
      <c r="I32" s="118">
        <v>3</v>
      </c>
      <c r="J32" s="118">
        <v>2</v>
      </c>
      <c r="K32" s="118">
        <v>4</v>
      </c>
      <c r="L32" s="118">
        <v>2</v>
      </c>
      <c r="M32" s="118">
        <v>1</v>
      </c>
      <c r="N32" s="118"/>
      <c r="O32" s="118"/>
      <c r="P32" s="118">
        <v>1</v>
      </c>
      <c r="Q32" s="118"/>
      <c r="R32" s="118"/>
      <c r="S32" s="115">
        <f t="shared" si="0"/>
        <v>18</v>
      </c>
    </row>
    <row r="33" spans="1:19" ht="25.4" customHeight="1" x14ac:dyDescent="0.25">
      <c r="A33" s="112">
        <f>A32+1</f>
        <v>26</v>
      </c>
      <c r="B33" s="117" t="s">
        <v>42</v>
      </c>
      <c r="C33" s="118">
        <v>1</v>
      </c>
      <c r="D33" s="118">
        <v>3</v>
      </c>
      <c r="E33" s="118"/>
      <c r="F33" s="118"/>
      <c r="G33" s="118">
        <v>1</v>
      </c>
      <c r="H33" s="118">
        <v>3</v>
      </c>
      <c r="I33" s="118"/>
      <c r="J33" s="118"/>
      <c r="K33" s="118"/>
      <c r="L33" s="118"/>
      <c r="M33" s="118"/>
      <c r="N33" s="118">
        <v>1</v>
      </c>
      <c r="O33" s="118"/>
      <c r="P33" s="118"/>
      <c r="Q33" s="118">
        <v>1</v>
      </c>
      <c r="R33" s="118"/>
      <c r="S33" s="115">
        <f t="shared" si="0"/>
        <v>10</v>
      </c>
    </row>
    <row r="34" spans="1:19" ht="25.4" customHeight="1" x14ac:dyDescent="0.25">
      <c r="A34" s="112">
        <f t="shared" ref="A34:A63" si="31">A33+1</f>
        <v>27</v>
      </c>
      <c r="B34" s="117" t="s">
        <v>43</v>
      </c>
      <c r="C34" s="118"/>
      <c r="D34" s="118"/>
      <c r="E34" s="118"/>
      <c r="F34" s="118">
        <v>3</v>
      </c>
      <c r="G34" s="118"/>
      <c r="H34" s="118"/>
      <c r="I34" s="118">
        <v>1</v>
      </c>
      <c r="J34" s="118"/>
      <c r="K34" s="118">
        <v>1</v>
      </c>
      <c r="L34" s="118"/>
      <c r="M34" s="118"/>
      <c r="N34" s="118"/>
      <c r="O34" s="118"/>
      <c r="P34" s="118"/>
      <c r="Q34" s="118"/>
      <c r="R34" s="118"/>
      <c r="S34" s="115">
        <f t="shared" si="0"/>
        <v>5</v>
      </c>
    </row>
    <row r="35" spans="1:19" ht="25.4" customHeight="1" x14ac:dyDescent="0.25">
      <c r="A35" s="112">
        <f t="shared" si="31"/>
        <v>28</v>
      </c>
      <c r="B35" s="117" t="s">
        <v>44</v>
      </c>
      <c r="C35" s="118"/>
      <c r="D35" s="118">
        <v>1</v>
      </c>
      <c r="E35" s="118"/>
      <c r="F35" s="118"/>
      <c r="G35" s="118"/>
      <c r="H35" s="118"/>
      <c r="I35" s="118"/>
      <c r="J35" s="118">
        <v>1</v>
      </c>
      <c r="K35" s="118"/>
      <c r="L35" s="118"/>
      <c r="M35" s="118"/>
      <c r="N35" s="118">
        <v>1</v>
      </c>
      <c r="O35" s="118"/>
      <c r="P35" s="118"/>
      <c r="Q35" s="118"/>
      <c r="R35" s="118"/>
      <c r="S35" s="115">
        <f t="shared" si="0"/>
        <v>3</v>
      </c>
    </row>
    <row r="36" spans="1:19" ht="25.4" customHeight="1" x14ac:dyDescent="0.25">
      <c r="A36" s="112">
        <f t="shared" si="31"/>
        <v>29</v>
      </c>
      <c r="B36" s="117" t="s">
        <v>45</v>
      </c>
      <c r="C36" s="118"/>
      <c r="D36" s="118">
        <v>14</v>
      </c>
      <c r="E36" s="118">
        <v>2</v>
      </c>
      <c r="F36" s="118"/>
      <c r="G36" s="118">
        <v>3</v>
      </c>
      <c r="H36" s="118">
        <v>5</v>
      </c>
      <c r="I36" s="118">
        <v>4</v>
      </c>
      <c r="J36" s="118">
        <v>8</v>
      </c>
      <c r="K36" s="118">
        <v>1</v>
      </c>
      <c r="L36" s="118">
        <v>2</v>
      </c>
      <c r="M36" s="118">
        <v>3</v>
      </c>
      <c r="N36" s="118">
        <v>2</v>
      </c>
      <c r="O36" s="118">
        <v>1</v>
      </c>
      <c r="P36" s="118"/>
      <c r="Q36" s="118">
        <v>6</v>
      </c>
      <c r="R36" s="118">
        <v>1</v>
      </c>
      <c r="S36" s="115">
        <f t="shared" si="0"/>
        <v>52</v>
      </c>
    </row>
    <row r="37" spans="1:19" ht="25.4" customHeight="1" x14ac:dyDescent="0.25">
      <c r="A37" s="112">
        <f t="shared" si="31"/>
        <v>30</v>
      </c>
      <c r="B37" s="117" t="s">
        <v>46</v>
      </c>
      <c r="C37" s="118"/>
      <c r="D37" s="118">
        <v>2</v>
      </c>
      <c r="E37" s="118">
        <v>14</v>
      </c>
      <c r="F37" s="118">
        <v>5</v>
      </c>
      <c r="G37" s="118"/>
      <c r="H37" s="118">
        <v>5</v>
      </c>
      <c r="I37" s="118">
        <v>3</v>
      </c>
      <c r="J37" s="118"/>
      <c r="K37" s="118">
        <v>1</v>
      </c>
      <c r="L37" s="118"/>
      <c r="M37" s="118">
        <v>9</v>
      </c>
      <c r="N37" s="118"/>
      <c r="O37" s="118">
        <v>5</v>
      </c>
      <c r="P37" s="118">
        <v>16</v>
      </c>
      <c r="Q37" s="118">
        <v>3</v>
      </c>
      <c r="R37" s="118"/>
      <c r="S37" s="115">
        <f t="shared" si="0"/>
        <v>63</v>
      </c>
    </row>
    <row r="38" spans="1:19" ht="25.4" customHeight="1" x14ac:dyDescent="0.25">
      <c r="A38" s="112">
        <f t="shared" si="31"/>
        <v>31</v>
      </c>
      <c r="B38" s="117" t="s">
        <v>47</v>
      </c>
      <c r="C38" s="118"/>
      <c r="D38" s="118"/>
      <c r="E38" s="118">
        <v>2</v>
      </c>
      <c r="F38" s="118"/>
      <c r="G38" s="118"/>
      <c r="H38" s="118"/>
      <c r="I38" s="118"/>
      <c r="J38" s="118"/>
      <c r="K38" s="118"/>
      <c r="L38" s="118"/>
      <c r="M38" s="118"/>
      <c r="N38" s="118"/>
      <c r="O38" s="118"/>
      <c r="P38" s="118"/>
      <c r="Q38" s="118"/>
      <c r="R38" s="118"/>
      <c r="S38" s="115">
        <f t="shared" si="0"/>
        <v>2</v>
      </c>
    </row>
    <row r="39" spans="1:19" ht="25.4" customHeight="1" x14ac:dyDescent="0.25">
      <c r="A39" s="112">
        <f t="shared" si="31"/>
        <v>32</v>
      </c>
      <c r="B39" s="117" t="s">
        <v>48</v>
      </c>
      <c r="C39" s="118">
        <v>6</v>
      </c>
      <c r="D39" s="118">
        <v>7</v>
      </c>
      <c r="E39" s="118">
        <v>4</v>
      </c>
      <c r="F39" s="118">
        <v>8</v>
      </c>
      <c r="G39" s="118">
        <v>10</v>
      </c>
      <c r="H39" s="118">
        <v>5</v>
      </c>
      <c r="I39" s="118">
        <v>3</v>
      </c>
      <c r="J39" s="118">
        <v>2</v>
      </c>
      <c r="K39" s="118">
        <v>6</v>
      </c>
      <c r="L39" s="118">
        <v>6</v>
      </c>
      <c r="M39" s="118">
        <v>13</v>
      </c>
      <c r="N39" s="118">
        <v>9</v>
      </c>
      <c r="O39" s="118">
        <v>1</v>
      </c>
      <c r="P39" s="118">
        <v>3</v>
      </c>
      <c r="Q39" s="118">
        <v>14</v>
      </c>
      <c r="R39" s="118">
        <v>3</v>
      </c>
      <c r="S39" s="115">
        <f t="shared" si="0"/>
        <v>100</v>
      </c>
    </row>
    <row r="40" spans="1:19" ht="25.4" customHeight="1" x14ac:dyDescent="0.25">
      <c r="A40" s="112">
        <f t="shared" si="31"/>
        <v>33</v>
      </c>
      <c r="B40" s="117" t="s">
        <v>49</v>
      </c>
      <c r="C40" s="118"/>
      <c r="D40" s="118"/>
      <c r="E40" s="118"/>
      <c r="F40" s="118"/>
      <c r="G40" s="118"/>
      <c r="H40" s="118"/>
      <c r="I40" s="118"/>
      <c r="J40" s="118"/>
      <c r="K40" s="118"/>
      <c r="L40" s="118"/>
      <c r="M40" s="118"/>
      <c r="N40" s="118"/>
      <c r="O40" s="118"/>
      <c r="P40" s="118"/>
      <c r="Q40" s="118"/>
      <c r="R40" s="118"/>
      <c r="S40" s="115">
        <f t="shared" si="0"/>
        <v>0</v>
      </c>
    </row>
    <row r="41" spans="1:19" ht="25.4" customHeight="1" x14ac:dyDescent="0.25">
      <c r="A41" s="112">
        <f t="shared" si="31"/>
        <v>34</v>
      </c>
      <c r="B41" s="117" t="s">
        <v>109</v>
      </c>
      <c r="C41" s="118"/>
      <c r="D41" s="118"/>
      <c r="E41" s="118"/>
      <c r="F41" s="118"/>
      <c r="G41" s="118"/>
      <c r="H41" s="118"/>
      <c r="I41" s="118"/>
      <c r="J41" s="118"/>
      <c r="K41" s="118"/>
      <c r="L41" s="118"/>
      <c r="M41" s="118"/>
      <c r="N41" s="118"/>
      <c r="O41" s="118"/>
      <c r="P41" s="118"/>
      <c r="Q41" s="118"/>
      <c r="R41" s="118"/>
      <c r="S41" s="115">
        <f t="shared" si="0"/>
        <v>0</v>
      </c>
    </row>
    <row r="42" spans="1:19" ht="25.4" customHeight="1" x14ac:dyDescent="0.25">
      <c r="A42" s="112">
        <f t="shared" si="31"/>
        <v>35</v>
      </c>
      <c r="B42" s="117" t="s">
        <v>50</v>
      </c>
      <c r="C42" s="118"/>
      <c r="D42" s="118"/>
      <c r="E42" s="118"/>
      <c r="F42" s="118"/>
      <c r="G42" s="118"/>
      <c r="H42" s="118"/>
      <c r="I42" s="118"/>
      <c r="J42" s="118"/>
      <c r="K42" s="118"/>
      <c r="L42" s="118"/>
      <c r="M42" s="118"/>
      <c r="N42" s="118"/>
      <c r="O42" s="118"/>
      <c r="P42" s="118"/>
      <c r="Q42" s="118"/>
      <c r="R42" s="118"/>
      <c r="S42" s="115">
        <f t="shared" si="0"/>
        <v>0</v>
      </c>
    </row>
    <row r="43" spans="1:19" ht="25.4" customHeight="1" x14ac:dyDescent="0.25">
      <c r="A43" s="112">
        <f t="shared" si="31"/>
        <v>36</v>
      </c>
      <c r="B43" s="117" t="s">
        <v>51</v>
      </c>
      <c r="C43" s="118"/>
      <c r="D43" s="118">
        <v>1</v>
      </c>
      <c r="E43" s="118"/>
      <c r="F43" s="118">
        <v>13</v>
      </c>
      <c r="G43" s="118">
        <v>2</v>
      </c>
      <c r="H43" s="118"/>
      <c r="I43" s="118"/>
      <c r="J43" s="118">
        <v>2</v>
      </c>
      <c r="K43" s="118">
        <v>1</v>
      </c>
      <c r="L43" s="118">
        <v>2</v>
      </c>
      <c r="M43" s="118">
        <v>2</v>
      </c>
      <c r="N43" s="118"/>
      <c r="O43" s="118"/>
      <c r="P43" s="118"/>
      <c r="Q43" s="118">
        <v>7</v>
      </c>
      <c r="R43" s="118"/>
      <c r="S43" s="115">
        <f t="shared" si="0"/>
        <v>30</v>
      </c>
    </row>
    <row r="44" spans="1:19" ht="25.4" customHeight="1" x14ac:dyDescent="0.25">
      <c r="A44" s="112">
        <f t="shared" si="31"/>
        <v>37</v>
      </c>
      <c r="B44" s="117" t="s">
        <v>52</v>
      </c>
      <c r="C44" s="118">
        <v>2</v>
      </c>
      <c r="D44" s="118">
        <v>3</v>
      </c>
      <c r="E44" s="118">
        <v>9</v>
      </c>
      <c r="F44" s="118">
        <v>2</v>
      </c>
      <c r="G44" s="118"/>
      <c r="H44" s="118">
        <v>4</v>
      </c>
      <c r="I44" s="118"/>
      <c r="J44" s="118"/>
      <c r="K44" s="118"/>
      <c r="L44" s="118">
        <v>1</v>
      </c>
      <c r="M44" s="118">
        <v>3</v>
      </c>
      <c r="N44" s="118"/>
      <c r="O44" s="118"/>
      <c r="P44" s="118">
        <v>1</v>
      </c>
      <c r="Q44" s="118">
        <v>4</v>
      </c>
      <c r="R44" s="118"/>
      <c r="S44" s="115">
        <f t="shared" si="0"/>
        <v>29</v>
      </c>
    </row>
    <row r="45" spans="1:19" ht="25.4" customHeight="1" x14ac:dyDescent="0.25">
      <c r="A45" s="112">
        <f t="shared" si="31"/>
        <v>38</v>
      </c>
      <c r="B45" s="117" t="s">
        <v>53</v>
      </c>
      <c r="C45" s="118">
        <v>1</v>
      </c>
      <c r="D45" s="118">
        <v>4</v>
      </c>
      <c r="E45" s="118">
        <v>8</v>
      </c>
      <c r="F45" s="118">
        <v>10</v>
      </c>
      <c r="G45" s="118">
        <v>7</v>
      </c>
      <c r="H45" s="118">
        <v>9</v>
      </c>
      <c r="I45" s="118">
        <v>5</v>
      </c>
      <c r="J45" s="118">
        <v>4</v>
      </c>
      <c r="K45" s="118">
        <v>4</v>
      </c>
      <c r="L45" s="118">
        <v>1</v>
      </c>
      <c r="M45" s="118">
        <v>12</v>
      </c>
      <c r="N45" s="118">
        <v>5</v>
      </c>
      <c r="O45" s="118"/>
      <c r="P45" s="118">
        <v>1</v>
      </c>
      <c r="Q45" s="118">
        <v>4</v>
      </c>
      <c r="R45" s="118">
        <v>1</v>
      </c>
      <c r="S45" s="115">
        <f t="shared" si="0"/>
        <v>76</v>
      </c>
    </row>
    <row r="46" spans="1:19" ht="25.4" customHeight="1" x14ac:dyDescent="0.25">
      <c r="A46" s="112">
        <f t="shared" si="31"/>
        <v>39</v>
      </c>
      <c r="B46" s="117" t="s">
        <v>54</v>
      </c>
      <c r="C46" s="118"/>
      <c r="D46" s="118"/>
      <c r="E46" s="118"/>
      <c r="F46" s="118">
        <v>1</v>
      </c>
      <c r="G46" s="118"/>
      <c r="H46" s="118"/>
      <c r="I46" s="118"/>
      <c r="J46" s="118"/>
      <c r="K46" s="118">
        <v>1</v>
      </c>
      <c r="L46" s="118"/>
      <c r="M46" s="118"/>
      <c r="N46" s="118"/>
      <c r="O46" s="118"/>
      <c r="P46" s="118"/>
      <c r="Q46" s="118"/>
      <c r="R46" s="118"/>
      <c r="S46" s="115">
        <f t="shared" si="0"/>
        <v>2</v>
      </c>
    </row>
    <row r="47" spans="1:19" ht="25.4" customHeight="1" x14ac:dyDescent="0.25">
      <c r="A47" s="112">
        <f t="shared" si="31"/>
        <v>40</v>
      </c>
      <c r="B47" s="117" t="s">
        <v>55</v>
      </c>
      <c r="C47" s="118"/>
      <c r="D47" s="118">
        <v>4</v>
      </c>
      <c r="E47" s="118">
        <v>1</v>
      </c>
      <c r="F47" s="118">
        <v>4</v>
      </c>
      <c r="G47" s="118">
        <v>10</v>
      </c>
      <c r="H47" s="118">
        <v>45</v>
      </c>
      <c r="I47" s="118">
        <v>2</v>
      </c>
      <c r="J47" s="118">
        <v>8</v>
      </c>
      <c r="K47" s="118">
        <v>1</v>
      </c>
      <c r="L47" s="118">
        <v>3</v>
      </c>
      <c r="M47" s="118">
        <v>4</v>
      </c>
      <c r="N47" s="118"/>
      <c r="O47" s="118"/>
      <c r="P47" s="118">
        <v>9</v>
      </c>
      <c r="Q47" s="118">
        <v>9</v>
      </c>
      <c r="R47" s="118">
        <v>1</v>
      </c>
      <c r="S47" s="115">
        <f t="shared" si="0"/>
        <v>101</v>
      </c>
    </row>
    <row r="48" spans="1:19" ht="25.4" customHeight="1" x14ac:dyDescent="0.25">
      <c r="A48" s="112">
        <f t="shared" si="31"/>
        <v>41</v>
      </c>
      <c r="B48" s="117" t="s">
        <v>61</v>
      </c>
      <c r="C48" s="118">
        <v>4</v>
      </c>
      <c r="D48" s="118">
        <v>1</v>
      </c>
      <c r="E48" s="118"/>
      <c r="F48" s="118">
        <v>6</v>
      </c>
      <c r="G48" s="118">
        <v>2</v>
      </c>
      <c r="H48" s="118">
        <v>6</v>
      </c>
      <c r="I48" s="118">
        <v>4</v>
      </c>
      <c r="J48" s="118"/>
      <c r="K48" s="118">
        <v>3</v>
      </c>
      <c r="L48" s="118"/>
      <c r="M48" s="118">
        <v>5</v>
      </c>
      <c r="N48" s="118"/>
      <c r="O48" s="118">
        <v>2</v>
      </c>
      <c r="P48" s="118">
        <v>1</v>
      </c>
      <c r="Q48" s="118">
        <v>5</v>
      </c>
      <c r="R48" s="118"/>
      <c r="S48" s="115">
        <f t="shared" si="0"/>
        <v>39</v>
      </c>
    </row>
    <row r="49" spans="1:19" ht="25.4" customHeight="1" x14ac:dyDescent="0.25">
      <c r="A49" s="112">
        <f t="shared" si="31"/>
        <v>42</v>
      </c>
      <c r="B49" s="117" t="s">
        <v>110</v>
      </c>
      <c r="C49" s="118"/>
      <c r="D49" s="118"/>
      <c r="E49" s="118"/>
      <c r="F49" s="118"/>
      <c r="G49" s="118"/>
      <c r="H49" s="118"/>
      <c r="I49" s="118"/>
      <c r="J49" s="118"/>
      <c r="K49" s="118"/>
      <c r="L49" s="118"/>
      <c r="M49" s="118"/>
      <c r="N49" s="118"/>
      <c r="O49" s="118"/>
      <c r="P49" s="118"/>
      <c r="Q49" s="118"/>
      <c r="R49" s="118"/>
      <c r="S49" s="115">
        <f t="shared" si="0"/>
        <v>0</v>
      </c>
    </row>
    <row r="50" spans="1:19" ht="25.4" customHeight="1" x14ac:dyDescent="0.25">
      <c r="A50" s="112">
        <f t="shared" si="31"/>
        <v>43</v>
      </c>
      <c r="B50" s="117" t="s">
        <v>62</v>
      </c>
      <c r="C50" s="118"/>
      <c r="D50" s="118">
        <v>1</v>
      </c>
      <c r="E50" s="118">
        <v>1</v>
      </c>
      <c r="F50" s="118">
        <v>5</v>
      </c>
      <c r="G50" s="118">
        <v>1</v>
      </c>
      <c r="H50" s="118"/>
      <c r="I50" s="118"/>
      <c r="J50" s="118">
        <v>4</v>
      </c>
      <c r="K50" s="118"/>
      <c r="L50" s="118">
        <v>1</v>
      </c>
      <c r="M50" s="118"/>
      <c r="N50" s="118"/>
      <c r="O50" s="118"/>
      <c r="P50" s="118">
        <v>1</v>
      </c>
      <c r="Q50" s="118"/>
      <c r="R50" s="118"/>
      <c r="S50" s="115">
        <f t="shared" si="0"/>
        <v>14</v>
      </c>
    </row>
    <row r="51" spans="1:19" ht="25.4" customHeight="1" x14ac:dyDescent="0.25">
      <c r="A51" s="112">
        <f t="shared" si="31"/>
        <v>44</v>
      </c>
      <c r="B51" s="117" t="s">
        <v>111</v>
      </c>
      <c r="C51" s="118"/>
      <c r="D51" s="118"/>
      <c r="E51" s="118"/>
      <c r="F51" s="118"/>
      <c r="G51" s="118"/>
      <c r="H51" s="118"/>
      <c r="I51" s="118"/>
      <c r="J51" s="118"/>
      <c r="K51" s="118"/>
      <c r="L51" s="118"/>
      <c r="M51" s="118"/>
      <c r="N51" s="118"/>
      <c r="O51" s="118"/>
      <c r="P51" s="118"/>
      <c r="Q51" s="118"/>
      <c r="R51" s="118"/>
      <c r="S51" s="115">
        <f t="shared" si="0"/>
        <v>0</v>
      </c>
    </row>
    <row r="52" spans="1:19" ht="25.4" customHeight="1" x14ac:dyDescent="0.25">
      <c r="A52" s="112">
        <f t="shared" si="31"/>
        <v>45</v>
      </c>
      <c r="B52" s="117" t="s">
        <v>56</v>
      </c>
      <c r="C52" s="118"/>
      <c r="D52" s="118">
        <v>1</v>
      </c>
      <c r="E52" s="118"/>
      <c r="F52" s="118"/>
      <c r="G52" s="118"/>
      <c r="H52" s="118"/>
      <c r="I52" s="118">
        <v>1</v>
      </c>
      <c r="J52" s="118"/>
      <c r="K52" s="118"/>
      <c r="L52" s="118"/>
      <c r="M52" s="118">
        <v>1</v>
      </c>
      <c r="N52" s="118"/>
      <c r="O52" s="118"/>
      <c r="P52" s="118"/>
      <c r="Q52" s="118"/>
      <c r="R52" s="118"/>
      <c r="S52" s="115">
        <f t="shared" si="0"/>
        <v>3</v>
      </c>
    </row>
    <row r="53" spans="1:19" ht="25.4" customHeight="1" x14ac:dyDescent="0.25">
      <c r="A53" s="112">
        <f t="shared" si="31"/>
        <v>46</v>
      </c>
      <c r="B53" s="117" t="s">
        <v>57</v>
      </c>
      <c r="C53" s="118"/>
      <c r="D53" s="118"/>
      <c r="E53" s="118"/>
      <c r="F53" s="118"/>
      <c r="G53" s="118">
        <v>1</v>
      </c>
      <c r="H53" s="118"/>
      <c r="I53" s="118"/>
      <c r="J53" s="118"/>
      <c r="K53" s="118"/>
      <c r="L53" s="118"/>
      <c r="M53" s="118"/>
      <c r="N53" s="118"/>
      <c r="O53" s="118"/>
      <c r="P53" s="118"/>
      <c r="Q53" s="118"/>
      <c r="R53" s="118"/>
      <c r="S53" s="115">
        <f t="shared" si="0"/>
        <v>1</v>
      </c>
    </row>
    <row r="54" spans="1:19" ht="25.4" customHeight="1" x14ac:dyDescent="0.25">
      <c r="A54" s="112">
        <f t="shared" si="31"/>
        <v>47</v>
      </c>
      <c r="B54" s="117" t="s">
        <v>58</v>
      </c>
      <c r="C54" s="118"/>
      <c r="D54" s="118">
        <v>2</v>
      </c>
      <c r="E54" s="118"/>
      <c r="F54" s="118"/>
      <c r="G54" s="118"/>
      <c r="H54" s="118">
        <v>4</v>
      </c>
      <c r="I54" s="118">
        <v>2</v>
      </c>
      <c r="J54" s="118">
        <v>4</v>
      </c>
      <c r="K54" s="118">
        <v>2</v>
      </c>
      <c r="L54" s="118">
        <v>3</v>
      </c>
      <c r="M54" s="118">
        <v>1</v>
      </c>
      <c r="N54" s="118"/>
      <c r="O54" s="118">
        <v>1</v>
      </c>
      <c r="P54" s="118"/>
      <c r="Q54" s="118">
        <v>13</v>
      </c>
      <c r="R54" s="118"/>
      <c r="S54" s="115">
        <f t="shared" si="0"/>
        <v>32</v>
      </c>
    </row>
    <row r="55" spans="1:19" ht="25.4" customHeight="1" x14ac:dyDescent="0.25">
      <c r="A55" s="112">
        <f t="shared" si="31"/>
        <v>48</v>
      </c>
      <c r="B55" s="117" t="s">
        <v>59</v>
      </c>
      <c r="C55" s="118"/>
      <c r="D55" s="118"/>
      <c r="E55" s="118"/>
      <c r="F55" s="118"/>
      <c r="G55" s="118"/>
      <c r="H55" s="118"/>
      <c r="I55" s="118">
        <v>1</v>
      </c>
      <c r="J55" s="118"/>
      <c r="K55" s="118"/>
      <c r="L55" s="118"/>
      <c r="M55" s="118"/>
      <c r="N55" s="118"/>
      <c r="O55" s="118">
        <v>1</v>
      </c>
      <c r="P55" s="118"/>
      <c r="Q55" s="118"/>
      <c r="R55" s="118"/>
      <c r="S55" s="115">
        <f t="shared" si="0"/>
        <v>2</v>
      </c>
    </row>
    <row r="56" spans="1:19" ht="25.4" customHeight="1" x14ac:dyDescent="0.25">
      <c r="A56" s="112">
        <f t="shared" si="31"/>
        <v>49</v>
      </c>
      <c r="B56" s="117" t="s">
        <v>60</v>
      </c>
      <c r="C56" s="118"/>
      <c r="D56" s="118">
        <v>2</v>
      </c>
      <c r="E56" s="118"/>
      <c r="F56" s="118">
        <v>3</v>
      </c>
      <c r="G56" s="118"/>
      <c r="H56" s="118"/>
      <c r="I56" s="118">
        <v>1</v>
      </c>
      <c r="J56" s="118">
        <v>1</v>
      </c>
      <c r="K56" s="118"/>
      <c r="L56" s="118">
        <v>2</v>
      </c>
      <c r="M56" s="118"/>
      <c r="N56" s="118"/>
      <c r="O56" s="118"/>
      <c r="P56" s="118"/>
      <c r="Q56" s="118">
        <v>1</v>
      </c>
      <c r="R56" s="118">
        <v>1</v>
      </c>
      <c r="S56" s="115">
        <f t="shared" si="0"/>
        <v>11</v>
      </c>
    </row>
    <row r="57" spans="1:19" ht="25.4" customHeight="1" x14ac:dyDescent="0.25">
      <c r="A57" s="112">
        <f t="shared" si="31"/>
        <v>50</v>
      </c>
      <c r="B57" s="117" t="s">
        <v>112</v>
      </c>
      <c r="C57" s="118"/>
      <c r="D57" s="118"/>
      <c r="E57" s="118"/>
      <c r="F57" s="118"/>
      <c r="G57" s="118"/>
      <c r="H57" s="118"/>
      <c r="I57" s="118"/>
      <c r="J57" s="118"/>
      <c r="K57" s="118"/>
      <c r="L57" s="118"/>
      <c r="M57" s="118"/>
      <c r="N57" s="118"/>
      <c r="O57" s="118"/>
      <c r="P57" s="118"/>
      <c r="Q57" s="118"/>
      <c r="R57" s="118"/>
      <c r="S57" s="115">
        <f t="shared" si="0"/>
        <v>0</v>
      </c>
    </row>
    <row r="58" spans="1:19" ht="25.4" customHeight="1" x14ac:dyDescent="0.25">
      <c r="A58" s="112">
        <f t="shared" si="31"/>
        <v>51</v>
      </c>
      <c r="B58" s="117" t="s">
        <v>63</v>
      </c>
      <c r="C58" s="118"/>
      <c r="D58" s="118"/>
      <c r="E58" s="118"/>
      <c r="F58" s="118"/>
      <c r="G58" s="118"/>
      <c r="H58" s="118"/>
      <c r="I58" s="118"/>
      <c r="J58" s="118"/>
      <c r="K58" s="118"/>
      <c r="L58" s="118"/>
      <c r="M58" s="118"/>
      <c r="N58" s="118"/>
      <c r="O58" s="118"/>
      <c r="P58" s="118"/>
      <c r="Q58" s="118"/>
      <c r="R58" s="118"/>
      <c r="S58" s="115">
        <f t="shared" si="0"/>
        <v>0</v>
      </c>
    </row>
    <row r="59" spans="1:19" ht="25.4" customHeight="1" x14ac:dyDescent="0.25">
      <c r="A59" s="112">
        <f t="shared" si="31"/>
        <v>52</v>
      </c>
      <c r="B59" s="117" t="s">
        <v>64</v>
      </c>
      <c r="C59" s="118">
        <v>3</v>
      </c>
      <c r="D59" s="118">
        <v>1</v>
      </c>
      <c r="E59" s="118">
        <v>1</v>
      </c>
      <c r="F59" s="118">
        <v>7</v>
      </c>
      <c r="G59" s="118">
        <v>15</v>
      </c>
      <c r="H59" s="118">
        <v>30</v>
      </c>
      <c r="I59" s="118">
        <v>14</v>
      </c>
      <c r="J59" s="118">
        <v>8</v>
      </c>
      <c r="K59" s="118">
        <v>1</v>
      </c>
      <c r="L59" s="118">
        <v>2</v>
      </c>
      <c r="M59" s="118">
        <v>26</v>
      </c>
      <c r="N59" s="118">
        <v>12</v>
      </c>
      <c r="O59" s="118">
        <v>2</v>
      </c>
      <c r="P59" s="118">
        <v>1</v>
      </c>
      <c r="Q59" s="118">
        <v>12</v>
      </c>
      <c r="R59" s="118"/>
      <c r="S59" s="115">
        <f t="shared" si="0"/>
        <v>135</v>
      </c>
    </row>
    <row r="60" spans="1:19" ht="25.4" customHeight="1" x14ac:dyDescent="0.25">
      <c r="A60" s="112">
        <f t="shared" si="31"/>
        <v>53</v>
      </c>
      <c r="B60" s="117" t="s">
        <v>65</v>
      </c>
      <c r="C60" s="118">
        <v>8</v>
      </c>
      <c r="D60" s="118">
        <v>10</v>
      </c>
      <c r="E60" s="118"/>
      <c r="F60" s="118">
        <v>4</v>
      </c>
      <c r="G60" s="118">
        <v>26</v>
      </c>
      <c r="H60" s="118">
        <v>7</v>
      </c>
      <c r="I60" s="118">
        <v>11</v>
      </c>
      <c r="J60" s="118">
        <v>4</v>
      </c>
      <c r="K60" s="118">
        <v>1</v>
      </c>
      <c r="L60" s="118">
        <v>3</v>
      </c>
      <c r="M60" s="118">
        <v>29</v>
      </c>
      <c r="N60" s="118">
        <v>5</v>
      </c>
      <c r="O60" s="118">
        <v>1</v>
      </c>
      <c r="P60" s="118">
        <v>1</v>
      </c>
      <c r="Q60" s="118">
        <v>17</v>
      </c>
      <c r="R60" s="118"/>
      <c r="S60" s="115">
        <f t="shared" si="0"/>
        <v>127</v>
      </c>
    </row>
    <row r="61" spans="1:19" ht="25.4" customHeight="1" x14ac:dyDescent="0.25">
      <c r="A61" s="112">
        <f t="shared" si="31"/>
        <v>54</v>
      </c>
      <c r="B61" s="117" t="s">
        <v>66</v>
      </c>
      <c r="C61" s="118"/>
      <c r="D61" s="118">
        <v>2</v>
      </c>
      <c r="E61" s="118">
        <v>1</v>
      </c>
      <c r="F61" s="118">
        <v>2</v>
      </c>
      <c r="G61" s="118">
        <v>1</v>
      </c>
      <c r="H61" s="118">
        <v>4</v>
      </c>
      <c r="I61" s="118">
        <v>1</v>
      </c>
      <c r="J61" s="118">
        <v>1</v>
      </c>
      <c r="K61" s="118">
        <v>1</v>
      </c>
      <c r="L61" s="118">
        <v>1</v>
      </c>
      <c r="M61" s="118">
        <v>1</v>
      </c>
      <c r="N61" s="118">
        <v>3</v>
      </c>
      <c r="O61" s="118">
        <v>2</v>
      </c>
      <c r="P61" s="118"/>
      <c r="Q61" s="118">
        <v>6</v>
      </c>
      <c r="R61" s="118"/>
      <c r="S61" s="115">
        <f t="shared" si="0"/>
        <v>26</v>
      </c>
    </row>
    <row r="62" spans="1:19" ht="25.4" customHeight="1" x14ac:dyDescent="0.25">
      <c r="A62" s="112">
        <f t="shared" si="31"/>
        <v>55</v>
      </c>
      <c r="B62" s="117" t="s">
        <v>67</v>
      </c>
      <c r="C62" s="118">
        <v>7</v>
      </c>
      <c r="D62" s="118">
        <v>1</v>
      </c>
      <c r="E62" s="118">
        <v>1</v>
      </c>
      <c r="F62" s="118">
        <v>4</v>
      </c>
      <c r="G62" s="118">
        <v>3</v>
      </c>
      <c r="H62" s="118">
        <v>6</v>
      </c>
      <c r="I62" s="118">
        <v>2</v>
      </c>
      <c r="J62" s="118"/>
      <c r="K62" s="118"/>
      <c r="L62" s="118">
        <v>4</v>
      </c>
      <c r="M62" s="118">
        <v>4</v>
      </c>
      <c r="N62" s="118">
        <v>2</v>
      </c>
      <c r="O62" s="118">
        <v>1</v>
      </c>
      <c r="P62" s="118"/>
      <c r="Q62" s="118">
        <v>4</v>
      </c>
      <c r="R62" s="118">
        <v>1</v>
      </c>
      <c r="S62" s="115">
        <f t="shared" si="0"/>
        <v>40</v>
      </c>
    </row>
    <row r="63" spans="1:19" ht="25.4" customHeight="1" x14ac:dyDescent="0.25">
      <c r="A63" s="112">
        <f t="shared" si="31"/>
        <v>56</v>
      </c>
      <c r="B63" s="117" t="s">
        <v>68</v>
      </c>
      <c r="C63" s="118"/>
      <c r="D63" s="118"/>
      <c r="E63" s="118"/>
      <c r="F63" s="118"/>
      <c r="G63" s="118">
        <v>1</v>
      </c>
      <c r="H63" s="118"/>
      <c r="I63" s="118"/>
      <c r="J63" s="118"/>
      <c r="K63" s="118">
        <v>1</v>
      </c>
      <c r="L63" s="118"/>
      <c r="M63" s="118">
        <v>1</v>
      </c>
      <c r="N63" s="118"/>
      <c r="O63" s="118"/>
      <c r="P63" s="118"/>
      <c r="Q63" s="118">
        <v>1</v>
      </c>
      <c r="R63" s="118"/>
      <c r="S63" s="115">
        <f t="shared" si="0"/>
        <v>4</v>
      </c>
    </row>
    <row r="64" spans="1:19" s="5" customFormat="1" x14ac:dyDescent="0.25">
      <c r="A64" s="109" t="s">
        <v>34</v>
      </c>
      <c r="B64" s="110"/>
      <c r="C64" s="131"/>
      <c r="D64" s="131"/>
      <c r="E64" s="131"/>
      <c r="F64" s="131"/>
      <c r="G64" s="131"/>
      <c r="H64" s="131"/>
      <c r="I64" s="131"/>
      <c r="J64" s="131"/>
      <c r="K64" s="131"/>
      <c r="L64" s="131"/>
      <c r="M64" s="131"/>
      <c r="N64" s="131"/>
      <c r="O64" s="131"/>
      <c r="P64" s="131"/>
      <c r="Q64" s="131"/>
      <c r="R64" s="131"/>
      <c r="S64" s="111"/>
    </row>
    <row r="65" spans="1:21" ht="25.4" customHeight="1" x14ac:dyDescent="0.25">
      <c r="A65" s="112">
        <f>A63+1</f>
        <v>57</v>
      </c>
      <c r="B65" s="117" t="s">
        <v>35</v>
      </c>
      <c r="C65" s="133"/>
      <c r="D65" s="133">
        <v>5000</v>
      </c>
      <c r="E65" s="133">
        <v>40000</v>
      </c>
      <c r="F65" s="133">
        <v>72600</v>
      </c>
      <c r="G65" s="133">
        <v>4000</v>
      </c>
      <c r="H65" s="133"/>
      <c r="I65" s="133"/>
      <c r="J65" s="133">
        <v>5000</v>
      </c>
      <c r="K65" s="133"/>
      <c r="L65" s="133"/>
      <c r="M65" s="133">
        <v>1562</v>
      </c>
      <c r="N65" s="133">
        <v>20249.28</v>
      </c>
      <c r="O65" s="133"/>
      <c r="P65" s="133">
        <v>12880.29</v>
      </c>
      <c r="Q65" s="134">
        <v>6785.13</v>
      </c>
      <c r="R65" s="133"/>
      <c r="S65" s="135">
        <f t="shared" si="0"/>
        <v>168076.7</v>
      </c>
    </row>
    <row r="66" spans="1:21" ht="25.4" customHeight="1" x14ac:dyDescent="0.25">
      <c r="A66" s="112">
        <f>A65+1</f>
        <v>58</v>
      </c>
      <c r="B66" s="117" t="s">
        <v>69</v>
      </c>
      <c r="C66" s="136">
        <f t="shared" ref="C66:R66" si="32">IF(C65&gt;0,C65/C20,0)</f>
        <v>0</v>
      </c>
      <c r="D66" s="136">
        <f t="shared" si="32"/>
        <v>5000</v>
      </c>
      <c r="E66" s="136">
        <v>20000</v>
      </c>
      <c r="F66" s="136">
        <f t="shared" si="32"/>
        <v>5584.6153846153848</v>
      </c>
      <c r="G66" s="136">
        <f t="shared" si="32"/>
        <v>4000</v>
      </c>
      <c r="H66" s="136">
        <f t="shared" si="32"/>
        <v>0</v>
      </c>
      <c r="I66" s="136">
        <f t="shared" si="32"/>
        <v>0</v>
      </c>
      <c r="J66" s="136">
        <f t="shared" si="32"/>
        <v>5000</v>
      </c>
      <c r="K66" s="136">
        <f t="shared" si="32"/>
        <v>0</v>
      </c>
      <c r="L66" s="136">
        <f t="shared" si="32"/>
        <v>0</v>
      </c>
      <c r="M66" s="136">
        <v>1562</v>
      </c>
      <c r="N66" s="136">
        <f t="shared" si="32"/>
        <v>6749.7599999999993</v>
      </c>
      <c r="O66" s="136">
        <f t="shared" si="32"/>
        <v>0</v>
      </c>
      <c r="P66" s="136">
        <f t="shared" si="32"/>
        <v>4293.43</v>
      </c>
      <c r="Q66" s="136">
        <f t="shared" si="32"/>
        <v>3392.5650000000001</v>
      </c>
      <c r="R66" s="136">
        <f t="shared" si="32"/>
        <v>0</v>
      </c>
      <c r="S66" s="135">
        <f>S65/S20</f>
        <v>6225.062962962963</v>
      </c>
      <c r="T66" s="12"/>
      <c r="U66" s="13"/>
    </row>
    <row r="67" spans="1:21" ht="25.4" customHeight="1" x14ac:dyDescent="0.25">
      <c r="A67" s="112">
        <f>A66+1</f>
        <v>59</v>
      </c>
      <c r="B67" s="117" t="s">
        <v>70</v>
      </c>
      <c r="C67" s="133"/>
      <c r="D67" s="133">
        <v>5000</v>
      </c>
      <c r="E67" s="133"/>
      <c r="F67" s="133">
        <v>29190.84</v>
      </c>
      <c r="G67" s="133">
        <v>36</v>
      </c>
      <c r="H67" s="133">
        <v>4134</v>
      </c>
      <c r="I67" s="133">
        <v>1110</v>
      </c>
      <c r="J67" s="133"/>
      <c r="K67" s="133"/>
      <c r="L67" s="133"/>
      <c r="M67" s="133"/>
      <c r="N67" s="133">
        <v>4190.8599999999997</v>
      </c>
      <c r="O67" s="133"/>
      <c r="P67" s="133">
        <v>0</v>
      </c>
      <c r="Q67" s="134">
        <v>0</v>
      </c>
      <c r="R67" s="133"/>
      <c r="S67" s="135">
        <f t="shared" si="0"/>
        <v>43661.7</v>
      </c>
    </row>
    <row r="68" spans="1:21" ht="39" customHeight="1" x14ac:dyDescent="0.25">
      <c r="A68" s="112">
        <f>A67+1</f>
        <v>60</v>
      </c>
      <c r="B68" s="117" t="s">
        <v>36</v>
      </c>
      <c r="C68" s="134">
        <v>16154.83</v>
      </c>
      <c r="D68" s="134">
        <v>29544.75</v>
      </c>
      <c r="E68" s="134">
        <v>26062.09</v>
      </c>
      <c r="F68" s="134">
        <v>51766.42</v>
      </c>
      <c r="G68" s="134">
        <v>21421.5</v>
      </c>
      <c r="H68" s="133">
        <v>37753.74</v>
      </c>
      <c r="I68" s="134">
        <v>31685</v>
      </c>
      <c r="J68" s="133">
        <v>21777.79</v>
      </c>
      <c r="K68" s="133">
        <v>11781.09</v>
      </c>
      <c r="L68" s="134">
        <v>16065.39</v>
      </c>
      <c r="M68" s="133">
        <v>61496.27</v>
      </c>
      <c r="N68" s="134">
        <v>14547.85</v>
      </c>
      <c r="O68" s="134">
        <v>9282.65</v>
      </c>
      <c r="P68" s="134">
        <v>16868.88</v>
      </c>
      <c r="Q68" s="134">
        <v>36058.79</v>
      </c>
      <c r="R68" s="133">
        <v>2856.2</v>
      </c>
      <c r="S68" s="135">
        <f t="shared" si="0"/>
        <v>405123.24</v>
      </c>
      <c r="T68" s="14"/>
    </row>
    <row r="69" spans="1:21" ht="39" customHeight="1" x14ac:dyDescent="0.25">
      <c r="A69" s="112">
        <f>A68+1</f>
        <v>61</v>
      </c>
      <c r="B69" s="117" t="s">
        <v>115</v>
      </c>
      <c r="C69" s="133">
        <v>16632.560000000001</v>
      </c>
      <c r="D69" s="133">
        <v>30649.81</v>
      </c>
      <c r="E69" s="133">
        <v>33793.57</v>
      </c>
      <c r="F69" s="133">
        <v>50201.45</v>
      </c>
      <c r="G69" s="133">
        <v>23220.42</v>
      </c>
      <c r="H69" s="133">
        <v>37811.050000000003</v>
      </c>
      <c r="I69" s="133">
        <v>33038.730000000003</v>
      </c>
      <c r="J69" s="134">
        <v>31483.05</v>
      </c>
      <c r="K69" s="134">
        <v>10949.18</v>
      </c>
      <c r="L69" s="133">
        <v>25021.39</v>
      </c>
      <c r="M69" s="133">
        <v>59471.14</v>
      </c>
      <c r="N69" s="133">
        <v>12761.99</v>
      </c>
      <c r="O69" s="133">
        <v>7140.5</v>
      </c>
      <c r="P69" s="133">
        <v>11959.97</v>
      </c>
      <c r="Q69" s="134">
        <v>34863.11</v>
      </c>
      <c r="R69" s="133">
        <v>5084.05</v>
      </c>
      <c r="S69" s="135">
        <f t="shared" si="0"/>
        <v>424081.97</v>
      </c>
    </row>
    <row r="70" spans="1:21" s="2" customFormat="1" ht="20.149999999999999" customHeight="1" x14ac:dyDescent="0.25">
      <c r="A70" s="15"/>
      <c r="B70" s="80"/>
      <c r="C70" s="80"/>
      <c r="D70" s="81"/>
      <c r="E70" s="81"/>
      <c r="F70" s="81"/>
      <c r="G70" s="81"/>
      <c r="H70" s="81"/>
      <c r="I70" s="81"/>
      <c r="J70" s="81"/>
      <c r="K70" s="81"/>
      <c r="L70" s="81"/>
      <c r="M70" s="81"/>
      <c r="N70" s="81"/>
      <c r="O70" s="81"/>
      <c r="P70" s="81"/>
      <c r="Q70" s="81"/>
      <c r="R70" s="81"/>
      <c r="S70" s="81"/>
    </row>
    <row r="71" spans="1:21" x14ac:dyDescent="0.25">
      <c r="B71" s="87"/>
      <c r="C71" s="87"/>
      <c r="D71" s="88"/>
      <c r="E71" s="87"/>
      <c r="F71" s="163"/>
      <c r="G71" s="89"/>
      <c r="H71" s="161"/>
      <c r="I71" s="87"/>
      <c r="J71" s="87"/>
      <c r="K71" s="87"/>
      <c r="L71" s="87"/>
      <c r="M71" s="90"/>
      <c r="N71" s="86"/>
      <c r="O71" s="87"/>
      <c r="P71" s="87"/>
      <c r="Q71" s="87"/>
      <c r="R71" s="87"/>
      <c r="S71" s="91"/>
    </row>
    <row r="72" spans="1:21" x14ac:dyDescent="0.25">
      <c r="F72" s="14"/>
      <c r="H72" s="160"/>
      <c r="L72" s="94"/>
    </row>
    <row r="73" spans="1:21" x14ac:dyDescent="0.25">
      <c r="H73" s="160"/>
      <c r="L73" s="94"/>
      <c r="Q73" s="13"/>
    </row>
    <row r="74" spans="1:21" x14ac:dyDescent="0.25">
      <c r="H74" s="12"/>
      <c r="P74" s="96"/>
      <c r="Q74" s="93"/>
    </row>
  </sheetData>
  <sheetProtection selectLockedCells="1"/>
  <autoFilter ref="A2:S69" xr:uid="{00000000-0009-0000-0000-000000000000}"/>
  <mergeCells count="1">
    <mergeCell ref="B1:S1"/>
  </mergeCells>
  <phoneticPr fontId="0" type="noConversion"/>
  <conditionalFormatting sqref="C69 E69:R69 D6:R8 J68:K69 C5:C9 H68:H69 C10:R10 C18:R30 C4:R4 C32:R68">
    <cfRule type="cellIs" dxfId="14" priority="28" stopIfTrue="1" operator="equal">
      <formula>0</formula>
    </cfRule>
  </conditionalFormatting>
  <conditionalFormatting sqref="S1:S69 S71:S65511">
    <cfRule type="cellIs" dxfId="13" priority="29" stopIfTrue="1" operator="equal">
      <formula>0</formula>
    </cfRule>
  </conditionalFormatting>
  <conditionalFormatting sqref="C10:R10">
    <cfRule type="containsText" dxfId="12" priority="26" operator="containsText" text="błąd">
      <formula>NOT(ISERROR(SEARCH("błąd",C10)))</formula>
    </cfRule>
  </conditionalFormatting>
  <conditionalFormatting sqref="D69">
    <cfRule type="cellIs" dxfId="11" priority="19" stopIfTrue="1" operator="equal">
      <formula>0</formula>
    </cfRule>
  </conditionalFormatting>
  <pageMargins left="0.31496062992125984" right="0.19685039370078741" top="0.42" bottom="0.23622047244094491" header="0.15748031496062992" footer="0.11811023622047245"/>
  <pageSetup paperSize="9" scale="37" orientation="portrait" horizontalDpi="1200" verticalDpi="1200" r:id="rId1"/>
  <headerFooter alignWithMargins="0">
    <oddFooter>&amp;R&amp;"Times New Roman,Normalny"&amp;8Magdalena Zyh Biuro Dyscypliny Finansów Publicznych &amp;Z&amp;F     &amp;D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>
    <tabColor indexed="53"/>
    <pageSetUpPr fitToPage="1"/>
  </sheetPr>
  <dimension ref="A1:U70"/>
  <sheetViews>
    <sheetView zoomScale="70" zoomScaleNormal="70" workbookViewId="0">
      <pane xSplit="2" ySplit="2" topLeftCell="C3" activePane="bottomRight" state="frozen"/>
      <selection activeCell="M75" sqref="M75"/>
      <selection pane="topRight" activeCell="M75" sqref="M75"/>
      <selection pane="bottomLeft" activeCell="M75" sqref="M75"/>
      <selection pane="bottomRight" activeCell="L13" sqref="L13"/>
    </sheetView>
  </sheetViews>
  <sheetFormatPr defaultColWidth="50.54296875" defaultRowHeight="15.5" x14ac:dyDescent="0.25"/>
  <cols>
    <col min="1" max="1" width="3.453125" style="28" customWidth="1"/>
    <col min="2" max="2" width="66.81640625" style="1" customWidth="1"/>
    <col min="3" max="3" width="19.7265625" style="29" customWidth="1"/>
    <col min="4" max="5" width="14.54296875" style="4" bestFit="1" customWidth="1"/>
    <col min="6" max="6" width="16.453125" style="4" bestFit="1" customWidth="1"/>
    <col min="7" max="7" width="15" style="4" customWidth="1"/>
    <col min="8" max="8" width="17.81640625" style="4" customWidth="1"/>
    <col min="9" max="9" width="16.54296875" style="11" bestFit="1" customWidth="1"/>
    <col min="10" max="10" width="4.54296875" style="4" customWidth="1"/>
    <col min="11" max="11" width="12.54296875" style="4" customWidth="1"/>
    <col min="12" max="12" width="8.54296875" style="4" customWidth="1"/>
    <col min="13" max="13" width="4" style="4" customWidth="1"/>
    <col min="14" max="14" width="9.453125" style="4" customWidth="1"/>
    <col min="15" max="15" width="8.453125" style="4" customWidth="1"/>
    <col min="16" max="16" width="5.1796875" style="4" customWidth="1"/>
    <col min="17" max="17" width="8.453125" style="4" customWidth="1"/>
    <col min="18" max="18" width="7.453125" style="4" customWidth="1"/>
    <col min="19" max="19" width="6" style="4" customWidth="1"/>
    <col min="20" max="20" width="11.453125" style="4" customWidth="1"/>
    <col min="21" max="21" width="9.81640625" style="4" customWidth="1"/>
    <col min="22" max="22" width="13.453125" style="4" customWidth="1"/>
    <col min="23" max="16384" width="50.54296875" style="4"/>
  </cols>
  <sheetData>
    <row r="1" spans="1:21" s="3" customFormat="1" ht="80.25" customHeight="1" x14ac:dyDescent="0.25">
      <c r="A1" s="173" t="s">
        <v>157</v>
      </c>
      <c r="B1" s="173"/>
      <c r="C1" s="173"/>
      <c r="D1" s="173"/>
      <c r="E1" s="173"/>
      <c r="F1" s="173"/>
      <c r="G1" s="173"/>
      <c r="H1" s="173"/>
      <c r="I1" s="173"/>
    </row>
    <row r="2" spans="1:21" ht="98.15" customHeight="1" x14ac:dyDescent="0.25">
      <c r="A2" s="99" t="s">
        <v>0</v>
      </c>
      <c r="B2" s="174" t="s">
        <v>85</v>
      </c>
      <c r="C2" s="174"/>
      <c r="D2" s="111" t="s">
        <v>80</v>
      </c>
      <c r="E2" s="111" t="s">
        <v>82</v>
      </c>
      <c r="F2" s="111" t="s">
        <v>108</v>
      </c>
      <c r="G2" s="111" t="s">
        <v>81</v>
      </c>
      <c r="H2" s="111" t="s">
        <v>83</v>
      </c>
      <c r="I2" s="111" t="s">
        <v>17</v>
      </c>
    </row>
    <row r="3" spans="1:21" s="5" customFormat="1" ht="17.149999999999999" customHeight="1" x14ac:dyDescent="0.25">
      <c r="A3" s="105" t="s">
        <v>18</v>
      </c>
      <c r="B3" s="137"/>
      <c r="C3" s="137"/>
      <c r="D3" s="137"/>
      <c r="E3" s="137"/>
      <c r="F3" s="137"/>
      <c r="G3" s="137"/>
      <c r="H3" s="137"/>
      <c r="I3" s="58"/>
    </row>
    <row r="4" spans="1:21" ht="32.5" customHeight="1" x14ac:dyDescent="0.25">
      <c r="A4" s="101" t="s">
        <v>19</v>
      </c>
      <c r="B4" s="138" t="s">
        <v>126</v>
      </c>
      <c r="C4" s="171" t="s">
        <v>100</v>
      </c>
      <c r="D4" s="139">
        <f>3+1</f>
        <v>4</v>
      </c>
      <c r="E4" s="139"/>
      <c r="F4" s="139">
        <f>135-1</f>
        <v>134</v>
      </c>
      <c r="G4" s="139">
        <v>49</v>
      </c>
      <c r="H4" s="139">
        <v>15</v>
      </c>
      <c r="I4" s="140">
        <f>SUM(D4:H4)</f>
        <v>202</v>
      </c>
      <c r="J4" s="6"/>
      <c r="K4" s="18"/>
      <c r="L4" s="6"/>
      <c r="M4" s="6"/>
      <c r="N4" s="6"/>
      <c r="O4" s="6"/>
      <c r="P4" s="6"/>
      <c r="Q4" s="6"/>
    </row>
    <row r="5" spans="1:21" ht="20.5" customHeight="1" x14ac:dyDescent="0.25">
      <c r="A5" s="101">
        <f>A4+1</f>
        <v>2</v>
      </c>
      <c r="B5" s="138" t="s">
        <v>127</v>
      </c>
      <c r="C5" s="171"/>
      <c r="D5" s="139">
        <v>7</v>
      </c>
      <c r="E5" s="139"/>
      <c r="F5" s="139">
        <v>296</v>
      </c>
      <c r="G5" s="139">
        <v>77</v>
      </c>
      <c r="H5" s="139">
        <v>27</v>
      </c>
      <c r="I5" s="140">
        <f t="shared" ref="I5:I9" si="0">SUM(D5:H5)</f>
        <v>407</v>
      </c>
      <c r="K5" s="7"/>
    </row>
    <row r="6" spans="1:21" ht="20.5" customHeight="1" x14ac:dyDescent="0.25">
      <c r="A6" s="101">
        <f>A5+1</f>
        <v>3</v>
      </c>
      <c r="B6" s="20" t="s">
        <v>128</v>
      </c>
      <c r="C6" s="171"/>
      <c r="D6" s="141"/>
      <c r="E6" s="141"/>
      <c r="F6" s="139">
        <v>38</v>
      </c>
      <c r="G6" s="141"/>
      <c r="H6" s="141"/>
      <c r="I6" s="140">
        <f t="shared" si="0"/>
        <v>38</v>
      </c>
    </row>
    <row r="7" spans="1:21" ht="20.5" customHeight="1" x14ac:dyDescent="0.25">
      <c r="A7" s="101">
        <f>A6+1</f>
        <v>4</v>
      </c>
      <c r="B7" s="20" t="s">
        <v>129</v>
      </c>
      <c r="C7" s="171"/>
      <c r="D7" s="141">
        <v>5</v>
      </c>
      <c r="E7" s="141">
        <v>8</v>
      </c>
      <c r="F7" s="141"/>
      <c r="G7" s="141">
        <v>25</v>
      </c>
      <c r="H7" s="141"/>
      <c r="I7" s="140">
        <f t="shared" si="0"/>
        <v>38</v>
      </c>
    </row>
    <row r="8" spans="1:21" ht="32.5" customHeight="1" x14ac:dyDescent="0.25">
      <c r="A8" s="101">
        <f>A7+1</f>
        <v>5</v>
      </c>
      <c r="B8" s="20" t="s">
        <v>130</v>
      </c>
      <c r="C8" s="171"/>
      <c r="D8" s="141">
        <v>1</v>
      </c>
      <c r="E8" s="141"/>
      <c r="F8" s="141">
        <v>7</v>
      </c>
      <c r="G8" s="141">
        <v>3</v>
      </c>
      <c r="H8" s="141">
        <v>1</v>
      </c>
      <c r="I8" s="140">
        <f t="shared" si="0"/>
        <v>12</v>
      </c>
    </row>
    <row r="9" spans="1:21" ht="32.5" customHeight="1" x14ac:dyDescent="0.25">
      <c r="A9" s="101">
        <f>A8+1</f>
        <v>6</v>
      </c>
      <c r="B9" s="138" t="s">
        <v>131</v>
      </c>
      <c r="C9" s="171"/>
      <c r="D9" s="141">
        <v>4</v>
      </c>
      <c r="E9" s="141">
        <v>1</v>
      </c>
      <c r="F9" s="141">
        <f>254-8</f>
        <v>246</v>
      </c>
      <c r="G9" s="141">
        <v>81</v>
      </c>
      <c r="H9" s="141">
        <v>10</v>
      </c>
      <c r="I9" s="140">
        <f t="shared" si="0"/>
        <v>342</v>
      </c>
    </row>
    <row r="10" spans="1:21" s="5" customFormat="1" ht="17.149999999999999" customHeight="1" x14ac:dyDescent="0.25">
      <c r="A10" s="100" t="s">
        <v>20</v>
      </c>
      <c r="B10" s="142"/>
      <c r="C10" s="143"/>
      <c r="D10" s="144">
        <f>IF(D12+D13=D11,D11,"błąd")</f>
        <v>13</v>
      </c>
      <c r="E10" s="144">
        <f>IF(E12+E13=E11,E11,"błąd")</f>
        <v>7</v>
      </c>
      <c r="F10" s="144">
        <f>IF(F12+F13=F11,F11,"błąd")</f>
        <v>130</v>
      </c>
      <c r="G10" s="144">
        <f t="shared" ref="G10:H10" si="1">IF(G12+G13=G11,G11,"błąd")</f>
        <v>71</v>
      </c>
      <c r="H10" s="144">
        <f t="shared" si="1"/>
        <v>33</v>
      </c>
      <c r="I10" s="140"/>
    </row>
    <row r="11" spans="1:21" ht="20.5" customHeight="1" x14ac:dyDescent="0.25">
      <c r="A11" s="101">
        <f>A9+1</f>
        <v>7</v>
      </c>
      <c r="B11" s="138" t="s">
        <v>132</v>
      </c>
      <c r="C11" s="171" t="s">
        <v>100</v>
      </c>
      <c r="D11" s="139">
        <f>D4+D5-D6+D7+D8-D9</f>
        <v>13</v>
      </c>
      <c r="E11" s="139">
        <f t="shared" ref="E11:H11" si="2">E4+E5-E6+E7+E8-E9</f>
        <v>7</v>
      </c>
      <c r="F11" s="139">
        <f>F4+F5-F6+F7+F8-F9-23</f>
        <v>130</v>
      </c>
      <c r="G11" s="139">
        <f>G4+G5-G6+G7+G8-G9-2</f>
        <v>71</v>
      </c>
      <c r="H11" s="139">
        <f t="shared" si="2"/>
        <v>33</v>
      </c>
      <c r="I11" s="140">
        <f>SUM(D11:H11)</f>
        <v>254</v>
      </c>
      <c r="J11" s="22"/>
      <c r="K11" s="22"/>
      <c r="L11" s="22"/>
      <c r="M11" s="22"/>
      <c r="N11" s="22"/>
      <c r="O11" s="22"/>
      <c r="P11" s="22"/>
      <c r="Q11" s="22"/>
      <c r="R11" s="22"/>
    </row>
    <row r="12" spans="1:21" ht="20.5" customHeight="1" x14ac:dyDescent="0.25">
      <c r="A12" s="101">
        <f t="shared" ref="A12:A21" si="3">A11+1</f>
        <v>8</v>
      </c>
      <c r="B12" s="20" t="s">
        <v>21</v>
      </c>
      <c r="C12" s="171"/>
      <c r="D12" s="139"/>
      <c r="E12" s="139"/>
      <c r="F12" s="139">
        <v>2</v>
      </c>
      <c r="G12" s="139">
        <v>4</v>
      </c>
      <c r="H12" s="139">
        <v>5</v>
      </c>
      <c r="I12" s="140">
        <f t="shared" ref="I12:I21" si="4">SUM(D12:H12)</f>
        <v>11</v>
      </c>
    </row>
    <row r="13" spans="1:21" ht="32.5" customHeight="1" x14ac:dyDescent="0.25">
      <c r="A13" s="101">
        <f t="shared" si="3"/>
        <v>9</v>
      </c>
      <c r="B13" s="138" t="s">
        <v>133</v>
      </c>
      <c r="C13" s="171"/>
      <c r="D13" s="145">
        <f>D14+D15</f>
        <v>13</v>
      </c>
      <c r="E13" s="145">
        <f t="shared" ref="E13:H13" si="5">E14+E15</f>
        <v>7</v>
      </c>
      <c r="F13" s="145">
        <f t="shared" si="5"/>
        <v>128</v>
      </c>
      <c r="G13" s="145">
        <f t="shared" si="5"/>
        <v>67</v>
      </c>
      <c r="H13" s="145">
        <f t="shared" si="5"/>
        <v>28</v>
      </c>
      <c r="I13" s="140">
        <f t="shared" si="4"/>
        <v>243</v>
      </c>
      <c r="U13" s="4" t="s">
        <v>151</v>
      </c>
    </row>
    <row r="14" spans="1:21" s="6" customFormat="1" ht="38.5" customHeight="1" x14ac:dyDescent="0.25">
      <c r="A14" s="102">
        <f t="shared" si="3"/>
        <v>10</v>
      </c>
      <c r="B14" s="146" t="s">
        <v>134</v>
      </c>
      <c r="C14" s="147" t="s">
        <v>107</v>
      </c>
      <c r="D14" s="139">
        <v>1</v>
      </c>
      <c r="E14" s="139"/>
      <c r="F14" s="139">
        <v>41</v>
      </c>
      <c r="G14" s="139">
        <v>9</v>
      </c>
      <c r="H14" s="139">
        <v>2</v>
      </c>
      <c r="I14" s="140">
        <f t="shared" si="4"/>
        <v>53</v>
      </c>
    </row>
    <row r="15" spans="1:21" ht="41.15" customHeight="1" x14ac:dyDescent="0.25">
      <c r="A15" s="101">
        <f t="shared" si="3"/>
        <v>11</v>
      </c>
      <c r="B15" s="20" t="s">
        <v>135</v>
      </c>
      <c r="C15" s="171" t="s">
        <v>101</v>
      </c>
      <c r="D15" s="145">
        <f>D16+D17</f>
        <v>12</v>
      </c>
      <c r="E15" s="145">
        <f t="shared" ref="E15:H15" si="6">E16+E17</f>
        <v>7</v>
      </c>
      <c r="F15" s="145">
        <f t="shared" si="6"/>
        <v>87</v>
      </c>
      <c r="G15" s="145">
        <f t="shared" si="6"/>
        <v>58</v>
      </c>
      <c r="H15" s="145">
        <f t="shared" si="6"/>
        <v>26</v>
      </c>
      <c r="I15" s="140">
        <f t="shared" si="4"/>
        <v>190</v>
      </c>
    </row>
    <row r="16" spans="1:21" ht="20.5" customHeight="1" x14ac:dyDescent="0.25">
      <c r="A16" s="101">
        <f t="shared" si="3"/>
        <v>12</v>
      </c>
      <c r="B16" s="20" t="s">
        <v>22</v>
      </c>
      <c r="C16" s="171"/>
      <c r="D16" s="139"/>
      <c r="E16" s="139"/>
      <c r="F16" s="139">
        <v>32</v>
      </c>
      <c r="G16" s="139">
        <v>12</v>
      </c>
      <c r="H16" s="139">
        <v>13</v>
      </c>
      <c r="I16" s="140">
        <f t="shared" si="4"/>
        <v>57</v>
      </c>
      <c r="O16" s="11"/>
    </row>
    <row r="17" spans="1:17" ht="20.5" customHeight="1" x14ac:dyDescent="0.25">
      <c r="A17" s="101">
        <f t="shared" si="3"/>
        <v>13</v>
      </c>
      <c r="B17" s="20" t="s">
        <v>23</v>
      </c>
      <c r="C17" s="171" t="s">
        <v>102</v>
      </c>
      <c r="D17" s="145">
        <f>SUM(D18:D21)</f>
        <v>12</v>
      </c>
      <c r="E17" s="145">
        <f>SUM(E18:E21)</f>
        <v>7</v>
      </c>
      <c r="F17" s="145">
        <f>SUM(F18:F21)</f>
        <v>55</v>
      </c>
      <c r="G17" s="145">
        <f>SUM(G18:G21)</f>
        <v>46</v>
      </c>
      <c r="H17" s="145">
        <f>SUM(H18:H21)</f>
        <v>13</v>
      </c>
      <c r="I17" s="140">
        <f t="shared" si="4"/>
        <v>133</v>
      </c>
    </row>
    <row r="18" spans="1:17" ht="20.5" customHeight="1" x14ac:dyDescent="0.25">
      <c r="A18" s="101">
        <f t="shared" si="3"/>
        <v>14</v>
      </c>
      <c r="B18" s="20" t="s">
        <v>75</v>
      </c>
      <c r="C18" s="171"/>
      <c r="D18" s="139">
        <v>2</v>
      </c>
      <c r="E18" s="139">
        <v>6</v>
      </c>
      <c r="F18" s="139">
        <v>24</v>
      </c>
      <c r="G18" s="139">
        <v>16</v>
      </c>
      <c r="H18" s="139">
        <v>9</v>
      </c>
      <c r="I18" s="140">
        <f t="shared" si="4"/>
        <v>57</v>
      </c>
    </row>
    <row r="19" spans="1:17" ht="20.5" customHeight="1" x14ac:dyDescent="0.25">
      <c r="A19" s="101">
        <f t="shared" si="3"/>
        <v>15</v>
      </c>
      <c r="B19" s="20" t="s">
        <v>74</v>
      </c>
      <c r="C19" s="171"/>
      <c r="D19" s="139">
        <v>1</v>
      </c>
      <c r="E19" s="139"/>
      <c r="F19" s="139">
        <v>6</v>
      </c>
      <c r="G19" s="139">
        <v>7</v>
      </c>
      <c r="H19" s="139">
        <v>3</v>
      </c>
      <c r="I19" s="140">
        <f t="shared" si="4"/>
        <v>17</v>
      </c>
    </row>
    <row r="20" spans="1:17" ht="20.5" customHeight="1" x14ac:dyDescent="0.25">
      <c r="A20" s="101">
        <f t="shared" si="3"/>
        <v>16</v>
      </c>
      <c r="B20" s="20" t="s">
        <v>73</v>
      </c>
      <c r="C20" s="171"/>
      <c r="D20" s="139">
        <v>9</v>
      </c>
      <c r="E20" s="139">
        <v>1</v>
      </c>
      <c r="F20" s="139">
        <v>25</v>
      </c>
      <c r="G20" s="139">
        <v>23</v>
      </c>
      <c r="H20" s="139">
        <v>1</v>
      </c>
      <c r="I20" s="140">
        <f t="shared" si="4"/>
        <v>59</v>
      </c>
    </row>
    <row r="21" spans="1:17" ht="20.5" customHeight="1" x14ac:dyDescent="0.25">
      <c r="A21" s="101">
        <f t="shared" si="3"/>
        <v>17</v>
      </c>
      <c r="B21" s="20" t="s">
        <v>72</v>
      </c>
      <c r="C21" s="171"/>
      <c r="D21" s="139"/>
      <c r="E21" s="139"/>
      <c r="F21" s="139"/>
      <c r="G21" s="139"/>
      <c r="H21" s="139"/>
      <c r="I21" s="140">
        <f t="shared" si="4"/>
        <v>0</v>
      </c>
    </row>
    <row r="22" spans="1:17" s="5" customFormat="1" ht="17.149999999999999" customHeight="1" x14ac:dyDescent="0.25">
      <c r="A22" s="100" t="s">
        <v>28</v>
      </c>
      <c r="B22" s="148"/>
      <c r="C22" s="148"/>
      <c r="D22" s="148"/>
      <c r="E22" s="148"/>
      <c r="F22" s="148"/>
      <c r="G22" s="148"/>
      <c r="H22" s="148"/>
      <c r="I22" s="148"/>
    </row>
    <row r="23" spans="1:17" s="9" customFormat="1" ht="20.5" customHeight="1" x14ac:dyDescent="0.25">
      <c r="A23" s="102">
        <v>18</v>
      </c>
      <c r="B23" s="146" t="s">
        <v>29</v>
      </c>
      <c r="C23" s="172" t="s">
        <v>103</v>
      </c>
      <c r="D23" s="145">
        <f>SUM(D24:D29)</f>
        <v>0</v>
      </c>
      <c r="E23" s="145">
        <f>SUM(E24:E29)</f>
        <v>0</v>
      </c>
      <c r="F23" s="145">
        <f>SUM(F24:F29)</f>
        <v>2</v>
      </c>
      <c r="G23" s="145">
        <f>SUM(G24:G29)</f>
        <v>3</v>
      </c>
      <c r="H23" s="145">
        <f>SUM(H24:H29)</f>
        <v>9</v>
      </c>
      <c r="I23" s="140">
        <f>SUM(D23:H23)</f>
        <v>14</v>
      </c>
    </row>
    <row r="24" spans="1:17" s="6" customFormat="1" ht="20.5" customHeight="1" x14ac:dyDescent="0.25">
      <c r="A24" s="102">
        <f t="shared" ref="A24:A29" si="7">A23+1</f>
        <v>19</v>
      </c>
      <c r="B24" s="146" t="s">
        <v>30</v>
      </c>
      <c r="C24" s="172"/>
      <c r="D24" s="139"/>
      <c r="E24" s="139"/>
      <c r="F24" s="139"/>
      <c r="G24" s="139">
        <v>1</v>
      </c>
      <c r="H24" s="139">
        <v>7</v>
      </c>
      <c r="I24" s="140">
        <f t="shared" ref="I24:I29" si="8">SUM(D24:H24)</f>
        <v>8</v>
      </c>
    </row>
    <row r="25" spans="1:17" s="6" customFormat="1" ht="20.5" customHeight="1" x14ac:dyDescent="0.25">
      <c r="A25" s="102">
        <f t="shared" si="7"/>
        <v>20</v>
      </c>
      <c r="B25" s="146" t="s">
        <v>31</v>
      </c>
      <c r="C25" s="172"/>
      <c r="D25" s="139"/>
      <c r="E25" s="139"/>
      <c r="F25" s="139"/>
      <c r="G25" s="139"/>
      <c r="H25" s="139"/>
      <c r="I25" s="140">
        <f t="shared" si="8"/>
        <v>0</v>
      </c>
      <c r="L25" s="24"/>
      <c r="M25" s="24"/>
      <c r="N25" s="24"/>
    </row>
    <row r="26" spans="1:17" s="6" customFormat="1" ht="32.5" customHeight="1" x14ac:dyDescent="0.25">
      <c r="A26" s="102">
        <f t="shared" si="7"/>
        <v>21</v>
      </c>
      <c r="B26" s="146" t="s">
        <v>76</v>
      </c>
      <c r="C26" s="172"/>
      <c r="D26" s="139"/>
      <c r="E26" s="139"/>
      <c r="F26" s="139"/>
      <c r="G26" s="139"/>
      <c r="H26" s="139"/>
      <c r="I26" s="140">
        <f t="shared" si="8"/>
        <v>0</v>
      </c>
      <c r="L26" s="25"/>
    </row>
    <row r="27" spans="1:17" s="6" customFormat="1" ht="50.5" customHeight="1" x14ac:dyDescent="0.25">
      <c r="A27" s="102">
        <f t="shared" si="7"/>
        <v>22</v>
      </c>
      <c r="B27" s="146" t="s">
        <v>77</v>
      </c>
      <c r="C27" s="172"/>
      <c r="D27" s="139"/>
      <c r="E27" s="139"/>
      <c r="F27" s="139"/>
      <c r="G27" s="139"/>
      <c r="H27" s="139"/>
      <c r="I27" s="140">
        <f t="shared" si="8"/>
        <v>0</v>
      </c>
      <c r="L27" s="25"/>
    </row>
    <row r="28" spans="1:17" s="6" customFormat="1" ht="51.65" customHeight="1" x14ac:dyDescent="0.25">
      <c r="A28" s="102">
        <f t="shared" si="7"/>
        <v>23</v>
      </c>
      <c r="B28" s="146" t="s">
        <v>78</v>
      </c>
      <c r="C28" s="172"/>
      <c r="D28" s="139"/>
      <c r="E28" s="139"/>
      <c r="F28" s="139">
        <v>2</v>
      </c>
      <c r="G28" s="139">
        <v>1</v>
      </c>
      <c r="H28" s="139">
        <v>2</v>
      </c>
      <c r="I28" s="140">
        <f t="shared" si="8"/>
        <v>5</v>
      </c>
    </row>
    <row r="29" spans="1:17" s="6" customFormat="1" ht="20.5" customHeight="1" x14ac:dyDescent="0.25">
      <c r="A29" s="102">
        <f t="shared" si="7"/>
        <v>24</v>
      </c>
      <c r="B29" s="146" t="s">
        <v>32</v>
      </c>
      <c r="C29" s="172"/>
      <c r="D29" s="139"/>
      <c r="E29" s="139"/>
      <c r="F29" s="139"/>
      <c r="G29" s="139">
        <v>1</v>
      </c>
      <c r="H29" s="139"/>
      <c r="I29" s="140">
        <f t="shared" si="8"/>
        <v>1</v>
      </c>
    </row>
    <row r="30" spans="1:17" s="10" customFormat="1" ht="17.149999999999999" customHeight="1" x14ac:dyDescent="0.25">
      <c r="A30" s="100" t="s">
        <v>33</v>
      </c>
      <c r="B30" s="148"/>
      <c r="C30" s="148"/>
      <c r="D30" s="149">
        <f>IF((D15&lt;=D31),D15)</f>
        <v>12</v>
      </c>
      <c r="E30" s="149">
        <f t="shared" ref="E30:H30" si="9">IF((E15&lt;=E31),E15)</f>
        <v>7</v>
      </c>
      <c r="F30" s="149">
        <f t="shared" si="9"/>
        <v>87</v>
      </c>
      <c r="G30" s="149">
        <f t="shared" si="9"/>
        <v>58</v>
      </c>
      <c r="H30" s="149">
        <f t="shared" si="9"/>
        <v>26</v>
      </c>
      <c r="I30" s="148"/>
    </row>
    <row r="31" spans="1:17" ht="32.5" customHeight="1" x14ac:dyDescent="0.25">
      <c r="A31" s="101"/>
      <c r="B31" s="20" t="s">
        <v>71</v>
      </c>
      <c r="C31" s="172" t="s">
        <v>99</v>
      </c>
      <c r="D31" s="145">
        <f>IF((SUM(D32:D63)&gt;=D15),(SUM(D32:D63)),FALSE)</f>
        <v>18</v>
      </c>
      <c r="E31" s="145">
        <f>IF((SUM(E32:E63)&gt;=E15),(SUM(E32:E63)),FALSE)</f>
        <v>7</v>
      </c>
      <c r="F31" s="145">
        <f>IF((SUM(F32:F63)&gt;=F15),(SUM(F32:F63)),FALSE)</f>
        <v>99</v>
      </c>
      <c r="G31" s="145">
        <f>IF((SUM(G32:G63)&gt;=G15),(SUM(G32:G63)),FALSE)</f>
        <v>65</v>
      </c>
      <c r="H31" s="145">
        <f>IF((SUM(H32:H63)&gt;=H15),(SUM(H32:H63)),FALSE)</f>
        <v>31</v>
      </c>
      <c r="I31" s="140">
        <f>SUM(D31:H31)</f>
        <v>220</v>
      </c>
      <c r="Q31" s="9"/>
    </row>
    <row r="32" spans="1:17" ht="20.5" customHeight="1" x14ac:dyDescent="0.25">
      <c r="A32" s="101">
        <v>25</v>
      </c>
      <c r="B32" s="20" t="s">
        <v>41</v>
      </c>
      <c r="C32" s="172"/>
      <c r="D32" s="141"/>
      <c r="E32" s="141"/>
      <c r="F32" s="141"/>
      <c r="G32" s="141">
        <v>1</v>
      </c>
      <c r="H32" s="141">
        <v>1</v>
      </c>
      <c r="I32" s="140">
        <f t="shared" ref="I32:I63" si="10">SUM(D32:H32)</f>
        <v>2</v>
      </c>
    </row>
    <row r="33" spans="1:9" ht="20.5" customHeight="1" x14ac:dyDescent="0.25">
      <c r="A33" s="101">
        <f t="shared" ref="A33:A63" si="11">A32+1</f>
        <v>26</v>
      </c>
      <c r="B33" s="20" t="s">
        <v>42</v>
      </c>
      <c r="C33" s="172"/>
      <c r="D33" s="141"/>
      <c r="E33" s="141"/>
      <c r="F33" s="141">
        <v>3</v>
      </c>
      <c r="G33" s="141">
        <v>1</v>
      </c>
      <c r="H33" s="141"/>
      <c r="I33" s="150">
        <f t="shared" si="10"/>
        <v>4</v>
      </c>
    </row>
    <row r="34" spans="1:9" ht="20.5" customHeight="1" x14ac:dyDescent="0.25">
      <c r="A34" s="101">
        <f t="shared" si="11"/>
        <v>27</v>
      </c>
      <c r="B34" s="20" t="s">
        <v>43</v>
      </c>
      <c r="C34" s="172"/>
      <c r="D34" s="141"/>
      <c r="E34" s="141"/>
      <c r="F34" s="141">
        <v>1</v>
      </c>
      <c r="G34" s="141">
        <v>2</v>
      </c>
      <c r="H34" s="141">
        <v>1</v>
      </c>
      <c r="I34" s="150">
        <f t="shared" si="10"/>
        <v>4</v>
      </c>
    </row>
    <row r="35" spans="1:9" ht="20.5" customHeight="1" x14ac:dyDescent="0.25">
      <c r="A35" s="101">
        <f t="shared" si="11"/>
        <v>28</v>
      </c>
      <c r="B35" s="20" t="s">
        <v>44</v>
      </c>
      <c r="C35" s="172"/>
      <c r="D35" s="141"/>
      <c r="E35" s="141"/>
      <c r="F35" s="141"/>
      <c r="G35" s="141">
        <v>1</v>
      </c>
      <c r="H35" s="141"/>
      <c r="I35" s="150">
        <f t="shared" si="10"/>
        <v>1</v>
      </c>
    </row>
    <row r="36" spans="1:9" ht="20.5" customHeight="1" x14ac:dyDescent="0.25">
      <c r="A36" s="101">
        <f t="shared" si="11"/>
        <v>29</v>
      </c>
      <c r="B36" s="20" t="s">
        <v>45</v>
      </c>
      <c r="C36" s="172"/>
      <c r="D36" s="141">
        <v>3</v>
      </c>
      <c r="E36" s="141"/>
      <c r="F36" s="141">
        <v>1</v>
      </c>
      <c r="G36" s="141"/>
      <c r="H36" s="141"/>
      <c r="I36" s="140">
        <f t="shared" si="10"/>
        <v>4</v>
      </c>
    </row>
    <row r="37" spans="1:9" ht="20.5" customHeight="1" x14ac:dyDescent="0.25">
      <c r="A37" s="101">
        <f t="shared" si="11"/>
        <v>30</v>
      </c>
      <c r="B37" s="20" t="s">
        <v>46</v>
      </c>
      <c r="C37" s="172"/>
      <c r="D37" s="141">
        <v>2</v>
      </c>
      <c r="E37" s="141"/>
      <c r="F37" s="141">
        <v>9</v>
      </c>
      <c r="G37" s="139">
        <v>6</v>
      </c>
      <c r="H37" s="141"/>
      <c r="I37" s="140">
        <f t="shared" si="10"/>
        <v>17</v>
      </c>
    </row>
    <row r="38" spans="1:9" ht="20.5" customHeight="1" x14ac:dyDescent="0.25">
      <c r="A38" s="101">
        <f t="shared" si="11"/>
        <v>31</v>
      </c>
      <c r="B38" s="20" t="s">
        <v>47</v>
      </c>
      <c r="C38" s="172"/>
      <c r="D38" s="141"/>
      <c r="E38" s="141"/>
      <c r="F38" s="141"/>
      <c r="G38" s="141"/>
      <c r="H38" s="141"/>
      <c r="I38" s="140">
        <f t="shared" si="10"/>
        <v>0</v>
      </c>
    </row>
    <row r="39" spans="1:9" ht="20.5" customHeight="1" x14ac:dyDescent="0.25">
      <c r="A39" s="101">
        <f t="shared" si="11"/>
        <v>32</v>
      </c>
      <c r="B39" s="20" t="s">
        <v>48</v>
      </c>
      <c r="C39" s="172"/>
      <c r="D39" s="141">
        <v>3</v>
      </c>
      <c r="E39" s="141"/>
      <c r="F39" s="141">
        <v>12</v>
      </c>
      <c r="G39" s="141">
        <v>3</v>
      </c>
      <c r="H39" s="141">
        <v>1</v>
      </c>
      <c r="I39" s="140">
        <f t="shared" si="10"/>
        <v>19</v>
      </c>
    </row>
    <row r="40" spans="1:9" ht="20.5" customHeight="1" x14ac:dyDescent="0.25">
      <c r="A40" s="101">
        <f t="shared" si="11"/>
        <v>33</v>
      </c>
      <c r="B40" s="20" t="s">
        <v>49</v>
      </c>
      <c r="C40" s="172"/>
      <c r="D40" s="141"/>
      <c r="E40" s="141"/>
      <c r="F40" s="141"/>
      <c r="G40" s="141"/>
      <c r="H40" s="141"/>
      <c r="I40" s="140">
        <f t="shared" si="10"/>
        <v>0</v>
      </c>
    </row>
    <row r="41" spans="1:9" ht="20.5" customHeight="1" x14ac:dyDescent="0.25">
      <c r="A41" s="101">
        <f t="shared" si="11"/>
        <v>34</v>
      </c>
      <c r="B41" s="20" t="s">
        <v>109</v>
      </c>
      <c r="C41" s="172"/>
      <c r="D41" s="141"/>
      <c r="E41" s="141"/>
      <c r="F41" s="141"/>
      <c r="G41" s="141"/>
      <c r="H41" s="141"/>
      <c r="I41" s="140">
        <f t="shared" si="10"/>
        <v>0</v>
      </c>
    </row>
    <row r="42" spans="1:9" ht="20.5" customHeight="1" x14ac:dyDescent="0.25">
      <c r="A42" s="101">
        <f t="shared" si="11"/>
        <v>35</v>
      </c>
      <c r="B42" s="20" t="s">
        <v>50</v>
      </c>
      <c r="C42" s="172"/>
      <c r="D42" s="141"/>
      <c r="E42" s="141"/>
      <c r="F42" s="141"/>
      <c r="G42" s="141"/>
      <c r="H42" s="141"/>
      <c r="I42" s="140">
        <f t="shared" si="10"/>
        <v>0</v>
      </c>
    </row>
    <row r="43" spans="1:9" ht="20.5" customHeight="1" x14ac:dyDescent="0.25">
      <c r="A43" s="101">
        <f t="shared" si="11"/>
        <v>36</v>
      </c>
      <c r="B43" s="20" t="s">
        <v>51</v>
      </c>
      <c r="C43" s="172"/>
      <c r="D43" s="141">
        <v>3</v>
      </c>
      <c r="E43" s="141">
        <v>1</v>
      </c>
      <c r="F43" s="141">
        <v>40</v>
      </c>
      <c r="G43" s="141">
        <v>32</v>
      </c>
      <c r="H43" s="141">
        <v>2</v>
      </c>
      <c r="I43" s="140">
        <f t="shared" si="10"/>
        <v>78</v>
      </c>
    </row>
    <row r="44" spans="1:9" ht="20.5" customHeight="1" x14ac:dyDescent="0.25">
      <c r="A44" s="101">
        <f t="shared" si="11"/>
        <v>37</v>
      </c>
      <c r="B44" s="20" t="s">
        <v>52</v>
      </c>
      <c r="C44" s="172"/>
      <c r="D44" s="141"/>
      <c r="E44" s="141"/>
      <c r="F44" s="141"/>
      <c r="G44" s="141">
        <v>1</v>
      </c>
      <c r="H44" s="141">
        <v>2</v>
      </c>
      <c r="I44" s="140">
        <f t="shared" si="10"/>
        <v>3</v>
      </c>
    </row>
    <row r="45" spans="1:9" ht="20.5" customHeight="1" x14ac:dyDescent="0.25">
      <c r="A45" s="101">
        <f t="shared" si="11"/>
        <v>38</v>
      </c>
      <c r="B45" s="20" t="s">
        <v>53</v>
      </c>
      <c r="C45" s="172"/>
      <c r="D45" s="141">
        <v>2</v>
      </c>
      <c r="E45" s="141">
        <v>1</v>
      </c>
      <c r="F45" s="141">
        <v>2</v>
      </c>
      <c r="G45" s="141">
        <v>2</v>
      </c>
      <c r="H45" s="141"/>
      <c r="I45" s="140">
        <f t="shared" si="10"/>
        <v>7</v>
      </c>
    </row>
    <row r="46" spans="1:9" ht="20.5" customHeight="1" x14ac:dyDescent="0.25">
      <c r="A46" s="101">
        <f t="shared" si="11"/>
        <v>39</v>
      </c>
      <c r="B46" s="20" t="s">
        <v>54</v>
      </c>
      <c r="C46" s="172"/>
      <c r="D46" s="141"/>
      <c r="E46" s="141"/>
      <c r="F46" s="141"/>
      <c r="G46" s="141"/>
      <c r="H46" s="141"/>
      <c r="I46" s="140">
        <f t="shared" si="10"/>
        <v>0</v>
      </c>
    </row>
    <row r="47" spans="1:9" ht="20.5" customHeight="1" x14ac:dyDescent="0.25">
      <c r="A47" s="101">
        <f t="shared" si="11"/>
        <v>40</v>
      </c>
      <c r="B47" s="20" t="s">
        <v>55</v>
      </c>
      <c r="C47" s="172"/>
      <c r="D47" s="141"/>
      <c r="E47" s="141">
        <v>1</v>
      </c>
      <c r="F47" s="141">
        <v>8</v>
      </c>
      <c r="G47" s="141">
        <v>7</v>
      </c>
      <c r="H47" s="141">
        <v>6</v>
      </c>
      <c r="I47" s="140">
        <f t="shared" si="10"/>
        <v>22</v>
      </c>
    </row>
    <row r="48" spans="1:9" ht="20.5" customHeight="1" x14ac:dyDescent="0.25">
      <c r="A48" s="101">
        <f t="shared" si="11"/>
        <v>41</v>
      </c>
      <c r="B48" s="20" t="s">
        <v>61</v>
      </c>
      <c r="C48" s="172"/>
      <c r="D48" s="141">
        <v>2</v>
      </c>
      <c r="E48" s="141"/>
      <c r="F48" s="141">
        <v>7</v>
      </c>
      <c r="G48" s="141">
        <v>2</v>
      </c>
      <c r="H48" s="141">
        <v>5</v>
      </c>
      <c r="I48" s="140">
        <f t="shared" si="10"/>
        <v>16</v>
      </c>
    </row>
    <row r="49" spans="1:9" ht="20.5" customHeight="1" x14ac:dyDescent="0.25">
      <c r="A49" s="101">
        <f t="shared" si="11"/>
        <v>42</v>
      </c>
      <c r="B49" s="20" t="s">
        <v>110</v>
      </c>
      <c r="C49" s="172"/>
      <c r="D49" s="141"/>
      <c r="E49" s="141"/>
      <c r="F49" s="141"/>
      <c r="G49" s="141"/>
      <c r="H49" s="141"/>
      <c r="I49" s="140">
        <f t="shared" si="10"/>
        <v>0</v>
      </c>
    </row>
    <row r="50" spans="1:9" ht="20.5" customHeight="1" x14ac:dyDescent="0.25">
      <c r="A50" s="101">
        <f t="shared" si="11"/>
        <v>43</v>
      </c>
      <c r="B50" s="20" t="s">
        <v>62</v>
      </c>
      <c r="C50" s="172"/>
      <c r="D50" s="141"/>
      <c r="E50" s="141">
        <v>4</v>
      </c>
      <c r="F50" s="141">
        <v>2</v>
      </c>
      <c r="G50" s="141">
        <v>1</v>
      </c>
      <c r="H50" s="141"/>
      <c r="I50" s="140">
        <f t="shared" si="10"/>
        <v>7</v>
      </c>
    </row>
    <row r="51" spans="1:9" ht="20.5" customHeight="1" x14ac:dyDescent="0.25">
      <c r="A51" s="101">
        <f t="shared" si="11"/>
        <v>44</v>
      </c>
      <c r="B51" s="20" t="s">
        <v>111</v>
      </c>
      <c r="C51" s="172"/>
      <c r="D51" s="141"/>
      <c r="E51" s="141"/>
      <c r="F51" s="141"/>
      <c r="G51" s="141"/>
      <c r="H51" s="141"/>
      <c r="I51" s="140">
        <f t="shared" si="10"/>
        <v>0</v>
      </c>
    </row>
    <row r="52" spans="1:9" ht="20.5" customHeight="1" x14ac:dyDescent="0.25">
      <c r="A52" s="101">
        <f t="shared" si="11"/>
        <v>45</v>
      </c>
      <c r="B52" s="20" t="s">
        <v>56</v>
      </c>
      <c r="C52" s="172"/>
      <c r="D52" s="141"/>
      <c r="E52" s="141"/>
      <c r="F52" s="141"/>
      <c r="G52" s="141"/>
      <c r="H52" s="141"/>
      <c r="I52" s="140">
        <f t="shared" si="10"/>
        <v>0</v>
      </c>
    </row>
    <row r="53" spans="1:9" ht="20.5" customHeight="1" x14ac:dyDescent="0.25">
      <c r="A53" s="101">
        <f t="shared" si="11"/>
        <v>46</v>
      </c>
      <c r="B53" s="20" t="s">
        <v>57</v>
      </c>
      <c r="C53" s="172"/>
      <c r="D53" s="141"/>
      <c r="E53" s="141"/>
      <c r="F53" s="141">
        <v>1</v>
      </c>
      <c r="G53" s="141"/>
      <c r="H53" s="141"/>
      <c r="I53" s="140">
        <f t="shared" si="10"/>
        <v>1</v>
      </c>
    </row>
    <row r="54" spans="1:9" ht="20.5" customHeight="1" x14ac:dyDescent="0.25">
      <c r="A54" s="101">
        <f t="shared" si="11"/>
        <v>47</v>
      </c>
      <c r="B54" s="20" t="s">
        <v>58</v>
      </c>
      <c r="C54" s="172"/>
      <c r="D54" s="141"/>
      <c r="E54" s="141"/>
      <c r="F54" s="141">
        <v>6</v>
      </c>
      <c r="G54" s="141">
        <v>2</v>
      </c>
      <c r="H54" s="141">
        <v>3</v>
      </c>
      <c r="I54" s="140">
        <f t="shared" si="10"/>
        <v>11</v>
      </c>
    </row>
    <row r="55" spans="1:9" ht="20.5" customHeight="1" x14ac:dyDescent="0.25">
      <c r="A55" s="101">
        <f t="shared" si="11"/>
        <v>48</v>
      </c>
      <c r="B55" s="20" t="s">
        <v>59</v>
      </c>
      <c r="C55" s="172"/>
      <c r="D55" s="141"/>
      <c r="E55" s="141"/>
      <c r="F55" s="141"/>
      <c r="G55" s="141"/>
      <c r="H55" s="141"/>
      <c r="I55" s="140">
        <f t="shared" si="10"/>
        <v>0</v>
      </c>
    </row>
    <row r="56" spans="1:9" ht="20.5" customHeight="1" x14ac:dyDescent="0.25">
      <c r="A56" s="101">
        <f t="shared" si="11"/>
        <v>49</v>
      </c>
      <c r="B56" s="20" t="s">
        <v>60</v>
      </c>
      <c r="C56" s="172"/>
      <c r="D56" s="141"/>
      <c r="E56" s="141"/>
      <c r="F56" s="141"/>
      <c r="G56" s="141">
        <v>1</v>
      </c>
      <c r="H56" s="141"/>
      <c r="I56" s="140">
        <f t="shared" si="10"/>
        <v>1</v>
      </c>
    </row>
    <row r="57" spans="1:9" ht="20.5" customHeight="1" x14ac:dyDescent="0.25">
      <c r="A57" s="101">
        <f t="shared" si="11"/>
        <v>50</v>
      </c>
      <c r="B57" s="20" t="s">
        <v>112</v>
      </c>
      <c r="C57" s="172"/>
      <c r="D57" s="141"/>
      <c r="E57" s="141"/>
      <c r="F57" s="141"/>
      <c r="G57" s="141"/>
      <c r="H57" s="141"/>
      <c r="I57" s="140">
        <f t="shared" si="10"/>
        <v>0</v>
      </c>
    </row>
    <row r="58" spans="1:9" ht="20.5" customHeight="1" x14ac:dyDescent="0.25">
      <c r="A58" s="101">
        <f t="shared" si="11"/>
        <v>51</v>
      </c>
      <c r="B58" s="20" t="s">
        <v>63</v>
      </c>
      <c r="C58" s="172"/>
      <c r="D58" s="141"/>
      <c r="E58" s="141"/>
      <c r="F58" s="141"/>
      <c r="G58" s="141"/>
      <c r="H58" s="141"/>
      <c r="I58" s="140">
        <f t="shared" si="10"/>
        <v>0</v>
      </c>
    </row>
    <row r="59" spans="1:9" ht="20.5" customHeight="1" x14ac:dyDescent="0.25">
      <c r="A59" s="101">
        <f t="shared" si="11"/>
        <v>52</v>
      </c>
      <c r="B59" s="20" t="s">
        <v>64</v>
      </c>
      <c r="C59" s="172"/>
      <c r="D59" s="141"/>
      <c r="E59" s="141"/>
      <c r="F59" s="141">
        <v>5</v>
      </c>
      <c r="G59" s="141">
        <v>1</v>
      </c>
      <c r="H59" s="141">
        <v>5</v>
      </c>
      <c r="I59" s="140">
        <f t="shared" si="10"/>
        <v>11</v>
      </c>
    </row>
    <row r="60" spans="1:9" ht="20.5" customHeight="1" x14ac:dyDescent="0.25">
      <c r="A60" s="101">
        <f t="shared" si="11"/>
        <v>53</v>
      </c>
      <c r="B60" s="20" t="s">
        <v>65</v>
      </c>
      <c r="C60" s="172"/>
      <c r="D60" s="141"/>
      <c r="E60" s="141"/>
      <c r="F60" s="141"/>
      <c r="G60" s="141"/>
      <c r="H60" s="141">
        <v>3</v>
      </c>
      <c r="I60" s="140">
        <f t="shared" si="10"/>
        <v>3</v>
      </c>
    </row>
    <row r="61" spans="1:9" ht="20.5" customHeight="1" x14ac:dyDescent="0.25">
      <c r="A61" s="101">
        <f t="shared" si="11"/>
        <v>54</v>
      </c>
      <c r="B61" s="20" t="s">
        <v>66</v>
      </c>
      <c r="C61" s="172"/>
      <c r="D61" s="141"/>
      <c r="E61" s="141"/>
      <c r="F61" s="141"/>
      <c r="G61" s="141"/>
      <c r="H61" s="141">
        <v>2</v>
      </c>
      <c r="I61" s="140">
        <f t="shared" si="10"/>
        <v>2</v>
      </c>
    </row>
    <row r="62" spans="1:9" ht="20.5" customHeight="1" x14ac:dyDescent="0.25">
      <c r="A62" s="101">
        <f t="shared" si="11"/>
        <v>55</v>
      </c>
      <c r="B62" s="20" t="s">
        <v>67</v>
      </c>
      <c r="C62" s="172"/>
      <c r="D62" s="141">
        <v>2</v>
      </c>
      <c r="E62" s="141"/>
      <c r="F62" s="141">
        <v>1</v>
      </c>
      <c r="G62" s="141">
        <v>1</v>
      </c>
      <c r="H62" s="141"/>
      <c r="I62" s="140">
        <f t="shared" si="10"/>
        <v>4</v>
      </c>
    </row>
    <row r="63" spans="1:9" ht="20.5" customHeight="1" x14ac:dyDescent="0.25">
      <c r="A63" s="101">
        <f t="shared" si="11"/>
        <v>56</v>
      </c>
      <c r="B63" s="20" t="s">
        <v>68</v>
      </c>
      <c r="C63" s="172"/>
      <c r="D63" s="141">
        <v>1</v>
      </c>
      <c r="E63" s="141"/>
      <c r="F63" s="141">
        <v>1</v>
      </c>
      <c r="G63" s="141">
        <v>1</v>
      </c>
      <c r="H63" s="141"/>
      <c r="I63" s="140">
        <f t="shared" si="10"/>
        <v>3</v>
      </c>
    </row>
    <row r="64" spans="1:9" s="5" customFormat="1" ht="17.149999999999999" customHeight="1" x14ac:dyDescent="0.25">
      <c r="A64" s="100" t="s">
        <v>34</v>
      </c>
      <c r="B64" s="148"/>
      <c r="C64" s="148"/>
      <c r="D64" s="148"/>
      <c r="E64" s="148"/>
      <c r="F64" s="148"/>
      <c r="G64" s="148"/>
      <c r="H64" s="148"/>
      <c r="I64" s="148"/>
    </row>
    <row r="65" spans="1:11" ht="20.5" customHeight="1" x14ac:dyDescent="0.25">
      <c r="A65" s="101">
        <f>A63+1</f>
        <v>57</v>
      </c>
      <c r="B65" s="20" t="s">
        <v>35</v>
      </c>
      <c r="C65" s="147" t="s">
        <v>104</v>
      </c>
      <c r="D65" s="151">
        <v>77275.41</v>
      </c>
      <c r="E65" s="151">
        <v>21421.56</v>
      </c>
      <c r="F65" s="151">
        <v>427732</v>
      </c>
      <c r="G65" s="151">
        <v>352800.45</v>
      </c>
      <c r="H65" s="151">
        <v>6250</v>
      </c>
      <c r="I65" s="152">
        <f>SUM(D65:H65)</f>
        <v>885479.41999999993</v>
      </c>
    </row>
    <row r="66" spans="1:11" ht="37" customHeight="1" x14ac:dyDescent="0.25">
      <c r="A66" s="101">
        <f>A65+1</f>
        <v>58</v>
      </c>
      <c r="B66" s="20" t="s">
        <v>69</v>
      </c>
      <c r="C66" s="147" t="s">
        <v>105</v>
      </c>
      <c r="D66" s="153">
        <f>IF(D65&gt;0,D65/D20,0)</f>
        <v>8586.1566666666677</v>
      </c>
      <c r="E66" s="153">
        <f>IF(E65&gt;0,E65/E20,0)</f>
        <v>21421.56</v>
      </c>
      <c r="F66" s="153">
        <f>IF(F65&gt;0,F65/F20,0)</f>
        <v>17109.28</v>
      </c>
      <c r="G66" s="153">
        <f>IF(G65&gt;0,G65/G20,0)</f>
        <v>15339.15</v>
      </c>
      <c r="H66" s="153">
        <f>IF(H65&gt;0,H65/H20,0)</f>
        <v>6250</v>
      </c>
      <c r="I66" s="152">
        <f>I65/I20</f>
        <v>15008.125762711863</v>
      </c>
      <c r="J66" s="12"/>
      <c r="K66" s="13"/>
    </row>
    <row r="67" spans="1:11" ht="20.5" customHeight="1" x14ac:dyDescent="0.25">
      <c r="A67" s="101">
        <f>A66+1</f>
        <v>59</v>
      </c>
      <c r="B67" s="20" t="s">
        <v>70</v>
      </c>
      <c r="C67" s="171" t="s">
        <v>104</v>
      </c>
      <c r="D67" s="151">
        <v>10000</v>
      </c>
      <c r="E67" s="151">
        <v>0</v>
      </c>
      <c r="F67" s="151">
        <v>88945.96</v>
      </c>
      <c r="G67" s="151">
        <v>44864.76</v>
      </c>
      <c r="H67" s="151"/>
      <c r="I67" s="152">
        <f t="shared" ref="I67:I69" si="12">SUM(D67:H67)</f>
        <v>143810.72</v>
      </c>
    </row>
    <row r="68" spans="1:11" ht="32.5" customHeight="1" x14ac:dyDescent="0.25">
      <c r="A68" s="101">
        <f>A67+1</f>
        <v>60</v>
      </c>
      <c r="B68" s="20" t="s">
        <v>79</v>
      </c>
      <c r="C68" s="171"/>
      <c r="D68" s="154">
        <v>7765.11</v>
      </c>
      <c r="E68" s="154">
        <v>5071.49</v>
      </c>
      <c r="F68" s="154">
        <v>61317.39</v>
      </c>
      <c r="G68" s="154">
        <v>40341.620000000003</v>
      </c>
      <c r="H68" s="151">
        <v>18565.3</v>
      </c>
      <c r="I68" s="152">
        <f t="shared" si="12"/>
        <v>133060.90999999997</v>
      </c>
    </row>
    <row r="69" spans="1:11" ht="32.5" customHeight="1" x14ac:dyDescent="0.25">
      <c r="A69" s="27">
        <f>A68+1</f>
        <v>61</v>
      </c>
      <c r="B69" s="20" t="s">
        <v>115</v>
      </c>
      <c r="C69" s="171"/>
      <c r="D69" s="151">
        <v>1428.1</v>
      </c>
      <c r="E69" s="151">
        <v>0</v>
      </c>
      <c r="F69" s="151">
        <v>29399.21</v>
      </c>
      <c r="G69" s="151">
        <v>28274.321</v>
      </c>
      <c r="H69" s="154">
        <v>4998.3500000000004</v>
      </c>
      <c r="I69" s="152">
        <f t="shared" si="12"/>
        <v>64099.980999999992</v>
      </c>
    </row>
    <row r="70" spans="1:11" ht="22.4" customHeight="1" x14ac:dyDescent="0.25">
      <c r="B70" s="80"/>
      <c r="C70" s="82"/>
      <c r="D70" s="81"/>
      <c r="E70" s="81"/>
      <c r="F70" s="81"/>
      <c r="G70" s="81"/>
      <c r="H70" s="81"/>
      <c r="I70" s="81"/>
    </row>
  </sheetData>
  <mergeCells count="9">
    <mergeCell ref="C67:C69"/>
    <mergeCell ref="C17:C21"/>
    <mergeCell ref="C23:C29"/>
    <mergeCell ref="C31:C63"/>
    <mergeCell ref="A1:I1"/>
    <mergeCell ref="B2:C2"/>
    <mergeCell ref="C4:C9"/>
    <mergeCell ref="C11:C13"/>
    <mergeCell ref="C15:C16"/>
  </mergeCells>
  <conditionalFormatting sqref="D10:H10 D65:H65 D6:H8 D67:H69">
    <cfRule type="cellIs" dxfId="10" priority="20" stopIfTrue="1" operator="equal">
      <formula>0</formula>
    </cfRule>
  </conditionalFormatting>
  <conditionalFormatting sqref="I2:I10 I22:I69 I71:I65514">
    <cfRule type="cellIs" dxfId="9" priority="21" stopIfTrue="1" operator="equal">
      <formula>0</formula>
    </cfRule>
  </conditionalFormatting>
  <conditionalFormatting sqref="D10:H10">
    <cfRule type="containsText" dxfId="8" priority="19" operator="containsText" text="błąd">
      <formula>NOT(ISERROR(SEARCH("błąd",D10)))</formula>
    </cfRule>
  </conditionalFormatting>
  <conditionalFormatting sqref="I11:I21">
    <cfRule type="cellIs" dxfId="7" priority="15" stopIfTrue="1" operator="equal">
      <formula>0</formula>
    </cfRule>
  </conditionalFormatting>
  <printOptions horizontalCentered="1"/>
  <pageMargins left="0.31496062992125984" right="0.19685039370078741" top="0.15748031496062992" bottom="0.28000000000000003" header="0.15748031496062992" footer="0.21"/>
  <pageSetup paperSize="9" scale="49" orientation="portrait" r:id="rId1"/>
  <headerFooter alignWithMargins="0">
    <oddFooter>&amp;R&amp;"Times New Roman,Normalny"&amp;8Magdalena Zyh Biuro Dyscypliny Finansów Publicznych &amp;Z&amp;F     &amp;D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3">
    <tabColor indexed="11"/>
    <pageSetUpPr fitToPage="1"/>
  </sheetPr>
  <dimension ref="A1:U75"/>
  <sheetViews>
    <sheetView zoomScale="70" zoomScaleNormal="70" workbookViewId="0">
      <pane xSplit="2" ySplit="2" topLeftCell="C3" activePane="bottomRight" state="frozen"/>
      <selection activeCell="M75" sqref="M75"/>
      <selection pane="topRight" activeCell="M75" sqref="M75"/>
      <selection pane="bottomLeft" activeCell="M75" sqref="M75"/>
      <selection pane="bottomRight" activeCell="H6" sqref="H6"/>
    </sheetView>
  </sheetViews>
  <sheetFormatPr defaultColWidth="50.54296875" defaultRowHeight="18.5" x14ac:dyDescent="0.25"/>
  <cols>
    <col min="1" max="1" width="4.54296875" style="28" customWidth="1"/>
    <col min="2" max="2" width="97.81640625" style="1" customWidth="1"/>
    <col min="3" max="3" width="13.453125" style="17" customWidth="1"/>
    <col min="4" max="4" width="17" style="68" customWidth="1"/>
    <col min="5" max="5" width="21.453125" style="68" customWidth="1"/>
    <col min="6" max="6" width="17" style="69" customWidth="1"/>
    <col min="7" max="7" width="12.54296875" style="4" bestFit="1" customWidth="1"/>
    <col min="8" max="8" width="15.54296875" style="4" bestFit="1" customWidth="1"/>
    <col min="9" max="9" width="12.453125" style="4" bestFit="1" customWidth="1"/>
    <col min="10" max="10" width="17" style="4" customWidth="1"/>
    <col min="11" max="11" width="9.453125" style="4" customWidth="1"/>
    <col min="12" max="12" width="14" style="4" customWidth="1"/>
    <col min="13" max="13" width="5.1796875" style="4" customWidth="1"/>
    <col min="14" max="14" width="8.453125" style="4" customWidth="1"/>
    <col min="15" max="15" width="7.453125" style="4" customWidth="1"/>
    <col min="16" max="16" width="6" style="4" customWidth="1"/>
    <col min="17" max="17" width="11.453125" style="4" customWidth="1"/>
    <col min="18" max="18" width="9.81640625" style="4" customWidth="1"/>
    <col min="19" max="19" width="13.453125" style="4" customWidth="1"/>
    <col min="20" max="16384" width="50.54296875" style="4"/>
  </cols>
  <sheetData>
    <row r="1" spans="1:21" s="3" customFormat="1" ht="74.150000000000006" customHeight="1" x14ac:dyDescent="0.25">
      <c r="A1" s="173" t="s">
        <v>160</v>
      </c>
      <c r="B1" s="173"/>
      <c r="C1" s="173"/>
      <c r="D1" s="173"/>
      <c r="E1" s="173"/>
      <c r="F1" s="173"/>
    </row>
    <row r="2" spans="1:21" ht="98.15" customHeight="1" x14ac:dyDescent="0.25">
      <c r="A2" s="155" t="s">
        <v>0</v>
      </c>
      <c r="B2" s="174" t="s">
        <v>86</v>
      </c>
      <c r="C2" s="174"/>
      <c r="D2" s="66" t="s">
        <v>87</v>
      </c>
      <c r="E2" s="66" t="s">
        <v>88</v>
      </c>
      <c r="F2" s="66" t="s">
        <v>17</v>
      </c>
    </row>
    <row r="3" spans="1:21" s="5" customFormat="1" ht="17.149999999999999" customHeight="1" x14ac:dyDescent="0.25">
      <c r="A3" s="129" t="s">
        <v>18</v>
      </c>
      <c r="B3" s="175"/>
      <c r="C3" s="175"/>
      <c r="D3" s="175"/>
      <c r="E3" s="175"/>
      <c r="F3" s="175"/>
    </row>
    <row r="4" spans="1:21" ht="21" customHeight="1" x14ac:dyDescent="0.25">
      <c r="A4" s="19" t="s">
        <v>19</v>
      </c>
      <c r="B4" s="138" t="s">
        <v>136</v>
      </c>
      <c r="C4" s="177" t="s">
        <v>100</v>
      </c>
      <c r="D4" s="156">
        <f>RIO!S4</f>
        <v>250</v>
      </c>
      <c r="E4" s="156">
        <f>Międzyr.!I4</f>
        <v>202</v>
      </c>
      <c r="F4" s="140">
        <f>D4+E4</f>
        <v>452</v>
      </c>
      <c r="G4" s="18"/>
      <c r="H4" s="6"/>
      <c r="I4" s="6"/>
      <c r="J4" s="6"/>
      <c r="K4" s="18"/>
      <c r="L4" s="6"/>
      <c r="M4" s="6"/>
      <c r="N4" s="6"/>
    </row>
    <row r="5" spans="1:21" ht="21" customHeight="1" x14ac:dyDescent="0.25">
      <c r="A5" s="19">
        <f>A4+1</f>
        <v>2</v>
      </c>
      <c r="B5" s="138" t="s">
        <v>127</v>
      </c>
      <c r="C5" s="177"/>
      <c r="D5" s="156">
        <f>RIO!S5</f>
        <v>783</v>
      </c>
      <c r="E5" s="156">
        <f>Międzyr.!I5</f>
        <v>407</v>
      </c>
      <c r="F5" s="140">
        <f t="shared" ref="F5:F9" si="0">D5+E5</f>
        <v>1190</v>
      </c>
      <c r="G5" s="18"/>
      <c r="H5" s="6"/>
      <c r="I5" s="6"/>
      <c r="J5" s="6"/>
    </row>
    <row r="6" spans="1:21" ht="21" customHeight="1" x14ac:dyDescent="0.25">
      <c r="A6" s="19">
        <f>A5+1</f>
        <v>3</v>
      </c>
      <c r="B6" s="20" t="s">
        <v>128</v>
      </c>
      <c r="C6" s="177"/>
      <c r="D6" s="156">
        <f>RIO!S6</f>
        <v>0</v>
      </c>
      <c r="E6" s="156">
        <f>Międzyr.!I6</f>
        <v>38</v>
      </c>
      <c r="F6" s="140">
        <f t="shared" si="0"/>
        <v>38</v>
      </c>
      <c r="G6" s="18"/>
      <c r="H6" s="18"/>
      <c r="I6" s="18"/>
      <c r="J6" s="18"/>
      <c r="K6" s="7"/>
      <c r="L6" s="7"/>
    </row>
    <row r="7" spans="1:21" ht="21" customHeight="1" x14ac:dyDescent="0.25">
      <c r="A7" s="19">
        <f>A6+1</f>
        <v>4</v>
      </c>
      <c r="B7" s="20" t="s">
        <v>129</v>
      </c>
      <c r="C7" s="177"/>
      <c r="D7" s="156">
        <f>RIO!S7</f>
        <v>0</v>
      </c>
      <c r="E7" s="156">
        <f>Międzyr.!I7</f>
        <v>38</v>
      </c>
      <c r="F7" s="140">
        <f t="shared" si="0"/>
        <v>38</v>
      </c>
      <c r="G7" s="18"/>
      <c r="H7" s="18"/>
      <c r="I7" s="18"/>
      <c r="J7" s="18"/>
      <c r="K7" s="7"/>
      <c r="L7" s="7"/>
    </row>
    <row r="8" spans="1:21" ht="21" customHeight="1" x14ac:dyDescent="0.25">
      <c r="A8" s="19">
        <f>A7+1</f>
        <v>5</v>
      </c>
      <c r="B8" s="20" t="s">
        <v>137</v>
      </c>
      <c r="C8" s="177"/>
      <c r="D8" s="156">
        <f>RIO!S8</f>
        <v>26</v>
      </c>
      <c r="E8" s="156">
        <f>Międzyr.!I8</f>
        <v>12</v>
      </c>
      <c r="F8" s="140">
        <f t="shared" si="0"/>
        <v>38</v>
      </c>
      <c r="G8" s="18"/>
      <c r="H8" s="18"/>
      <c r="I8" s="18"/>
      <c r="J8" s="6"/>
      <c r="K8" s="7"/>
      <c r="L8" s="7"/>
    </row>
    <row r="9" spans="1:21" ht="21.65" customHeight="1" x14ac:dyDescent="0.25">
      <c r="A9" s="19">
        <f>A8+1</f>
        <v>6</v>
      </c>
      <c r="B9" s="138" t="s">
        <v>138</v>
      </c>
      <c r="C9" s="177"/>
      <c r="D9" s="156">
        <f>RIO!S9</f>
        <v>332</v>
      </c>
      <c r="E9" s="156">
        <f>Międzyr.!I9</f>
        <v>342</v>
      </c>
      <c r="F9" s="140">
        <f t="shared" si="0"/>
        <v>674</v>
      </c>
      <c r="G9" s="18"/>
      <c r="H9" s="24"/>
      <c r="I9" s="18"/>
      <c r="J9" s="18"/>
      <c r="K9" s="7"/>
      <c r="L9" s="7"/>
    </row>
    <row r="10" spans="1:21" s="5" customFormat="1" ht="17.149999999999999" customHeight="1" x14ac:dyDescent="0.25">
      <c r="A10" s="129" t="s">
        <v>20</v>
      </c>
      <c r="B10" s="176"/>
      <c r="C10" s="176"/>
      <c r="D10" s="176"/>
      <c r="E10" s="176"/>
      <c r="F10" s="176"/>
      <c r="G10" s="24"/>
      <c r="H10" s="164"/>
      <c r="I10" s="18"/>
      <c r="J10" s="18"/>
      <c r="K10" s="7"/>
      <c r="L10" s="30"/>
    </row>
    <row r="11" spans="1:21" ht="21" customHeight="1" x14ac:dyDescent="0.25">
      <c r="A11" s="19">
        <f>A9+1</f>
        <v>7</v>
      </c>
      <c r="B11" s="138" t="s">
        <v>132</v>
      </c>
      <c r="C11" s="177" t="s">
        <v>100</v>
      </c>
      <c r="D11" s="156">
        <f>RIO!S11</f>
        <v>726</v>
      </c>
      <c r="E11" s="156">
        <f>Międzyr.!I11</f>
        <v>254</v>
      </c>
      <c r="F11" s="140">
        <f>SUM(D11:E11)</f>
        <v>980</v>
      </c>
      <c r="G11" s="165"/>
      <c r="H11" s="165"/>
      <c r="I11" s="166"/>
      <c r="J11" s="166"/>
      <c r="K11" s="22"/>
      <c r="L11" s="22"/>
      <c r="M11" s="22"/>
      <c r="N11" s="22"/>
      <c r="O11" s="22"/>
      <c r="P11" s="22"/>
      <c r="Q11" s="22"/>
      <c r="R11" s="22"/>
    </row>
    <row r="12" spans="1:21" ht="21" customHeight="1" x14ac:dyDescent="0.25">
      <c r="A12" s="19">
        <f t="shared" ref="A12:A21" si="1">A11+1</f>
        <v>8</v>
      </c>
      <c r="B12" s="20" t="s">
        <v>21</v>
      </c>
      <c r="C12" s="177"/>
      <c r="D12" s="156">
        <f>RIO!S12</f>
        <v>48</v>
      </c>
      <c r="E12" s="156">
        <f>Międzyr.!I12</f>
        <v>11</v>
      </c>
      <c r="F12" s="140">
        <f t="shared" ref="F12:F21" si="2">SUM(D12:E12)</f>
        <v>59</v>
      </c>
      <c r="G12" s="24"/>
      <c r="H12" s="18"/>
      <c r="I12" s="18"/>
      <c r="J12" s="6"/>
      <c r="L12" s="7"/>
    </row>
    <row r="13" spans="1:21" ht="21" customHeight="1" x14ac:dyDescent="0.25">
      <c r="A13" s="19">
        <f t="shared" si="1"/>
        <v>9</v>
      </c>
      <c r="B13" s="138" t="s">
        <v>133</v>
      </c>
      <c r="C13" s="177"/>
      <c r="D13" s="156">
        <f>RIO!S13</f>
        <v>678</v>
      </c>
      <c r="E13" s="156">
        <f>Międzyr.!I13</f>
        <v>243</v>
      </c>
      <c r="F13" s="140">
        <f t="shared" si="2"/>
        <v>921</v>
      </c>
      <c r="G13" s="6"/>
      <c r="H13" s="18"/>
      <c r="I13" s="18"/>
      <c r="J13" s="18"/>
      <c r="U13" s="4" t="s">
        <v>151</v>
      </c>
    </row>
    <row r="14" spans="1:21" s="6" customFormat="1" ht="21" customHeight="1" x14ac:dyDescent="0.25">
      <c r="A14" s="157">
        <f t="shared" si="1"/>
        <v>10</v>
      </c>
      <c r="B14" s="146" t="s">
        <v>134</v>
      </c>
      <c r="C14" s="23" t="s">
        <v>107</v>
      </c>
      <c r="D14" s="156">
        <f>RIO!S14</f>
        <v>98</v>
      </c>
      <c r="E14" s="156">
        <f>Międzyr.!I14</f>
        <v>53</v>
      </c>
      <c r="F14" s="140">
        <f t="shared" si="2"/>
        <v>151</v>
      </c>
      <c r="G14" s="25"/>
      <c r="H14" s="25"/>
      <c r="I14" s="25"/>
      <c r="J14" s="32"/>
    </row>
    <row r="15" spans="1:21" ht="21" customHeight="1" x14ac:dyDescent="0.25">
      <c r="A15" s="19">
        <f t="shared" si="1"/>
        <v>11</v>
      </c>
      <c r="B15" s="20" t="s">
        <v>135</v>
      </c>
      <c r="C15" s="177" t="s">
        <v>101</v>
      </c>
      <c r="D15" s="145">
        <f>RIO!S15</f>
        <v>580</v>
      </c>
      <c r="E15" s="145">
        <f>Międzyr.!I15</f>
        <v>190</v>
      </c>
      <c r="F15" s="140">
        <f>SUM(D15:E15)</f>
        <v>770</v>
      </c>
      <c r="G15" s="25"/>
      <c r="H15" s="25"/>
      <c r="I15" s="25"/>
      <c r="J15" s="31"/>
      <c r="K15" s="24"/>
      <c r="L15" s="24"/>
    </row>
    <row r="16" spans="1:21" ht="21" customHeight="1" x14ac:dyDescent="0.25">
      <c r="A16" s="19">
        <f t="shared" si="1"/>
        <v>12</v>
      </c>
      <c r="B16" s="20" t="s">
        <v>22</v>
      </c>
      <c r="C16" s="177"/>
      <c r="D16" s="156">
        <f>RIO!S16</f>
        <v>289</v>
      </c>
      <c r="E16" s="156">
        <f>Międzyr.!I16</f>
        <v>57</v>
      </c>
      <c r="F16" s="140">
        <f t="shared" si="2"/>
        <v>346</v>
      </c>
      <c r="G16" s="24"/>
      <c r="H16" s="24"/>
      <c r="I16" s="24"/>
      <c r="J16" s="65"/>
    </row>
    <row r="17" spans="1:11" ht="21" customHeight="1" x14ac:dyDescent="0.25">
      <c r="A17" s="19">
        <f t="shared" si="1"/>
        <v>13</v>
      </c>
      <c r="B17" s="20" t="s">
        <v>23</v>
      </c>
      <c r="C17" s="177" t="s">
        <v>102</v>
      </c>
      <c r="D17" s="156">
        <f>RIO!S17</f>
        <v>291</v>
      </c>
      <c r="E17" s="156">
        <f>Międzyr.!I17</f>
        <v>133</v>
      </c>
      <c r="F17" s="140">
        <f t="shared" si="2"/>
        <v>424</v>
      </c>
      <c r="G17" s="6"/>
      <c r="H17" s="24"/>
      <c r="I17" s="24"/>
      <c r="J17" s="24"/>
    </row>
    <row r="18" spans="1:11" ht="21" customHeight="1" x14ac:dyDescent="0.25">
      <c r="A18" s="19">
        <f t="shared" si="1"/>
        <v>14</v>
      </c>
      <c r="B18" s="20" t="s">
        <v>75</v>
      </c>
      <c r="C18" s="177"/>
      <c r="D18" s="156">
        <f>RIO!S18</f>
        <v>221</v>
      </c>
      <c r="E18" s="156">
        <f>Międzyr.!I18</f>
        <v>57</v>
      </c>
      <c r="F18" s="140">
        <f t="shared" si="2"/>
        <v>278</v>
      </c>
      <c r="G18" s="6"/>
      <c r="H18" s="24"/>
      <c r="I18" s="24"/>
      <c r="J18" s="24"/>
    </row>
    <row r="19" spans="1:11" ht="21" customHeight="1" x14ac:dyDescent="0.25">
      <c r="A19" s="19">
        <f t="shared" si="1"/>
        <v>15</v>
      </c>
      <c r="B19" s="20" t="s">
        <v>74</v>
      </c>
      <c r="C19" s="177"/>
      <c r="D19" s="156">
        <f>RIO!S19</f>
        <v>42</v>
      </c>
      <c r="E19" s="156">
        <f>Międzyr.!I19</f>
        <v>17</v>
      </c>
      <c r="F19" s="140">
        <f t="shared" si="2"/>
        <v>59</v>
      </c>
      <c r="G19" s="6"/>
      <c r="H19" s="24"/>
      <c r="I19" s="24"/>
      <c r="J19" s="24"/>
    </row>
    <row r="20" spans="1:11" ht="21" customHeight="1" x14ac:dyDescent="0.25">
      <c r="A20" s="19">
        <f t="shared" si="1"/>
        <v>16</v>
      </c>
      <c r="B20" s="20" t="s">
        <v>73</v>
      </c>
      <c r="C20" s="177"/>
      <c r="D20" s="156">
        <f>RIO!S20</f>
        <v>27</v>
      </c>
      <c r="E20" s="156">
        <f>Międzyr.!I20</f>
        <v>59</v>
      </c>
      <c r="F20" s="140">
        <f t="shared" si="2"/>
        <v>86</v>
      </c>
      <c r="G20" s="6"/>
      <c r="H20" s="24"/>
      <c r="I20" s="24"/>
      <c r="J20" s="24"/>
    </row>
    <row r="21" spans="1:11" ht="21" customHeight="1" x14ac:dyDescent="0.25">
      <c r="A21" s="19">
        <f t="shared" si="1"/>
        <v>17</v>
      </c>
      <c r="B21" s="20" t="s">
        <v>72</v>
      </c>
      <c r="C21" s="177"/>
      <c r="D21" s="156">
        <f>RIO!S21</f>
        <v>1</v>
      </c>
      <c r="E21" s="156">
        <f>Międzyr.!I21</f>
        <v>0</v>
      </c>
      <c r="F21" s="140">
        <f t="shared" si="2"/>
        <v>1</v>
      </c>
      <c r="G21" s="6"/>
      <c r="H21" s="24"/>
      <c r="I21" s="24"/>
      <c r="J21" s="24"/>
    </row>
    <row r="22" spans="1:11" s="5" customFormat="1" ht="17.149999999999999" customHeight="1" x14ac:dyDescent="0.25">
      <c r="A22" s="129" t="s">
        <v>28</v>
      </c>
      <c r="B22" s="176"/>
      <c r="C22" s="176"/>
      <c r="D22" s="176"/>
      <c r="E22" s="176"/>
      <c r="F22" s="176"/>
    </row>
    <row r="23" spans="1:11" s="9" customFormat="1" ht="20.5" customHeight="1" x14ac:dyDescent="0.25">
      <c r="A23" s="157">
        <v>18</v>
      </c>
      <c r="B23" s="146" t="s">
        <v>29</v>
      </c>
      <c r="C23" s="178" t="s">
        <v>103</v>
      </c>
      <c r="D23" s="145">
        <f>RIO!S23</f>
        <v>64</v>
      </c>
      <c r="E23" s="145">
        <f>Międzyr.!I23</f>
        <v>14</v>
      </c>
      <c r="F23" s="140">
        <f t="shared" ref="F23:F29" si="3">SUM(D23:E23)</f>
        <v>78</v>
      </c>
    </row>
    <row r="24" spans="1:11" s="6" customFormat="1" ht="20.5" customHeight="1" x14ac:dyDescent="0.25">
      <c r="A24" s="157">
        <f t="shared" ref="A24:A29" si="4">A23+1</f>
        <v>19</v>
      </c>
      <c r="B24" s="146" t="s">
        <v>30</v>
      </c>
      <c r="C24" s="178"/>
      <c r="D24" s="156">
        <f>RIO!S24</f>
        <v>2</v>
      </c>
      <c r="E24" s="156">
        <f>Międzyr.!I24</f>
        <v>8</v>
      </c>
      <c r="F24" s="140">
        <f t="shared" si="3"/>
        <v>10</v>
      </c>
    </row>
    <row r="25" spans="1:11" s="6" customFormat="1" ht="20.5" customHeight="1" x14ac:dyDescent="0.25">
      <c r="A25" s="157">
        <f t="shared" si="4"/>
        <v>20</v>
      </c>
      <c r="B25" s="146" t="s">
        <v>31</v>
      </c>
      <c r="C25" s="178"/>
      <c r="D25" s="156">
        <f>RIO!S25</f>
        <v>0</v>
      </c>
      <c r="E25" s="156">
        <f>Międzyr.!I25</f>
        <v>0</v>
      </c>
      <c r="F25" s="140">
        <f t="shared" si="3"/>
        <v>0</v>
      </c>
      <c r="I25" s="24"/>
      <c r="J25" s="24"/>
      <c r="K25" s="24"/>
    </row>
    <row r="26" spans="1:11" s="6" customFormat="1" ht="20.5" customHeight="1" x14ac:dyDescent="0.25">
      <c r="A26" s="157">
        <f t="shared" si="4"/>
        <v>21</v>
      </c>
      <c r="B26" s="146" t="s">
        <v>106</v>
      </c>
      <c r="C26" s="178"/>
      <c r="D26" s="156">
        <f>RIO!S26</f>
        <v>0</v>
      </c>
      <c r="E26" s="156">
        <f>Międzyr.!I26</f>
        <v>0</v>
      </c>
      <c r="F26" s="140">
        <f t="shared" si="3"/>
        <v>0</v>
      </c>
      <c r="I26" s="25"/>
    </row>
    <row r="27" spans="1:11" s="6" customFormat="1" ht="33" customHeight="1" x14ac:dyDescent="0.25">
      <c r="A27" s="157">
        <f t="shared" si="4"/>
        <v>22</v>
      </c>
      <c r="B27" s="146" t="s">
        <v>150</v>
      </c>
      <c r="C27" s="178"/>
      <c r="D27" s="156">
        <f>RIO!S27</f>
        <v>0</v>
      </c>
      <c r="E27" s="156">
        <f>Międzyr.!I27</f>
        <v>0</v>
      </c>
      <c r="F27" s="140">
        <f t="shared" si="3"/>
        <v>0</v>
      </c>
      <c r="I27" s="25"/>
    </row>
    <row r="28" spans="1:11" s="6" customFormat="1" ht="33" customHeight="1" x14ac:dyDescent="0.25">
      <c r="A28" s="157">
        <f t="shared" si="4"/>
        <v>23</v>
      </c>
      <c r="B28" s="146" t="s">
        <v>149</v>
      </c>
      <c r="C28" s="178"/>
      <c r="D28" s="156">
        <f>RIO!S28</f>
        <v>60</v>
      </c>
      <c r="E28" s="156">
        <f>Międzyr.!I28</f>
        <v>5</v>
      </c>
      <c r="F28" s="140">
        <f t="shared" si="3"/>
        <v>65</v>
      </c>
    </row>
    <row r="29" spans="1:11" s="6" customFormat="1" ht="21" customHeight="1" x14ac:dyDescent="0.25">
      <c r="A29" s="157">
        <f t="shared" si="4"/>
        <v>24</v>
      </c>
      <c r="B29" s="146" t="s">
        <v>32</v>
      </c>
      <c r="C29" s="178"/>
      <c r="D29" s="156">
        <f>RIO!S29</f>
        <v>2</v>
      </c>
      <c r="E29" s="156">
        <f>Międzyr.!I29</f>
        <v>1</v>
      </c>
      <c r="F29" s="140">
        <f t="shared" si="3"/>
        <v>3</v>
      </c>
    </row>
    <row r="30" spans="1:11" s="10" customFormat="1" ht="17.149999999999999" customHeight="1" x14ac:dyDescent="0.25">
      <c r="A30" s="129" t="s">
        <v>33</v>
      </c>
      <c r="B30" s="175"/>
      <c r="C30" s="175"/>
      <c r="D30" s="175"/>
      <c r="E30" s="175"/>
      <c r="F30" s="175"/>
    </row>
    <row r="31" spans="1:11" ht="32.5" customHeight="1" x14ac:dyDescent="0.25">
      <c r="A31" s="19"/>
      <c r="B31" s="20" t="s">
        <v>71</v>
      </c>
      <c r="C31" s="178" t="s">
        <v>99</v>
      </c>
      <c r="D31" s="145">
        <f>RIO!S31</f>
        <v>925</v>
      </c>
      <c r="E31" s="145">
        <f>Międzyr.!I31</f>
        <v>220</v>
      </c>
      <c r="F31" s="140">
        <f t="shared" ref="F31:F63" si="5">SUM(D31:E31)</f>
        <v>1145</v>
      </c>
      <c r="G31" s="6"/>
      <c r="H31" s="6"/>
      <c r="I31" s="6"/>
      <c r="J31" s="6"/>
    </row>
    <row r="32" spans="1:11" ht="21" customHeight="1" x14ac:dyDescent="0.25">
      <c r="A32" s="19">
        <v>25</v>
      </c>
      <c r="B32" s="20" t="s">
        <v>41</v>
      </c>
      <c r="C32" s="178"/>
      <c r="D32" s="156">
        <f>RIO!S32</f>
        <v>18</v>
      </c>
      <c r="E32" s="156">
        <f>Międzyr.!I32</f>
        <v>2</v>
      </c>
      <c r="F32" s="140">
        <f t="shared" si="5"/>
        <v>20</v>
      </c>
      <c r="G32" s="6"/>
      <c r="H32" s="167"/>
      <c r="I32" s="167"/>
      <c r="J32" s="167"/>
    </row>
    <row r="33" spans="1:10" ht="21" customHeight="1" x14ac:dyDescent="0.25">
      <c r="A33" s="19">
        <f t="shared" ref="A33:A63" si="6">A32+1</f>
        <v>26</v>
      </c>
      <c r="B33" s="20" t="s">
        <v>42</v>
      </c>
      <c r="C33" s="178"/>
      <c r="D33" s="156">
        <f>RIO!S33</f>
        <v>10</v>
      </c>
      <c r="E33" s="156">
        <f>Międzyr.!I33</f>
        <v>4</v>
      </c>
      <c r="F33" s="140">
        <f t="shared" si="5"/>
        <v>14</v>
      </c>
      <c r="G33" s="6"/>
      <c r="H33" s="167"/>
      <c r="I33" s="167"/>
      <c r="J33" s="167"/>
    </row>
    <row r="34" spans="1:10" ht="21" customHeight="1" x14ac:dyDescent="0.25">
      <c r="A34" s="19">
        <f t="shared" si="6"/>
        <v>27</v>
      </c>
      <c r="B34" s="20" t="s">
        <v>43</v>
      </c>
      <c r="C34" s="178"/>
      <c r="D34" s="156">
        <f>RIO!S34</f>
        <v>5</v>
      </c>
      <c r="E34" s="156">
        <f>Międzyr.!I34</f>
        <v>4</v>
      </c>
      <c r="F34" s="140">
        <f t="shared" si="5"/>
        <v>9</v>
      </c>
      <c r="G34" s="6"/>
      <c r="H34" s="167"/>
      <c r="I34" s="167"/>
      <c r="J34" s="167"/>
    </row>
    <row r="35" spans="1:10" ht="21" customHeight="1" x14ac:dyDescent="0.25">
      <c r="A35" s="19">
        <f t="shared" si="6"/>
        <v>28</v>
      </c>
      <c r="B35" s="20" t="s">
        <v>44</v>
      </c>
      <c r="C35" s="178"/>
      <c r="D35" s="156">
        <f>RIO!S35</f>
        <v>3</v>
      </c>
      <c r="E35" s="156">
        <f>Międzyr.!I35</f>
        <v>1</v>
      </c>
      <c r="F35" s="140">
        <f t="shared" si="5"/>
        <v>4</v>
      </c>
      <c r="G35" s="6"/>
      <c r="H35" s="167"/>
      <c r="I35" s="167"/>
      <c r="J35" s="167"/>
    </row>
    <row r="36" spans="1:10" ht="21" customHeight="1" x14ac:dyDescent="0.25">
      <c r="A36" s="19">
        <f t="shared" si="6"/>
        <v>29</v>
      </c>
      <c r="B36" s="20" t="s">
        <v>45</v>
      </c>
      <c r="C36" s="178"/>
      <c r="D36" s="156">
        <f>RIO!S36</f>
        <v>52</v>
      </c>
      <c r="E36" s="156">
        <f>Międzyr.!I36</f>
        <v>4</v>
      </c>
      <c r="F36" s="140">
        <f t="shared" si="5"/>
        <v>56</v>
      </c>
      <c r="G36" s="6"/>
      <c r="H36" s="167"/>
      <c r="I36" s="167"/>
      <c r="J36" s="167"/>
    </row>
    <row r="37" spans="1:10" ht="21" customHeight="1" x14ac:dyDescent="0.25">
      <c r="A37" s="19">
        <f t="shared" si="6"/>
        <v>30</v>
      </c>
      <c r="B37" s="20" t="s">
        <v>46</v>
      </c>
      <c r="C37" s="178"/>
      <c r="D37" s="156">
        <f>RIO!S37</f>
        <v>63</v>
      </c>
      <c r="E37" s="156">
        <f>Międzyr.!I37</f>
        <v>17</v>
      </c>
      <c r="F37" s="140">
        <f t="shared" si="5"/>
        <v>80</v>
      </c>
      <c r="G37" s="6"/>
      <c r="H37" s="167"/>
      <c r="I37" s="167"/>
      <c r="J37" s="167"/>
    </row>
    <row r="38" spans="1:10" ht="21" customHeight="1" x14ac:dyDescent="0.25">
      <c r="A38" s="19">
        <f t="shared" si="6"/>
        <v>31</v>
      </c>
      <c r="B38" s="20" t="s">
        <v>47</v>
      </c>
      <c r="C38" s="178"/>
      <c r="D38" s="156">
        <f>RIO!S38</f>
        <v>2</v>
      </c>
      <c r="E38" s="156">
        <f>Międzyr.!I38</f>
        <v>0</v>
      </c>
      <c r="F38" s="140">
        <f t="shared" si="5"/>
        <v>2</v>
      </c>
      <c r="G38" s="6"/>
      <c r="H38" s="167"/>
      <c r="I38" s="167"/>
      <c r="J38" s="167"/>
    </row>
    <row r="39" spans="1:10" ht="21" customHeight="1" x14ac:dyDescent="0.25">
      <c r="A39" s="19">
        <f t="shared" si="6"/>
        <v>32</v>
      </c>
      <c r="B39" s="20" t="s">
        <v>48</v>
      </c>
      <c r="C39" s="178"/>
      <c r="D39" s="156">
        <f>RIO!S39</f>
        <v>100</v>
      </c>
      <c r="E39" s="156">
        <f>Międzyr.!I39</f>
        <v>19</v>
      </c>
      <c r="F39" s="140">
        <f t="shared" si="5"/>
        <v>119</v>
      </c>
      <c r="G39" s="6"/>
      <c r="H39" s="167"/>
      <c r="I39" s="167"/>
      <c r="J39" s="167"/>
    </row>
    <row r="40" spans="1:10" ht="21" customHeight="1" x14ac:dyDescent="0.25">
      <c r="A40" s="19">
        <f t="shared" si="6"/>
        <v>33</v>
      </c>
      <c r="B40" s="20" t="s">
        <v>49</v>
      </c>
      <c r="C40" s="178"/>
      <c r="D40" s="156">
        <f>RIO!S40</f>
        <v>0</v>
      </c>
      <c r="E40" s="156">
        <f>Międzyr.!I40</f>
        <v>0</v>
      </c>
      <c r="F40" s="140">
        <f t="shared" si="5"/>
        <v>0</v>
      </c>
      <c r="G40" s="6"/>
      <c r="H40" s="167"/>
      <c r="I40" s="167"/>
      <c r="J40" s="167"/>
    </row>
    <row r="41" spans="1:10" ht="21" customHeight="1" x14ac:dyDescent="0.25">
      <c r="A41" s="19">
        <f t="shared" si="6"/>
        <v>34</v>
      </c>
      <c r="B41" s="20" t="s">
        <v>109</v>
      </c>
      <c r="C41" s="178"/>
      <c r="D41" s="156">
        <f>RIO!S41</f>
        <v>0</v>
      </c>
      <c r="E41" s="156">
        <f>Międzyr.!I41</f>
        <v>0</v>
      </c>
      <c r="F41" s="140">
        <f t="shared" si="5"/>
        <v>0</v>
      </c>
      <c r="G41" s="6"/>
      <c r="H41" s="167"/>
      <c r="I41" s="167"/>
      <c r="J41" s="167"/>
    </row>
    <row r="42" spans="1:10" ht="21" customHeight="1" x14ac:dyDescent="0.25">
      <c r="A42" s="19">
        <f t="shared" si="6"/>
        <v>35</v>
      </c>
      <c r="B42" s="20" t="s">
        <v>50</v>
      </c>
      <c r="C42" s="178"/>
      <c r="D42" s="156">
        <f>RIO!S42</f>
        <v>0</v>
      </c>
      <c r="E42" s="156">
        <f>Międzyr.!I42</f>
        <v>0</v>
      </c>
      <c r="F42" s="140">
        <f t="shared" si="5"/>
        <v>0</v>
      </c>
      <c r="G42" s="6"/>
      <c r="H42" s="167"/>
      <c r="I42" s="167"/>
      <c r="J42" s="167"/>
    </row>
    <row r="43" spans="1:10" ht="21" customHeight="1" x14ac:dyDescent="0.25">
      <c r="A43" s="19">
        <f t="shared" si="6"/>
        <v>36</v>
      </c>
      <c r="B43" s="20" t="s">
        <v>51</v>
      </c>
      <c r="C43" s="178"/>
      <c r="D43" s="156">
        <f>RIO!S43</f>
        <v>30</v>
      </c>
      <c r="E43" s="156">
        <f>Międzyr.!I43</f>
        <v>78</v>
      </c>
      <c r="F43" s="140">
        <f t="shared" si="5"/>
        <v>108</v>
      </c>
      <c r="G43" s="6"/>
      <c r="H43" s="167"/>
      <c r="I43" s="167"/>
      <c r="J43" s="167"/>
    </row>
    <row r="44" spans="1:10" ht="21" customHeight="1" x14ac:dyDescent="0.25">
      <c r="A44" s="19">
        <f t="shared" si="6"/>
        <v>37</v>
      </c>
      <c r="B44" s="20" t="s">
        <v>52</v>
      </c>
      <c r="C44" s="178"/>
      <c r="D44" s="156">
        <f>RIO!S44</f>
        <v>29</v>
      </c>
      <c r="E44" s="156">
        <f>Międzyr.!I44</f>
        <v>3</v>
      </c>
      <c r="F44" s="140">
        <f t="shared" si="5"/>
        <v>32</v>
      </c>
      <c r="G44" s="6"/>
      <c r="H44" s="167"/>
      <c r="I44" s="167"/>
      <c r="J44" s="167"/>
    </row>
    <row r="45" spans="1:10" ht="21" customHeight="1" x14ac:dyDescent="0.25">
      <c r="A45" s="19">
        <f t="shared" si="6"/>
        <v>38</v>
      </c>
      <c r="B45" s="20" t="s">
        <v>53</v>
      </c>
      <c r="C45" s="178"/>
      <c r="D45" s="156">
        <f>RIO!S45</f>
        <v>76</v>
      </c>
      <c r="E45" s="156">
        <f>Międzyr.!I45</f>
        <v>7</v>
      </c>
      <c r="F45" s="140">
        <f t="shared" si="5"/>
        <v>83</v>
      </c>
      <c r="G45" s="6"/>
      <c r="H45" s="167"/>
      <c r="I45" s="167"/>
      <c r="J45" s="167"/>
    </row>
    <row r="46" spans="1:10" ht="21" customHeight="1" x14ac:dyDescent="0.25">
      <c r="A46" s="19">
        <f t="shared" si="6"/>
        <v>39</v>
      </c>
      <c r="B46" s="20" t="s">
        <v>54</v>
      </c>
      <c r="C46" s="178"/>
      <c r="D46" s="156">
        <f>RIO!S46</f>
        <v>2</v>
      </c>
      <c r="E46" s="156">
        <f>Międzyr.!I46</f>
        <v>0</v>
      </c>
      <c r="F46" s="140">
        <f t="shared" si="5"/>
        <v>2</v>
      </c>
      <c r="G46" s="6"/>
      <c r="H46" s="167"/>
      <c r="I46" s="167"/>
      <c r="J46" s="167"/>
    </row>
    <row r="47" spans="1:10" ht="21" customHeight="1" x14ac:dyDescent="0.25">
      <c r="A47" s="19">
        <f t="shared" si="6"/>
        <v>40</v>
      </c>
      <c r="B47" s="20" t="s">
        <v>55</v>
      </c>
      <c r="C47" s="178"/>
      <c r="D47" s="156">
        <f>RIO!S47</f>
        <v>101</v>
      </c>
      <c r="E47" s="156">
        <f>Międzyr.!I47</f>
        <v>22</v>
      </c>
      <c r="F47" s="140">
        <f t="shared" si="5"/>
        <v>123</v>
      </c>
      <c r="G47" s="6"/>
      <c r="H47" s="167"/>
      <c r="I47" s="167"/>
      <c r="J47" s="167"/>
    </row>
    <row r="48" spans="1:10" ht="21" customHeight="1" x14ac:dyDescent="0.25">
      <c r="A48" s="19">
        <f t="shared" si="6"/>
        <v>41</v>
      </c>
      <c r="B48" s="20" t="s">
        <v>61</v>
      </c>
      <c r="C48" s="178"/>
      <c r="D48" s="156">
        <f>RIO!S48</f>
        <v>39</v>
      </c>
      <c r="E48" s="156">
        <f>Międzyr.!I48</f>
        <v>16</v>
      </c>
      <c r="F48" s="140">
        <f t="shared" si="5"/>
        <v>55</v>
      </c>
      <c r="G48" s="6"/>
      <c r="H48" s="167"/>
      <c r="I48" s="167"/>
      <c r="J48" s="167"/>
    </row>
    <row r="49" spans="1:10" ht="21" customHeight="1" x14ac:dyDescent="0.25">
      <c r="A49" s="19">
        <f t="shared" si="6"/>
        <v>42</v>
      </c>
      <c r="B49" s="20" t="s">
        <v>110</v>
      </c>
      <c r="C49" s="178"/>
      <c r="D49" s="156">
        <f>RIO!S49</f>
        <v>0</v>
      </c>
      <c r="E49" s="156">
        <f>Międzyr.!I49</f>
        <v>0</v>
      </c>
      <c r="F49" s="140">
        <f t="shared" si="5"/>
        <v>0</v>
      </c>
      <c r="G49" s="6"/>
      <c r="H49" s="167"/>
      <c r="I49" s="167"/>
      <c r="J49" s="167"/>
    </row>
    <row r="50" spans="1:10" ht="21" customHeight="1" x14ac:dyDescent="0.25">
      <c r="A50" s="19">
        <f t="shared" si="6"/>
        <v>43</v>
      </c>
      <c r="B50" s="20" t="s">
        <v>62</v>
      </c>
      <c r="C50" s="178"/>
      <c r="D50" s="156">
        <f>RIO!S50</f>
        <v>14</v>
      </c>
      <c r="E50" s="156">
        <f>Międzyr.!I50</f>
        <v>7</v>
      </c>
      <c r="F50" s="140">
        <f t="shared" si="5"/>
        <v>21</v>
      </c>
      <c r="G50" s="6"/>
      <c r="H50" s="167"/>
      <c r="I50" s="167"/>
      <c r="J50" s="167"/>
    </row>
    <row r="51" spans="1:10" ht="21" customHeight="1" x14ac:dyDescent="0.25">
      <c r="A51" s="19">
        <f t="shared" si="6"/>
        <v>44</v>
      </c>
      <c r="B51" s="20" t="s">
        <v>111</v>
      </c>
      <c r="C51" s="178"/>
      <c r="D51" s="156">
        <f>RIO!S51</f>
        <v>0</v>
      </c>
      <c r="E51" s="156">
        <f>Międzyr.!I51</f>
        <v>0</v>
      </c>
      <c r="F51" s="140">
        <f t="shared" si="5"/>
        <v>0</v>
      </c>
      <c r="G51" s="6"/>
      <c r="H51" s="167"/>
      <c r="I51" s="167"/>
      <c r="J51" s="167"/>
    </row>
    <row r="52" spans="1:10" ht="21" customHeight="1" x14ac:dyDescent="0.25">
      <c r="A52" s="19">
        <f t="shared" si="6"/>
        <v>45</v>
      </c>
      <c r="B52" s="20" t="s">
        <v>56</v>
      </c>
      <c r="C52" s="178"/>
      <c r="D52" s="156">
        <f>RIO!S52</f>
        <v>3</v>
      </c>
      <c r="E52" s="156">
        <f>Międzyr.!I52</f>
        <v>0</v>
      </c>
      <c r="F52" s="140">
        <f t="shared" si="5"/>
        <v>3</v>
      </c>
      <c r="G52" s="6"/>
      <c r="H52" s="167"/>
      <c r="I52" s="167"/>
      <c r="J52" s="167"/>
    </row>
    <row r="53" spans="1:10" ht="21" customHeight="1" x14ac:dyDescent="0.25">
      <c r="A53" s="19">
        <f t="shared" si="6"/>
        <v>46</v>
      </c>
      <c r="B53" s="20" t="s">
        <v>57</v>
      </c>
      <c r="C53" s="178"/>
      <c r="D53" s="156">
        <f>RIO!S53</f>
        <v>1</v>
      </c>
      <c r="E53" s="156">
        <f>Międzyr.!I53</f>
        <v>1</v>
      </c>
      <c r="F53" s="140">
        <f t="shared" si="5"/>
        <v>2</v>
      </c>
      <c r="G53" s="6"/>
      <c r="H53" s="167"/>
      <c r="I53" s="167"/>
      <c r="J53" s="167"/>
    </row>
    <row r="54" spans="1:10" ht="21" customHeight="1" x14ac:dyDescent="0.25">
      <c r="A54" s="19">
        <f t="shared" si="6"/>
        <v>47</v>
      </c>
      <c r="B54" s="20" t="s">
        <v>58</v>
      </c>
      <c r="C54" s="178"/>
      <c r="D54" s="156">
        <f>RIO!S54</f>
        <v>32</v>
      </c>
      <c r="E54" s="156">
        <f>Międzyr.!I54</f>
        <v>11</v>
      </c>
      <c r="F54" s="140">
        <f t="shared" si="5"/>
        <v>43</v>
      </c>
      <c r="G54" s="6"/>
      <c r="H54" s="167"/>
      <c r="I54" s="167"/>
      <c r="J54" s="167"/>
    </row>
    <row r="55" spans="1:10" ht="21" customHeight="1" x14ac:dyDescent="0.25">
      <c r="A55" s="19">
        <f t="shared" si="6"/>
        <v>48</v>
      </c>
      <c r="B55" s="20" t="s">
        <v>59</v>
      </c>
      <c r="C55" s="178"/>
      <c r="D55" s="156">
        <f>RIO!S55</f>
        <v>2</v>
      </c>
      <c r="E55" s="156">
        <f>Międzyr.!I55</f>
        <v>0</v>
      </c>
      <c r="F55" s="140">
        <f t="shared" si="5"/>
        <v>2</v>
      </c>
      <c r="G55" s="6"/>
      <c r="H55" s="167"/>
      <c r="I55" s="167"/>
      <c r="J55" s="167"/>
    </row>
    <row r="56" spans="1:10" ht="21" customHeight="1" x14ac:dyDescent="0.25">
      <c r="A56" s="19">
        <f t="shared" si="6"/>
        <v>49</v>
      </c>
      <c r="B56" s="20" t="s">
        <v>60</v>
      </c>
      <c r="C56" s="178"/>
      <c r="D56" s="156">
        <f>RIO!S56</f>
        <v>11</v>
      </c>
      <c r="E56" s="156">
        <f>Międzyr.!I56</f>
        <v>1</v>
      </c>
      <c r="F56" s="140">
        <f t="shared" si="5"/>
        <v>12</v>
      </c>
      <c r="G56" s="6"/>
      <c r="H56" s="167"/>
      <c r="I56" s="167"/>
      <c r="J56" s="167"/>
    </row>
    <row r="57" spans="1:10" ht="21" customHeight="1" x14ac:dyDescent="0.25">
      <c r="A57" s="19">
        <f t="shared" si="6"/>
        <v>50</v>
      </c>
      <c r="B57" s="20" t="s">
        <v>112</v>
      </c>
      <c r="C57" s="178"/>
      <c r="D57" s="156">
        <f>RIO!S57</f>
        <v>0</v>
      </c>
      <c r="E57" s="156">
        <f>Międzyr.!I57</f>
        <v>0</v>
      </c>
      <c r="F57" s="140">
        <f t="shared" si="5"/>
        <v>0</v>
      </c>
      <c r="G57" s="6"/>
      <c r="H57" s="167"/>
      <c r="I57" s="167"/>
      <c r="J57" s="167"/>
    </row>
    <row r="58" spans="1:10" ht="21" customHeight="1" x14ac:dyDescent="0.25">
      <c r="A58" s="19">
        <f t="shared" si="6"/>
        <v>51</v>
      </c>
      <c r="B58" s="20" t="s">
        <v>63</v>
      </c>
      <c r="C58" s="178"/>
      <c r="D58" s="156">
        <f>RIO!S58</f>
        <v>0</v>
      </c>
      <c r="E58" s="156">
        <f>Międzyr.!I58</f>
        <v>0</v>
      </c>
      <c r="F58" s="140">
        <f t="shared" si="5"/>
        <v>0</v>
      </c>
      <c r="G58" s="6"/>
      <c r="H58" s="167"/>
      <c r="I58" s="167"/>
      <c r="J58" s="167"/>
    </row>
    <row r="59" spans="1:10" ht="21" customHeight="1" x14ac:dyDescent="0.25">
      <c r="A59" s="19">
        <f t="shared" si="6"/>
        <v>52</v>
      </c>
      <c r="B59" s="20" t="s">
        <v>64</v>
      </c>
      <c r="C59" s="178"/>
      <c r="D59" s="156">
        <f>RIO!S59</f>
        <v>135</v>
      </c>
      <c r="E59" s="156">
        <f>Międzyr.!I59</f>
        <v>11</v>
      </c>
      <c r="F59" s="140">
        <f t="shared" si="5"/>
        <v>146</v>
      </c>
      <c r="G59" s="6"/>
      <c r="H59" s="167"/>
      <c r="I59" s="167"/>
      <c r="J59" s="167"/>
    </row>
    <row r="60" spans="1:10" ht="21" customHeight="1" x14ac:dyDescent="0.25">
      <c r="A60" s="19">
        <f t="shared" si="6"/>
        <v>53</v>
      </c>
      <c r="B60" s="20" t="s">
        <v>65</v>
      </c>
      <c r="C60" s="178"/>
      <c r="D60" s="156">
        <f>RIO!S60</f>
        <v>127</v>
      </c>
      <c r="E60" s="156">
        <f>Międzyr.!I60</f>
        <v>3</v>
      </c>
      <c r="F60" s="140">
        <f t="shared" si="5"/>
        <v>130</v>
      </c>
      <c r="G60" s="6"/>
      <c r="H60" s="167"/>
      <c r="I60" s="167"/>
      <c r="J60" s="167"/>
    </row>
    <row r="61" spans="1:10" ht="21" customHeight="1" x14ac:dyDescent="0.25">
      <c r="A61" s="19">
        <f t="shared" si="6"/>
        <v>54</v>
      </c>
      <c r="B61" s="20" t="s">
        <v>66</v>
      </c>
      <c r="C61" s="178"/>
      <c r="D61" s="156">
        <f>RIO!S61</f>
        <v>26</v>
      </c>
      <c r="E61" s="156">
        <f>Międzyr.!I61</f>
        <v>2</v>
      </c>
      <c r="F61" s="140">
        <f t="shared" si="5"/>
        <v>28</v>
      </c>
      <c r="G61" s="6"/>
      <c r="H61" s="167"/>
      <c r="I61" s="167"/>
      <c r="J61" s="167"/>
    </row>
    <row r="62" spans="1:10" ht="21" customHeight="1" x14ac:dyDescent="0.25">
      <c r="A62" s="19">
        <f t="shared" si="6"/>
        <v>55</v>
      </c>
      <c r="B62" s="20" t="s">
        <v>67</v>
      </c>
      <c r="C62" s="178"/>
      <c r="D62" s="156">
        <f>RIO!S62</f>
        <v>40</v>
      </c>
      <c r="E62" s="156">
        <f>Międzyr.!I62</f>
        <v>4</v>
      </c>
      <c r="F62" s="140">
        <f t="shared" si="5"/>
        <v>44</v>
      </c>
      <c r="G62" s="6"/>
      <c r="H62" s="167"/>
      <c r="I62" s="167"/>
      <c r="J62" s="167"/>
    </row>
    <row r="63" spans="1:10" ht="21" customHeight="1" x14ac:dyDescent="0.25">
      <c r="A63" s="19">
        <f t="shared" si="6"/>
        <v>56</v>
      </c>
      <c r="B63" s="20" t="s">
        <v>68</v>
      </c>
      <c r="C63" s="178"/>
      <c r="D63" s="156">
        <f>RIO!S63</f>
        <v>4</v>
      </c>
      <c r="E63" s="156">
        <f>Międzyr.!I63</f>
        <v>3</v>
      </c>
      <c r="F63" s="140">
        <f t="shared" si="5"/>
        <v>7</v>
      </c>
      <c r="G63" s="6"/>
      <c r="H63" s="167"/>
      <c r="I63" s="167"/>
      <c r="J63" s="167"/>
    </row>
    <row r="64" spans="1:10" s="5" customFormat="1" ht="17.149999999999999" customHeight="1" x14ac:dyDescent="0.25">
      <c r="A64" s="129" t="s">
        <v>34</v>
      </c>
      <c r="B64" s="58"/>
      <c r="C64" s="58"/>
      <c r="D64" s="158"/>
      <c r="E64" s="158"/>
      <c r="F64" s="148"/>
    </row>
    <row r="65" spans="1:10" ht="21" customHeight="1" x14ac:dyDescent="0.25">
      <c r="A65" s="19">
        <f>A63+1</f>
        <v>57</v>
      </c>
      <c r="B65" s="20" t="s">
        <v>35</v>
      </c>
      <c r="C65" s="23" t="s">
        <v>104</v>
      </c>
      <c r="D65" s="151">
        <f>RIO!S65</f>
        <v>168076.7</v>
      </c>
      <c r="E65" s="151">
        <f>Międzyr.!I65</f>
        <v>885479.41999999993</v>
      </c>
      <c r="F65" s="159">
        <f>D65+E65</f>
        <v>1053556.1199999999</v>
      </c>
      <c r="G65" s="168"/>
      <c r="H65" s="168"/>
      <c r="I65" s="168"/>
      <c r="J65" s="6"/>
    </row>
    <row r="66" spans="1:10" ht="21" customHeight="1" x14ac:dyDescent="0.25">
      <c r="A66" s="19">
        <f>A65+1</f>
        <v>58</v>
      </c>
      <c r="B66" s="20" t="s">
        <v>69</v>
      </c>
      <c r="C66" s="23" t="s">
        <v>105</v>
      </c>
      <c r="D66" s="151">
        <f>RIO!S66</f>
        <v>6225.062962962963</v>
      </c>
      <c r="E66" s="151">
        <f>Międzyr.!I66</f>
        <v>15008.125762711863</v>
      </c>
      <c r="F66" s="159">
        <f>F65/F20</f>
        <v>12250.652558139533</v>
      </c>
      <c r="G66" s="168"/>
      <c r="H66" s="168"/>
      <c r="I66" s="6"/>
      <c r="J66" s="6"/>
    </row>
    <row r="67" spans="1:10" ht="21" customHeight="1" x14ac:dyDescent="0.25">
      <c r="A67" s="19">
        <f>A66+1</f>
        <v>59</v>
      </c>
      <c r="B67" s="20" t="s">
        <v>70</v>
      </c>
      <c r="C67" s="177" t="s">
        <v>104</v>
      </c>
      <c r="D67" s="151">
        <f>RIO!S67</f>
        <v>43661.7</v>
      </c>
      <c r="E67" s="151">
        <f>Międzyr.!I67</f>
        <v>143810.72</v>
      </c>
      <c r="F67" s="159">
        <f t="shared" ref="F67:F69" si="7">D67+E67</f>
        <v>187472.41999999998</v>
      </c>
      <c r="G67" s="6"/>
      <c r="H67" s="168"/>
      <c r="I67" s="6"/>
      <c r="J67" s="6"/>
    </row>
    <row r="68" spans="1:10" ht="21" customHeight="1" x14ac:dyDescent="0.25">
      <c r="A68" s="19">
        <f>A67+1</f>
        <v>60</v>
      </c>
      <c r="B68" s="20" t="s">
        <v>36</v>
      </c>
      <c r="C68" s="177"/>
      <c r="D68" s="151">
        <f>RIO!S68</f>
        <v>405123.24</v>
      </c>
      <c r="E68" s="151">
        <f>Międzyr.!I68</f>
        <v>133060.90999999997</v>
      </c>
      <c r="F68" s="159">
        <f t="shared" si="7"/>
        <v>538184.14999999991</v>
      </c>
      <c r="G68" s="6"/>
      <c r="H68" s="168"/>
      <c r="I68" s="6"/>
      <c r="J68" s="6"/>
    </row>
    <row r="69" spans="1:10" ht="21" customHeight="1" x14ac:dyDescent="0.25">
      <c r="A69" s="19">
        <f>A68+1</f>
        <v>61</v>
      </c>
      <c r="B69" s="20" t="s">
        <v>115</v>
      </c>
      <c r="C69" s="177"/>
      <c r="D69" s="151">
        <f>RIO!S69</f>
        <v>424081.97</v>
      </c>
      <c r="E69" s="151">
        <f>Międzyr.!I69</f>
        <v>64099.980999999992</v>
      </c>
      <c r="F69" s="159">
        <f t="shared" si="7"/>
        <v>488181.95099999994</v>
      </c>
      <c r="G69" s="167"/>
      <c r="H69" s="168"/>
      <c r="I69" s="6"/>
      <c r="J69" s="6"/>
    </row>
    <row r="70" spans="1:10" ht="21" customHeight="1" x14ac:dyDescent="0.25">
      <c r="D70" s="67"/>
      <c r="E70" s="67"/>
      <c r="F70" s="67"/>
      <c r="G70" s="6"/>
      <c r="H70" s="6"/>
      <c r="I70" s="6"/>
      <c r="J70" s="6"/>
    </row>
    <row r="71" spans="1:10" ht="15.5" x14ac:dyDescent="0.25">
      <c r="B71" s="181" t="s">
        <v>152</v>
      </c>
      <c r="C71" s="182"/>
      <c r="D71" s="182"/>
      <c r="E71" s="182"/>
      <c r="F71" s="182"/>
      <c r="G71" s="6"/>
      <c r="H71" s="6"/>
      <c r="I71" s="6"/>
      <c r="J71" s="6"/>
    </row>
    <row r="72" spans="1:10" ht="20.149999999999999" customHeight="1" x14ac:dyDescent="0.25">
      <c r="B72" s="179" t="s">
        <v>153</v>
      </c>
      <c r="C72" s="180"/>
      <c r="D72" s="180"/>
      <c r="E72" s="180"/>
      <c r="F72" s="180"/>
      <c r="G72" s="6"/>
      <c r="H72" s="6"/>
      <c r="I72" s="6"/>
      <c r="J72" s="6"/>
    </row>
    <row r="73" spans="1:10" ht="119.15" customHeight="1" x14ac:dyDescent="0.25">
      <c r="B73" s="179" t="s">
        <v>154</v>
      </c>
      <c r="C73" s="180"/>
      <c r="D73" s="180"/>
      <c r="E73" s="180"/>
      <c r="F73" s="180"/>
      <c r="G73" s="6"/>
      <c r="H73" s="6"/>
      <c r="I73" s="6"/>
      <c r="J73" s="6"/>
    </row>
    <row r="74" spans="1:10" ht="38.25" customHeight="1" x14ac:dyDescent="0.25">
      <c r="B74" s="179" t="s">
        <v>158</v>
      </c>
      <c r="C74" s="180"/>
      <c r="D74" s="180"/>
      <c r="E74" s="180"/>
      <c r="F74" s="180"/>
      <c r="G74" s="6"/>
      <c r="H74" s="6"/>
      <c r="I74" s="6"/>
      <c r="J74" s="6"/>
    </row>
    <row r="75" spans="1:10" ht="15.5" x14ac:dyDescent="0.25">
      <c r="B75" s="83"/>
      <c r="C75" s="92"/>
      <c r="D75" s="84"/>
      <c r="E75" s="84"/>
      <c r="F75" s="85"/>
      <c r="G75" s="84"/>
      <c r="H75" s="84"/>
    </row>
  </sheetData>
  <mergeCells count="17">
    <mergeCell ref="B74:F74"/>
    <mergeCell ref="B72:F72"/>
    <mergeCell ref="B73:F73"/>
    <mergeCell ref="C31:C63"/>
    <mergeCell ref="C67:C69"/>
    <mergeCell ref="B71:F71"/>
    <mergeCell ref="A1:F1"/>
    <mergeCell ref="B30:F30"/>
    <mergeCell ref="B3:F3"/>
    <mergeCell ref="B10:F10"/>
    <mergeCell ref="B22:F22"/>
    <mergeCell ref="B2:C2"/>
    <mergeCell ref="C4:C9"/>
    <mergeCell ref="C11:C13"/>
    <mergeCell ref="C17:C21"/>
    <mergeCell ref="C15:C16"/>
    <mergeCell ref="C23:C29"/>
  </mergeCells>
  <phoneticPr fontId="0" type="noConversion"/>
  <conditionalFormatting sqref="F4:F9 F23:F29 F31:F63 F65:F69">
    <cfRule type="cellIs" dxfId="6" priority="13" stopIfTrue="1" operator="equal">
      <formula>0</formula>
    </cfRule>
  </conditionalFormatting>
  <conditionalFormatting sqref="D11:D14 D4:E9 D24:E29 D32:E63 D65:E69 D16:D21">
    <cfRule type="cellIs" dxfId="5" priority="14" stopIfTrue="1" operator="equal">
      <formula>0</formula>
    </cfRule>
  </conditionalFormatting>
  <conditionalFormatting sqref="H32:H63 I47:J47">
    <cfRule type="aboveAverage" dxfId="4" priority="25"/>
  </conditionalFormatting>
  <conditionalFormatting sqref="I32:J46 I48:J63">
    <cfRule type="aboveAverage" dxfId="3" priority="28"/>
  </conditionalFormatting>
  <conditionalFormatting sqref="F11:F21">
    <cfRule type="cellIs" dxfId="2" priority="6" stopIfTrue="1" operator="equal">
      <formula>0</formula>
    </cfRule>
  </conditionalFormatting>
  <conditionalFormatting sqref="E11:E14 E16:E21">
    <cfRule type="cellIs" dxfId="1" priority="5" stopIfTrue="1" operator="equal">
      <formula>0</formula>
    </cfRule>
  </conditionalFormatting>
  <printOptions horizontalCentered="1"/>
  <pageMargins left="0.31496062992125984" right="0.19685039370078741" top="0.15748031496062992" bottom="0.32" header="0.15748031496062992" footer="0.2"/>
  <pageSetup paperSize="9" scale="54" orientation="portrait" r:id="rId1"/>
  <headerFooter alignWithMargins="0">
    <oddFooter>&amp;R&amp;"Times New Roman,Normalny"&amp;8Magdalena Zyh Biuro Dyscypliny Finansów Publicznych &amp;Z&amp;F     &amp;D</oddFooter>
  </headerFooter>
  <drawing r:id="rId2"/>
  <legacyDrawing r:id="rId3"/>
  <oleObjects>
    <mc:AlternateContent xmlns:mc="http://schemas.openxmlformats.org/markup-compatibility/2006">
      <mc:Choice Requires="x14">
        <oleObject progId="AcroExch.Document.DC" dvAspect="DVASPECT_ICON" shapeId="13331" r:id="rId4">
          <objectPr defaultSize="0" autoPict="0" r:id="rId5">
            <anchor moveWithCells="1">
              <from>
                <xdr:col>6</xdr:col>
                <xdr:colOff>717550</xdr:colOff>
                <xdr:row>1</xdr:row>
                <xdr:rowOff>31750</xdr:rowOff>
              </from>
              <to>
                <xdr:col>8</xdr:col>
                <xdr:colOff>114300</xdr:colOff>
                <xdr:row>2</xdr:row>
                <xdr:rowOff>0</xdr:rowOff>
              </to>
            </anchor>
          </objectPr>
        </oleObject>
      </mc:Choice>
      <mc:Fallback>
        <oleObject progId="AcroExch.Document.DC" dvAspect="DVASPECT_ICON" shapeId="13331" r:id="rId4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4">
    <tabColor indexed="54"/>
    <pageSetUpPr fitToPage="1"/>
  </sheetPr>
  <dimension ref="A1:W70"/>
  <sheetViews>
    <sheetView tabSelected="1" zoomScale="90" zoomScaleNormal="90" workbookViewId="0">
      <pane xSplit="3" ySplit="3" topLeftCell="D25" activePane="bottomRight" state="frozen"/>
      <selection activeCell="M75" sqref="M75"/>
      <selection pane="topRight" activeCell="M75" sqref="M75"/>
      <selection pane="bottomLeft" activeCell="M75" sqref="M75"/>
      <selection pane="bottomRight" activeCell="H86" sqref="H86"/>
    </sheetView>
  </sheetViews>
  <sheetFormatPr defaultColWidth="9.1796875" defaultRowHeight="15.5" x14ac:dyDescent="0.25"/>
  <cols>
    <col min="1" max="1" width="4.54296875" style="61" customWidth="1"/>
    <col min="2" max="2" width="59.54296875" style="62" customWidth="1"/>
    <col min="3" max="3" width="13.453125" style="63" customWidth="1"/>
    <col min="4" max="5" width="13.1796875" style="34" hidden="1" customWidth="1"/>
    <col min="6" max="7" width="14.81640625" style="79" hidden="1" customWidth="1"/>
    <col min="8" max="8" width="16.1796875" style="79" bestFit="1" customWidth="1"/>
    <col min="9" max="10" width="14.81640625" style="79" customWidth="1"/>
    <col min="11" max="11" width="16.54296875" style="79" bestFit="1" customWidth="1"/>
    <col min="12" max="16384" width="9.1796875" style="34"/>
  </cols>
  <sheetData>
    <row r="1" spans="1:23" ht="42.65" customHeight="1" x14ac:dyDescent="0.25">
      <c r="A1" s="183" t="s">
        <v>159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</row>
    <row r="2" spans="1:23" s="37" customFormat="1" ht="39" customHeight="1" x14ac:dyDescent="0.25">
      <c r="A2" s="35" t="s">
        <v>0</v>
      </c>
      <c r="B2" s="191" t="s">
        <v>98</v>
      </c>
      <c r="C2" s="192"/>
      <c r="D2" s="36">
        <v>2013</v>
      </c>
      <c r="E2" s="36">
        <v>2015</v>
      </c>
      <c r="F2" s="70">
        <v>2018</v>
      </c>
      <c r="G2" s="70">
        <v>2021</v>
      </c>
      <c r="H2" s="70">
        <v>2022</v>
      </c>
      <c r="I2" s="70">
        <v>2023</v>
      </c>
      <c r="J2" s="70">
        <v>2024</v>
      </c>
      <c r="K2" s="71">
        <v>2025</v>
      </c>
      <c r="L2" s="108"/>
      <c r="M2" s="108"/>
    </row>
    <row r="3" spans="1:23" s="37" customFormat="1" x14ac:dyDescent="0.25">
      <c r="A3" s="38" t="s">
        <v>18</v>
      </c>
      <c r="B3" s="39"/>
      <c r="C3" s="40"/>
      <c r="D3" s="41"/>
      <c r="E3" s="41"/>
      <c r="F3" s="33"/>
      <c r="G3" s="33"/>
      <c r="H3" s="33"/>
      <c r="I3" s="33"/>
      <c r="J3" s="33"/>
      <c r="K3" s="58"/>
    </row>
    <row r="4" spans="1:23" ht="33.65" customHeight="1" x14ac:dyDescent="0.25">
      <c r="A4" s="42" t="s">
        <v>19</v>
      </c>
      <c r="B4" s="43" t="s">
        <v>139</v>
      </c>
      <c r="C4" s="184" t="s">
        <v>100</v>
      </c>
      <c r="D4" s="44">
        <v>286</v>
      </c>
      <c r="E4" s="44">
        <v>265</v>
      </c>
      <c r="F4" s="72">
        <v>365</v>
      </c>
      <c r="G4" s="72">
        <v>1200</v>
      </c>
      <c r="H4" s="72">
        <v>972</v>
      </c>
      <c r="I4" s="72">
        <v>370</v>
      </c>
      <c r="J4" s="72">
        <v>374</v>
      </c>
      <c r="K4" s="73">
        <f>ZBIORCZO!F4</f>
        <v>452</v>
      </c>
      <c r="L4" s="46"/>
      <c r="M4" s="46"/>
    </row>
    <row r="5" spans="1:23" x14ac:dyDescent="0.25">
      <c r="A5" s="42">
        <f>A4+1</f>
        <v>2</v>
      </c>
      <c r="B5" s="43" t="s">
        <v>140</v>
      </c>
      <c r="C5" s="185"/>
      <c r="D5" s="44">
        <v>1186</v>
      </c>
      <c r="E5" s="44">
        <v>1202</v>
      </c>
      <c r="F5" s="72">
        <v>1021</v>
      </c>
      <c r="G5" s="72">
        <v>984</v>
      </c>
      <c r="H5" s="72">
        <v>826</v>
      </c>
      <c r="I5" s="72">
        <v>963</v>
      </c>
      <c r="J5" s="72">
        <v>1036</v>
      </c>
      <c r="K5" s="73">
        <f>ZBIORCZO!F5</f>
        <v>1190</v>
      </c>
    </row>
    <row r="6" spans="1:23" x14ac:dyDescent="0.25">
      <c r="A6" s="42">
        <f>A5+1</f>
        <v>3</v>
      </c>
      <c r="B6" s="45" t="s">
        <v>141</v>
      </c>
      <c r="C6" s="185"/>
      <c r="D6" s="44">
        <v>1</v>
      </c>
      <c r="E6" s="44">
        <v>4</v>
      </c>
      <c r="F6" s="72">
        <v>2</v>
      </c>
      <c r="G6" s="72">
        <v>43</v>
      </c>
      <c r="H6" s="72">
        <v>3</v>
      </c>
      <c r="I6" s="72">
        <v>1</v>
      </c>
      <c r="J6" s="72">
        <v>62</v>
      </c>
      <c r="K6" s="73">
        <f>ZBIORCZO!F6</f>
        <v>38</v>
      </c>
    </row>
    <row r="7" spans="1:23" x14ac:dyDescent="0.25">
      <c r="A7" s="42">
        <f>A6+1</f>
        <v>4</v>
      </c>
      <c r="B7" s="45" t="s">
        <v>142</v>
      </c>
      <c r="C7" s="185"/>
      <c r="D7" s="44">
        <v>1</v>
      </c>
      <c r="E7" s="44">
        <v>4</v>
      </c>
      <c r="F7" s="72">
        <v>1</v>
      </c>
      <c r="G7" s="72">
        <v>43</v>
      </c>
      <c r="H7" s="72">
        <v>3</v>
      </c>
      <c r="I7" s="72">
        <v>1</v>
      </c>
      <c r="J7" s="72">
        <v>62</v>
      </c>
      <c r="K7" s="73">
        <f>ZBIORCZO!F7</f>
        <v>38</v>
      </c>
    </row>
    <row r="8" spans="1:23" ht="27.65" customHeight="1" x14ac:dyDescent="0.25">
      <c r="A8" s="42">
        <f>A7+1</f>
        <v>5</v>
      </c>
      <c r="B8" s="45" t="s">
        <v>143</v>
      </c>
      <c r="C8" s="185"/>
      <c r="D8" s="44">
        <v>39</v>
      </c>
      <c r="E8" s="44">
        <v>39</v>
      </c>
      <c r="F8" s="72">
        <v>36</v>
      </c>
      <c r="G8" s="72">
        <v>23</v>
      </c>
      <c r="H8" s="72">
        <v>14</v>
      </c>
      <c r="I8" s="72">
        <v>39</v>
      </c>
      <c r="J8" s="72">
        <v>50</v>
      </c>
      <c r="K8" s="73">
        <f>ZBIORCZO!F8</f>
        <v>38</v>
      </c>
    </row>
    <row r="9" spans="1:23" ht="26" x14ac:dyDescent="0.25">
      <c r="A9" s="42">
        <f>A8+1</f>
        <v>6</v>
      </c>
      <c r="B9" s="43" t="s">
        <v>144</v>
      </c>
      <c r="C9" s="186"/>
      <c r="D9" s="44">
        <v>332</v>
      </c>
      <c r="E9" s="44">
        <v>300</v>
      </c>
      <c r="F9" s="72">
        <v>352</v>
      </c>
      <c r="G9" s="72">
        <v>974</v>
      </c>
      <c r="H9" s="72">
        <v>370</v>
      </c>
      <c r="I9" s="72">
        <v>372</v>
      </c>
      <c r="J9" s="72">
        <v>465</v>
      </c>
      <c r="K9" s="73">
        <f>ZBIORCZO!F9</f>
        <v>674</v>
      </c>
      <c r="M9" s="46"/>
    </row>
    <row r="10" spans="1:23" ht="13.4" customHeight="1" x14ac:dyDescent="0.25">
      <c r="A10" s="38" t="s">
        <v>20</v>
      </c>
      <c r="B10" s="39"/>
      <c r="C10" s="40"/>
      <c r="D10" s="41"/>
      <c r="E10" s="41"/>
      <c r="F10" s="33"/>
      <c r="G10" s="33"/>
      <c r="H10" s="33"/>
      <c r="I10" s="33"/>
      <c r="J10" s="33"/>
      <c r="K10" s="58"/>
    </row>
    <row r="11" spans="1:23" s="50" customFormat="1" x14ac:dyDescent="0.25">
      <c r="A11" s="47">
        <f>A9+1</f>
        <v>7</v>
      </c>
      <c r="B11" s="48" t="s">
        <v>145</v>
      </c>
      <c r="C11" s="184" t="s">
        <v>100</v>
      </c>
      <c r="D11" s="44">
        <v>1160</v>
      </c>
      <c r="E11" s="44">
        <v>1199</v>
      </c>
      <c r="F11" s="72">
        <v>1063</v>
      </c>
      <c r="G11" s="72">
        <v>1213</v>
      </c>
      <c r="H11" s="72">
        <v>1400</v>
      </c>
      <c r="I11" s="72">
        <v>995</v>
      </c>
      <c r="J11" s="72">
        <v>972</v>
      </c>
      <c r="K11" s="73">
        <f>ZBIORCZO!F11</f>
        <v>980</v>
      </c>
      <c r="L11" s="49"/>
      <c r="M11" s="49"/>
      <c r="N11" s="49"/>
      <c r="O11" s="49"/>
    </row>
    <row r="12" spans="1:23" x14ac:dyDescent="0.25">
      <c r="A12" s="42">
        <f t="shared" ref="A12:A21" si="0">A11+1</f>
        <v>8</v>
      </c>
      <c r="B12" s="45" t="s">
        <v>21</v>
      </c>
      <c r="C12" s="185"/>
      <c r="D12" s="44">
        <v>133</v>
      </c>
      <c r="E12" s="44">
        <v>126</v>
      </c>
      <c r="F12" s="72">
        <v>128</v>
      </c>
      <c r="G12" s="72">
        <v>83</v>
      </c>
      <c r="H12" s="72">
        <v>106</v>
      </c>
      <c r="I12" s="72">
        <v>88</v>
      </c>
      <c r="J12" s="72">
        <v>66</v>
      </c>
      <c r="K12" s="73">
        <f>ZBIORCZO!F12</f>
        <v>59</v>
      </c>
      <c r="L12" s="49"/>
      <c r="M12" s="49"/>
      <c r="N12" s="49"/>
      <c r="O12" s="49"/>
    </row>
    <row r="13" spans="1:23" s="51" customFormat="1" ht="26" x14ac:dyDescent="0.25">
      <c r="A13" s="47">
        <f t="shared" si="0"/>
        <v>9</v>
      </c>
      <c r="B13" s="48" t="s">
        <v>146</v>
      </c>
      <c r="C13" s="186"/>
      <c r="D13" s="44">
        <v>1027</v>
      </c>
      <c r="E13" s="44">
        <v>1073</v>
      </c>
      <c r="F13" s="72">
        <v>935</v>
      </c>
      <c r="G13" s="72">
        <v>1130</v>
      </c>
      <c r="H13" s="72">
        <v>1294</v>
      </c>
      <c r="I13" s="72">
        <v>907</v>
      </c>
      <c r="J13" s="72">
        <v>906</v>
      </c>
      <c r="K13" s="73">
        <f>ZBIORCZO!F13</f>
        <v>921</v>
      </c>
      <c r="L13" s="107"/>
      <c r="M13" s="107"/>
      <c r="N13" s="64"/>
      <c r="O13" s="64"/>
      <c r="W13" s="51" t="s">
        <v>151</v>
      </c>
    </row>
    <row r="14" spans="1:23" ht="21" x14ac:dyDescent="0.25">
      <c r="A14" s="42">
        <f t="shared" si="0"/>
        <v>10</v>
      </c>
      <c r="B14" s="45" t="s">
        <v>147</v>
      </c>
      <c r="C14" s="23" t="s">
        <v>107</v>
      </c>
      <c r="D14" s="44">
        <v>303</v>
      </c>
      <c r="E14" s="44">
        <v>290</v>
      </c>
      <c r="F14" s="72">
        <v>218</v>
      </c>
      <c r="G14" s="72">
        <v>234</v>
      </c>
      <c r="H14" s="72">
        <v>254</v>
      </c>
      <c r="I14" s="72">
        <v>180</v>
      </c>
      <c r="J14" s="72">
        <v>176</v>
      </c>
      <c r="K14" s="73">
        <f>ZBIORCZO!F14</f>
        <v>151</v>
      </c>
      <c r="L14" s="95"/>
      <c r="M14" s="95"/>
    </row>
    <row r="15" spans="1:23" ht="26" x14ac:dyDescent="0.25">
      <c r="A15" s="42">
        <f t="shared" si="0"/>
        <v>11</v>
      </c>
      <c r="B15" s="45" t="s">
        <v>148</v>
      </c>
      <c r="C15" s="23" t="s">
        <v>101</v>
      </c>
      <c r="D15" s="44">
        <v>724</v>
      </c>
      <c r="E15" s="44">
        <v>783</v>
      </c>
      <c r="F15" s="72">
        <v>717</v>
      </c>
      <c r="G15" s="72">
        <v>896</v>
      </c>
      <c r="H15" s="72">
        <v>1040</v>
      </c>
      <c r="I15" s="72">
        <v>727</v>
      </c>
      <c r="J15" s="72">
        <v>730</v>
      </c>
      <c r="K15" s="73">
        <f>ZBIORCZO!F15</f>
        <v>770</v>
      </c>
      <c r="L15" s="95"/>
      <c r="M15" s="95"/>
    </row>
    <row r="16" spans="1:23" x14ac:dyDescent="0.25">
      <c r="A16" s="42">
        <f t="shared" si="0"/>
        <v>12</v>
      </c>
      <c r="B16" s="45" t="s">
        <v>22</v>
      </c>
      <c r="C16" s="184" t="s">
        <v>102</v>
      </c>
      <c r="D16" s="44">
        <v>374</v>
      </c>
      <c r="E16" s="44">
        <v>403</v>
      </c>
      <c r="F16" s="72">
        <v>375</v>
      </c>
      <c r="G16" s="72">
        <v>408</v>
      </c>
      <c r="H16" s="72">
        <v>455</v>
      </c>
      <c r="I16" s="72">
        <v>348</v>
      </c>
      <c r="J16" s="72">
        <v>337</v>
      </c>
      <c r="K16" s="73">
        <f>ZBIORCZO!F16</f>
        <v>346</v>
      </c>
      <c r="L16" s="95"/>
      <c r="M16" s="95"/>
    </row>
    <row r="17" spans="1:13" x14ac:dyDescent="0.25">
      <c r="A17" s="42">
        <f t="shared" si="0"/>
        <v>13</v>
      </c>
      <c r="B17" s="45" t="s">
        <v>23</v>
      </c>
      <c r="C17" s="185"/>
      <c r="D17" s="44">
        <v>350</v>
      </c>
      <c r="E17" s="44">
        <v>380</v>
      </c>
      <c r="F17" s="74">
        <v>342</v>
      </c>
      <c r="G17" s="106">
        <v>488</v>
      </c>
      <c r="H17" s="106">
        <v>585</v>
      </c>
      <c r="I17" s="106">
        <v>379</v>
      </c>
      <c r="J17" s="106">
        <v>393</v>
      </c>
      <c r="K17" s="106">
        <f>ZBIORCZO!F17</f>
        <v>424</v>
      </c>
      <c r="L17" s="95"/>
      <c r="M17" s="95"/>
    </row>
    <row r="18" spans="1:13" x14ac:dyDescent="0.25">
      <c r="A18" s="42">
        <f t="shared" si="0"/>
        <v>14</v>
      </c>
      <c r="B18" s="45" t="s">
        <v>24</v>
      </c>
      <c r="C18" s="185"/>
      <c r="D18" s="44">
        <v>305</v>
      </c>
      <c r="E18" s="44">
        <v>310</v>
      </c>
      <c r="F18" s="72">
        <v>269</v>
      </c>
      <c r="G18" s="72">
        <v>328</v>
      </c>
      <c r="H18" s="72">
        <v>341</v>
      </c>
      <c r="I18" s="72">
        <v>241</v>
      </c>
      <c r="J18" s="72">
        <v>276</v>
      </c>
      <c r="K18" s="73">
        <f>ZBIORCZO!F18</f>
        <v>278</v>
      </c>
      <c r="L18" s="95"/>
      <c r="M18" s="95"/>
    </row>
    <row r="19" spans="1:13" x14ac:dyDescent="0.25">
      <c r="A19" s="42">
        <f t="shared" si="0"/>
        <v>15</v>
      </c>
      <c r="B19" s="45" t="s">
        <v>25</v>
      </c>
      <c r="C19" s="185"/>
      <c r="D19" s="44">
        <v>34</v>
      </c>
      <c r="E19" s="44">
        <v>57</v>
      </c>
      <c r="F19" s="72">
        <v>39</v>
      </c>
      <c r="G19" s="72">
        <v>58</v>
      </c>
      <c r="H19" s="72">
        <v>58</v>
      </c>
      <c r="I19" s="72">
        <v>55</v>
      </c>
      <c r="J19" s="72">
        <v>45</v>
      </c>
      <c r="K19" s="73">
        <f>ZBIORCZO!F19</f>
        <v>59</v>
      </c>
      <c r="L19" s="95"/>
      <c r="M19" s="95"/>
    </row>
    <row r="20" spans="1:13" x14ac:dyDescent="0.25">
      <c r="A20" s="42">
        <f t="shared" si="0"/>
        <v>16</v>
      </c>
      <c r="B20" s="45" t="s">
        <v>26</v>
      </c>
      <c r="C20" s="185"/>
      <c r="D20" s="44">
        <v>10</v>
      </c>
      <c r="E20" s="44">
        <v>12</v>
      </c>
      <c r="F20" s="72">
        <v>33</v>
      </c>
      <c r="G20" s="72">
        <v>102</v>
      </c>
      <c r="H20" s="72">
        <v>186</v>
      </c>
      <c r="I20" s="72">
        <v>83</v>
      </c>
      <c r="J20" s="72">
        <v>72</v>
      </c>
      <c r="K20" s="73">
        <f>ZBIORCZO!F20</f>
        <v>86</v>
      </c>
      <c r="L20" s="95"/>
      <c r="M20" s="95"/>
    </row>
    <row r="21" spans="1:13" ht="14.25" customHeight="1" x14ac:dyDescent="0.25">
      <c r="A21" s="42">
        <f t="shared" si="0"/>
        <v>17</v>
      </c>
      <c r="B21" s="45" t="s">
        <v>27</v>
      </c>
      <c r="C21" s="186"/>
      <c r="D21" s="44">
        <v>1</v>
      </c>
      <c r="E21" s="44">
        <v>1</v>
      </c>
      <c r="F21" s="72">
        <v>1</v>
      </c>
      <c r="G21" s="72">
        <v>0</v>
      </c>
      <c r="H21" s="72">
        <v>0</v>
      </c>
      <c r="I21" s="72">
        <v>0</v>
      </c>
      <c r="J21" s="72">
        <v>0</v>
      </c>
      <c r="K21" s="73">
        <f>ZBIORCZO!F21</f>
        <v>1</v>
      </c>
    </row>
    <row r="22" spans="1:13" x14ac:dyDescent="0.25">
      <c r="A22" s="38" t="s">
        <v>28</v>
      </c>
      <c r="B22" s="39"/>
      <c r="C22" s="40"/>
      <c r="D22" s="41"/>
      <c r="E22" s="41"/>
      <c r="F22" s="33"/>
      <c r="G22" s="33"/>
      <c r="H22" s="33"/>
      <c r="I22" s="33"/>
      <c r="J22" s="33"/>
      <c r="K22" s="58"/>
    </row>
    <row r="23" spans="1:13" ht="15" customHeight="1" x14ac:dyDescent="0.25">
      <c r="A23" s="47">
        <v>18</v>
      </c>
      <c r="B23" s="52" t="s">
        <v>29</v>
      </c>
      <c r="C23" s="188" t="s">
        <v>103</v>
      </c>
      <c r="D23" s="44">
        <v>169</v>
      </c>
      <c r="E23" s="44">
        <v>136</v>
      </c>
      <c r="F23" s="74">
        <v>127</v>
      </c>
      <c r="G23" s="106">
        <v>88</v>
      </c>
      <c r="H23" s="106">
        <v>154</v>
      </c>
      <c r="I23" s="106">
        <v>99</v>
      </c>
      <c r="J23" s="106">
        <v>83</v>
      </c>
      <c r="K23" s="106">
        <f>ZBIORCZO!F23</f>
        <v>78</v>
      </c>
    </row>
    <row r="24" spans="1:13" s="37" customFormat="1" x14ac:dyDescent="0.25">
      <c r="A24" s="47">
        <f t="shared" ref="A24:A29" si="1">A23+1</f>
        <v>19</v>
      </c>
      <c r="B24" s="52" t="s">
        <v>37</v>
      </c>
      <c r="C24" s="189"/>
      <c r="D24" s="44">
        <v>17</v>
      </c>
      <c r="E24" s="44">
        <v>6</v>
      </c>
      <c r="F24" s="72">
        <v>17</v>
      </c>
      <c r="G24" s="72">
        <v>25</v>
      </c>
      <c r="H24" s="72">
        <v>52</v>
      </c>
      <c r="I24" s="72">
        <v>18</v>
      </c>
      <c r="J24" s="72">
        <v>30</v>
      </c>
      <c r="K24" s="73">
        <f>ZBIORCZO!F24</f>
        <v>10</v>
      </c>
      <c r="L24" s="162"/>
      <c r="M24" s="162"/>
    </row>
    <row r="25" spans="1:13" x14ac:dyDescent="0.25">
      <c r="A25" s="47">
        <f t="shared" si="1"/>
        <v>20</v>
      </c>
      <c r="B25" s="52" t="s">
        <v>38</v>
      </c>
      <c r="C25" s="189"/>
      <c r="D25" s="44">
        <v>2</v>
      </c>
      <c r="E25" s="44">
        <v>0</v>
      </c>
      <c r="F25" s="72">
        <v>0</v>
      </c>
      <c r="G25" s="72">
        <v>0</v>
      </c>
      <c r="H25" s="72">
        <v>7</v>
      </c>
      <c r="I25" s="72">
        <v>1</v>
      </c>
      <c r="J25" s="72">
        <v>1</v>
      </c>
      <c r="K25" s="73">
        <f>ZBIORCZO!F25</f>
        <v>0</v>
      </c>
      <c r="L25" s="162"/>
      <c r="M25" s="162"/>
    </row>
    <row r="26" spans="1:13" ht="26" x14ac:dyDescent="0.25">
      <c r="A26" s="47">
        <f t="shared" si="1"/>
        <v>21</v>
      </c>
      <c r="B26" s="52" t="s">
        <v>39</v>
      </c>
      <c r="C26" s="189"/>
      <c r="D26" s="44">
        <v>4</v>
      </c>
      <c r="E26" s="44">
        <v>3</v>
      </c>
      <c r="F26" s="72">
        <v>1</v>
      </c>
      <c r="G26" s="72">
        <v>2</v>
      </c>
      <c r="H26" s="72">
        <v>6</v>
      </c>
      <c r="I26" s="72">
        <v>1</v>
      </c>
      <c r="J26" s="72">
        <v>1</v>
      </c>
      <c r="K26" s="73">
        <f>ZBIORCZO!F26</f>
        <v>0</v>
      </c>
      <c r="L26" s="162"/>
      <c r="M26" s="162"/>
    </row>
    <row r="27" spans="1:13" ht="45.65" customHeight="1" x14ac:dyDescent="0.25">
      <c r="A27" s="47">
        <f t="shared" si="1"/>
        <v>22</v>
      </c>
      <c r="B27" s="52" t="s">
        <v>155</v>
      </c>
      <c r="C27" s="189"/>
      <c r="D27" s="44">
        <v>1</v>
      </c>
      <c r="E27" s="44">
        <v>1</v>
      </c>
      <c r="F27" s="72">
        <v>1</v>
      </c>
      <c r="G27" s="72">
        <v>3</v>
      </c>
      <c r="H27" s="72">
        <v>0</v>
      </c>
      <c r="I27" s="72">
        <v>0</v>
      </c>
      <c r="J27" s="72">
        <v>1</v>
      </c>
      <c r="K27" s="73">
        <f>ZBIORCZO!F27</f>
        <v>0</v>
      </c>
      <c r="L27" s="162"/>
      <c r="M27" s="162"/>
    </row>
    <row r="28" spans="1:13" ht="41.5" customHeight="1" x14ac:dyDescent="0.25">
      <c r="A28" s="47">
        <f t="shared" si="1"/>
        <v>23</v>
      </c>
      <c r="B28" s="52" t="s">
        <v>156</v>
      </c>
      <c r="C28" s="189"/>
      <c r="D28" s="44">
        <v>136</v>
      </c>
      <c r="E28" s="44">
        <v>116</v>
      </c>
      <c r="F28" s="72">
        <v>99</v>
      </c>
      <c r="G28" s="72">
        <v>53</v>
      </c>
      <c r="H28" s="72">
        <v>73</v>
      </c>
      <c r="I28" s="72">
        <v>75</v>
      </c>
      <c r="J28" s="72">
        <v>44</v>
      </c>
      <c r="K28" s="73">
        <f>ZBIORCZO!F28</f>
        <v>65</v>
      </c>
      <c r="L28" s="162"/>
      <c r="M28" s="162"/>
    </row>
    <row r="29" spans="1:13" x14ac:dyDescent="0.25">
      <c r="A29" s="47">
        <f t="shared" si="1"/>
        <v>24</v>
      </c>
      <c r="B29" s="52" t="s">
        <v>40</v>
      </c>
      <c r="C29" s="190"/>
      <c r="D29" s="44">
        <v>9</v>
      </c>
      <c r="E29" s="44">
        <v>10</v>
      </c>
      <c r="F29" s="72">
        <v>9</v>
      </c>
      <c r="G29" s="72">
        <v>5</v>
      </c>
      <c r="H29" s="72">
        <v>16</v>
      </c>
      <c r="I29" s="72">
        <v>4</v>
      </c>
      <c r="J29" s="72">
        <v>6</v>
      </c>
      <c r="K29" s="73">
        <f>ZBIORCZO!F29</f>
        <v>3</v>
      </c>
      <c r="L29" s="162"/>
      <c r="M29" s="162"/>
    </row>
    <row r="30" spans="1:13" ht="13.4" customHeight="1" x14ac:dyDescent="0.25">
      <c r="A30" s="38" t="s">
        <v>33</v>
      </c>
      <c r="B30" s="53"/>
      <c r="C30" s="54"/>
      <c r="D30" s="55"/>
      <c r="E30" s="55"/>
      <c r="F30" s="75"/>
      <c r="G30" s="75"/>
      <c r="H30" s="75"/>
      <c r="I30" s="75"/>
      <c r="J30" s="75"/>
      <c r="K30" s="76"/>
    </row>
    <row r="31" spans="1:13" ht="26" x14ac:dyDescent="0.25">
      <c r="A31" s="47"/>
      <c r="B31" s="52" t="s">
        <v>71</v>
      </c>
      <c r="C31" s="184" t="s">
        <v>99</v>
      </c>
      <c r="D31" s="44">
        <v>1225</v>
      </c>
      <c r="E31" s="44">
        <v>1145</v>
      </c>
      <c r="F31" s="74">
        <v>1012</v>
      </c>
      <c r="G31" s="106">
        <v>1303</v>
      </c>
      <c r="H31" s="106">
        <v>1456</v>
      </c>
      <c r="I31" s="106">
        <v>1138</v>
      </c>
      <c r="J31" s="106">
        <v>1153</v>
      </c>
      <c r="K31" s="106">
        <f>ZBIORCZO!F31</f>
        <v>1145</v>
      </c>
    </row>
    <row r="32" spans="1:13" x14ac:dyDescent="0.25">
      <c r="A32" s="47">
        <v>25</v>
      </c>
      <c r="B32" s="52" t="s">
        <v>41</v>
      </c>
      <c r="C32" s="185"/>
      <c r="D32" s="44">
        <v>23</v>
      </c>
      <c r="E32" s="44">
        <v>49</v>
      </c>
      <c r="F32" s="72">
        <v>19</v>
      </c>
      <c r="G32" s="72">
        <v>26</v>
      </c>
      <c r="H32" s="72">
        <v>17</v>
      </c>
      <c r="I32" s="72">
        <v>24</v>
      </c>
      <c r="J32" s="72">
        <v>19</v>
      </c>
      <c r="K32" s="73">
        <f>ZBIORCZO!F32</f>
        <v>20</v>
      </c>
    </row>
    <row r="33" spans="1:11" x14ac:dyDescent="0.25">
      <c r="A33" s="47">
        <f t="shared" ref="A33:A69" si="2">A32+1</f>
        <v>26</v>
      </c>
      <c r="B33" s="52" t="s">
        <v>42</v>
      </c>
      <c r="C33" s="185"/>
      <c r="D33" s="44">
        <v>5</v>
      </c>
      <c r="E33" s="44">
        <v>6</v>
      </c>
      <c r="F33" s="72">
        <v>9</v>
      </c>
      <c r="G33" s="72">
        <v>9</v>
      </c>
      <c r="H33" s="72">
        <v>4</v>
      </c>
      <c r="I33" s="72">
        <v>8</v>
      </c>
      <c r="J33" s="72">
        <v>6</v>
      </c>
      <c r="K33" s="73">
        <f>ZBIORCZO!F33</f>
        <v>14</v>
      </c>
    </row>
    <row r="34" spans="1:11" x14ac:dyDescent="0.25">
      <c r="A34" s="47">
        <f t="shared" si="2"/>
        <v>27</v>
      </c>
      <c r="B34" s="52" t="s">
        <v>43</v>
      </c>
      <c r="C34" s="185"/>
      <c r="D34" s="44">
        <v>41</v>
      </c>
      <c r="E34" s="44">
        <v>19</v>
      </c>
      <c r="F34" s="72">
        <v>11</v>
      </c>
      <c r="G34" s="72">
        <v>7</v>
      </c>
      <c r="H34" s="72">
        <v>7</v>
      </c>
      <c r="I34" s="72">
        <v>5</v>
      </c>
      <c r="J34" s="72">
        <v>2</v>
      </c>
      <c r="K34" s="73">
        <f>ZBIORCZO!F34</f>
        <v>9</v>
      </c>
    </row>
    <row r="35" spans="1:11" x14ac:dyDescent="0.25">
      <c r="A35" s="47">
        <f t="shared" si="2"/>
        <v>28</v>
      </c>
      <c r="B35" s="52" t="s">
        <v>44</v>
      </c>
      <c r="C35" s="185"/>
      <c r="D35" s="44">
        <v>4</v>
      </c>
      <c r="E35" s="44">
        <v>1</v>
      </c>
      <c r="F35" s="72">
        <v>2</v>
      </c>
      <c r="G35" s="72">
        <v>3</v>
      </c>
      <c r="H35" s="72">
        <v>5</v>
      </c>
      <c r="I35" s="72">
        <v>5</v>
      </c>
      <c r="J35" s="72">
        <v>7</v>
      </c>
      <c r="K35" s="73">
        <f>ZBIORCZO!F35</f>
        <v>4</v>
      </c>
    </row>
    <row r="36" spans="1:11" x14ac:dyDescent="0.25">
      <c r="A36" s="47">
        <f t="shared" si="2"/>
        <v>29</v>
      </c>
      <c r="B36" s="52" t="s">
        <v>45</v>
      </c>
      <c r="C36" s="185"/>
      <c r="D36" s="44">
        <v>43</v>
      </c>
      <c r="E36" s="44">
        <v>39</v>
      </c>
      <c r="F36" s="72">
        <v>33</v>
      </c>
      <c r="G36" s="72">
        <v>34</v>
      </c>
      <c r="H36" s="72">
        <v>57</v>
      </c>
      <c r="I36" s="72">
        <v>50</v>
      </c>
      <c r="J36" s="72">
        <v>55</v>
      </c>
      <c r="K36" s="73">
        <f>ZBIORCZO!F36</f>
        <v>56</v>
      </c>
    </row>
    <row r="37" spans="1:11" x14ac:dyDescent="0.25">
      <c r="A37" s="47">
        <f t="shared" si="2"/>
        <v>30</v>
      </c>
      <c r="B37" s="52" t="s">
        <v>46</v>
      </c>
      <c r="C37" s="185"/>
      <c r="D37" s="44">
        <v>60</v>
      </c>
      <c r="E37" s="44">
        <v>92</v>
      </c>
      <c r="F37" s="72">
        <v>138</v>
      </c>
      <c r="G37" s="72">
        <v>137</v>
      </c>
      <c r="H37" s="72">
        <v>136</v>
      </c>
      <c r="I37" s="72">
        <v>109</v>
      </c>
      <c r="J37" s="72">
        <v>96</v>
      </c>
      <c r="K37" s="73">
        <f>ZBIORCZO!F37</f>
        <v>80</v>
      </c>
    </row>
    <row r="38" spans="1:11" x14ac:dyDescent="0.25">
      <c r="A38" s="47">
        <f t="shared" si="2"/>
        <v>31</v>
      </c>
      <c r="B38" s="52" t="s">
        <v>47</v>
      </c>
      <c r="C38" s="185"/>
      <c r="D38" s="44">
        <v>7</v>
      </c>
      <c r="E38" s="44">
        <v>1</v>
      </c>
      <c r="F38" s="72">
        <v>1</v>
      </c>
      <c r="G38" s="72">
        <v>3</v>
      </c>
      <c r="H38" s="72">
        <v>1</v>
      </c>
      <c r="I38" s="72">
        <v>1</v>
      </c>
      <c r="J38" s="72">
        <v>1</v>
      </c>
      <c r="K38" s="73">
        <f>ZBIORCZO!F38</f>
        <v>2</v>
      </c>
    </row>
    <row r="39" spans="1:11" x14ac:dyDescent="0.25">
      <c r="A39" s="47">
        <f t="shared" si="2"/>
        <v>32</v>
      </c>
      <c r="B39" s="52" t="s">
        <v>48</v>
      </c>
      <c r="C39" s="185"/>
      <c r="D39" s="44">
        <v>210</v>
      </c>
      <c r="E39" s="44">
        <v>151</v>
      </c>
      <c r="F39" s="72">
        <v>107</v>
      </c>
      <c r="G39" s="72">
        <v>154</v>
      </c>
      <c r="H39" s="72">
        <v>126</v>
      </c>
      <c r="I39" s="72">
        <v>119</v>
      </c>
      <c r="J39" s="72">
        <v>135</v>
      </c>
      <c r="K39" s="73">
        <f>ZBIORCZO!F39</f>
        <v>119</v>
      </c>
    </row>
    <row r="40" spans="1:11" x14ac:dyDescent="0.25">
      <c r="A40" s="47">
        <f t="shared" si="2"/>
        <v>33</v>
      </c>
      <c r="B40" s="52" t="s">
        <v>49</v>
      </c>
      <c r="C40" s="185"/>
      <c r="D40" s="44">
        <v>0</v>
      </c>
      <c r="E40" s="44">
        <v>2</v>
      </c>
      <c r="F40" s="72">
        <v>0</v>
      </c>
      <c r="G40" s="72">
        <v>0</v>
      </c>
      <c r="H40" s="72">
        <v>1</v>
      </c>
      <c r="I40" s="72">
        <v>0</v>
      </c>
      <c r="J40" s="72">
        <v>2</v>
      </c>
      <c r="K40" s="73">
        <f>ZBIORCZO!F40</f>
        <v>0</v>
      </c>
    </row>
    <row r="41" spans="1:11" x14ac:dyDescent="0.25">
      <c r="A41" s="19">
        <f t="shared" si="2"/>
        <v>34</v>
      </c>
      <c r="B41" s="20" t="s">
        <v>109</v>
      </c>
      <c r="C41" s="185"/>
      <c r="D41" s="44" t="s">
        <v>113</v>
      </c>
      <c r="E41" s="44" t="s">
        <v>114</v>
      </c>
      <c r="F41" s="72">
        <v>0</v>
      </c>
      <c r="G41" s="72">
        <v>1</v>
      </c>
      <c r="H41" s="72">
        <v>1</v>
      </c>
      <c r="I41" s="72">
        <v>0</v>
      </c>
      <c r="J41" s="72">
        <v>0</v>
      </c>
      <c r="K41" s="73">
        <f>ZBIORCZO!F41</f>
        <v>0</v>
      </c>
    </row>
    <row r="42" spans="1:11" x14ac:dyDescent="0.25">
      <c r="A42" s="47">
        <v>35</v>
      </c>
      <c r="B42" s="52" t="s">
        <v>50</v>
      </c>
      <c r="C42" s="185"/>
      <c r="D42" s="44">
        <v>0</v>
      </c>
      <c r="E42" s="44">
        <v>0</v>
      </c>
      <c r="F42" s="72">
        <v>0</v>
      </c>
      <c r="G42" s="72">
        <v>7</v>
      </c>
      <c r="H42" s="72">
        <v>0</v>
      </c>
      <c r="I42" s="72">
        <v>0</v>
      </c>
      <c r="J42" s="72">
        <v>68</v>
      </c>
      <c r="K42" s="73">
        <f>ZBIORCZO!F42</f>
        <v>0</v>
      </c>
    </row>
    <row r="43" spans="1:11" x14ac:dyDescent="0.25">
      <c r="A43" s="47">
        <f t="shared" si="2"/>
        <v>36</v>
      </c>
      <c r="B43" s="52" t="s">
        <v>51</v>
      </c>
      <c r="C43" s="185"/>
      <c r="D43" s="44">
        <v>22</v>
      </c>
      <c r="E43" s="44">
        <v>52</v>
      </c>
      <c r="F43" s="72">
        <v>40</v>
      </c>
      <c r="G43" s="72">
        <v>123</v>
      </c>
      <c r="H43" s="72">
        <v>232</v>
      </c>
      <c r="I43" s="72">
        <v>97</v>
      </c>
      <c r="J43" s="72">
        <v>37</v>
      </c>
      <c r="K43" s="73">
        <f>ZBIORCZO!F43</f>
        <v>108</v>
      </c>
    </row>
    <row r="44" spans="1:11" x14ac:dyDescent="0.25">
      <c r="A44" s="47">
        <f t="shared" si="2"/>
        <v>37</v>
      </c>
      <c r="B44" s="52" t="s">
        <v>52</v>
      </c>
      <c r="C44" s="185"/>
      <c r="D44" s="56">
        <v>55</v>
      </c>
      <c r="E44" s="44">
        <v>51</v>
      </c>
      <c r="F44" s="72">
        <v>36</v>
      </c>
      <c r="G44" s="72">
        <v>58</v>
      </c>
      <c r="H44" s="72">
        <v>29</v>
      </c>
      <c r="I44" s="72">
        <v>39</v>
      </c>
      <c r="J44" s="72">
        <v>29</v>
      </c>
      <c r="K44" s="73">
        <f>ZBIORCZO!F44</f>
        <v>32</v>
      </c>
    </row>
    <row r="45" spans="1:11" x14ac:dyDescent="0.25">
      <c r="A45" s="47">
        <f t="shared" si="2"/>
        <v>38</v>
      </c>
      <c r="B45" s="52" t="s">
        <v>53</v>
      </c>
      <c r="C45" s="185"/>
      <c r="D45" s="56">
        <v>89</v>
      </c>
      <c r="E45" s="44">
        <v>93</v>
      </c>
      <c r="F45" s="72">
        <v>78</v>
      </c>
      <c r="G45" s="72">
        <v>87</v>
      </c>
      <c r="H45" s="72">
        <v>104</v>
      </c>
      <c r="I45" s="72">
        <v>77</v>
      </c>
      <c r="J45" s="72">
        <v>98</v>
      </c>
      <c r="K45" s="73">
        <f>ZBIORCZO!F45</f>
        <v>83</v>
      </c>
    </row>
    <row r="46" spans="1:11" x14ac:dyDescent="0.25">
      <c r="A46" s="47">
        <f t="shared" si="2"/>
        <v>39</v>
      </c>
      <c r="B46" s="52" t="s">
        <v>54</v>
      </c>
      <c r="C46" s="185"/>
      <c r="D46" s="56">
        <v>26</v>
      </c>
      <c r="E46" s="44">
        <v>31</v>
      </c>
      <c r="F46" s="72">
        <v>15</v>
      </c>
      <c r="G46" s="72">
        <v>6</v>
      </c>
      <c r="H46" s="72">
        <v>7</v>
      </c>
      <c r="I46" s="72">
        <v>24</v>
      </c>
      <c r="J46" s="72">
        <v>29</v>
      </c>
      <c r="K46" s="73">
        <f>ZBIORCZO!F46</f>
        <v>2</v>
      </c>
    </row>
    <row r="47" spans="1:11" x14ac:dyDescent="0.25">
      <c r="A47" s="47">
        <f t="shared" si="2"/>
        <v>40</v>
      </c>
      <c r="B47" s="52" t="s">
        <v>55</v>
      </c>
      <c r="C47" s="185"/>
      <c r="D47" s="56">
        <v>51</v>
      </c>
      <c r="E47" s="44">
        <v>54</v>
      </c>
      <c r="F47" s="72">
        <v>86</v>
      </c>
      <c r="G47" s="72">
        <v>78</v>
      </c>
      <c r="H47" s="72">
        <v>89</v>
      </c>
      <c r="I47" s="72">
        <v>74</v>
      </c>
      <c r="J47" s="72">
        <v>53</v>
      </c>
      <c r="K47" s="73">
        <f>ZBIORCZO!F47</f>
        <v>123</v>
      </c>
    </row>
    <row r="48" spans="1:11" x14ac:dyDescent="0.25">
      <c r="A48" s="47">
        <f t="shared" si="2"/>
        <v>41</v>
      </c>
      <c r="B48" s="52" t="s">
        <v>61</v>
      </c>
      <c r="C48" s="185"/>
      <c r="D48" s="56">
        <v>146</v>
      </c>
      <c r="E48" s="44">
        <v>84</v>
      </c>
      <c r="F48" s="72">
        <v>41</v>
      </c>
      <c r="G48" s="72">
        <v>62</v>
      </c>
      <c r="H48" s="72">
        <v>62</v>
      </c>
      <c r="I48" s="72">
        <v>52</v>
      </c>
      <c r="J48" s="72">
        <v>56</v>
      </c>
      <c r="K48" s="73">
        <f>ZBIORCZO!F48</f>
        <v>55</v>
      </c>
    </row>
    <row r="49" spans="1:11" x14ac:dyDescent="0.25">
      <c r="A49" s="19">
        <f t="shared" si="2"/>
        <v>42</v>
      </c>
      <c r="B49" s="20" t="s">
        <v>110</v>
      </c>
      <c r="C49" s="185"/>
      <c r="D49" s="44" t="s">
        <v>113</v>
      </c>
      <c r="E49" s="44" t="s">
        <v>114</v>
      </c>
      <c r="F49" s="72">
        <v>0</v>
      </c>
      <c r="G49" s="72">
        <v>0</v>
      </c>
      <c r="H49" s="72">
        <v>0</v>
      </c>
      <c r="I49" s="72">
        <v>0</v>
      </c>
      <c r="J49" s="72">
        <v>6</v>
      </c>
      <c r="K49" s="73">
        <f>ZBIORCZO!F49</f>
        <v>0</v>
      </c>
    </row>
    <row r="50" spans="1:11" x14ac:dyDescent="0.25">
      <c r="A50" s="19">
        <f t="shared" si="2"/>
        <v>43</v>
      </c>
      <c r="B50" s="52" t="s">
        <v>62</v>
      </c>
      <c r="C50" s="185"/>
      <c r="D50" s="56">
        <v>54</v>
      </c>
      <c r="E50" s="44">
        <v>54</v>
      </c>
      <c r="F50" s="72">
        <v>25</v>
      </c>
      <c r="G50" s="72">
        <v>33</v>
      </c>
      <c r="H50" s="72">
        <v>60</v>
      </c>
      <c r="I50" s="72">
        <v>43</v>
      </c>
      <c r="J50" s="72">
        <v>26</v>
      </c>
      <c r="K50" s="73">
        <f>ZBIORCZO!F50</f>
        <v>21</v>
      </c>
    </row>
    <row r="51" spans="1:11" x14ac:dyDescent="0.25">
      <c r="A51" s="19">
        <f t="shared" si="2"/>
        <v>44</v>
      </c>
      <c r="B51" s="20" t="s">
        <v>111</v>
      </c>
      <c r="C51" s="185"/>
      <c r="D51" s="56" t="s">
        <v>113</v>
      </c>
      <c r="E51" s="44" t="s">
        <v>114</v>
      </c>
      <c r="F51" s="72">
        <v>0</v>
      </c>
      <c r="G51" s="72">
        <v>0</v>
      </c>
      <c r="H51" s="72">
        <v>0</v>
      </c>
      <c r="I51" s="72">
        <v>0</v>
      </c>
      <c r="J51" s="72">
        <v>1</v>
      </c>
      <c r="K51" s="73">
        <f>ZBIORCZO!F51</f>
        <v>0</v>
      </c>
    </row>
    <row r="52" spans="1:11" x14ac:dyDescent="0.25">
      <c r="A52" s="19">
        <f t="shared" si="2"/>
        <v>45</v>
      </c>
      <c r="B52" s="52" t="s">
        <v>56</v>
      </c>
      <c r="C52" s="185"/>
      <c r="D52" s="56">
        <v>14</v>
      </c>
      <c r="E52" s="44">
        <v>3</v>
      </c>
      <c r="F52" s="72">
        <v>1</v>
      </c>
      <c r="G52" s="72">
        <v>5</v>
      </c>
      <c r="H52" s="72">
        <v>1</v>
      </c>
      <c r="I52" s="72">
        <v>1</v>
      </c>
      <c r="J52" s="72">
        <v>6</v>
      </c>
      <c r="K52" s="73">
        <f>ZBIORCZO!F52</f>
        <v>3</v>
      </c>
    </row>
    <row r="53" spans="1:11" x14ac:dyDescent="0.25">
      <c r="A53" s="19">
        <f t="shared" si="2"/>
        <v>46</v>
      </c>
      <c r="B53" s="52" t="s">
        <v>57</v>
      </c>
      <c r="C53" s="185"/>
      <c r="D53" s="56">
        <v>13</v>
      </c>
      <c r="E53" s="44">
        <v>3</v>
      </c>
      <c r="F53" s="72">
        <v>10</v>
      </c>
      <c r="G53" s="72">
        <v>6</v>
      </c>
      <c r="H53" s="72">
        <v>12</v>
      </c>
      <c r="I53" s="72">
        <v>6</v>
      </c>
      <c r="J53" s="72">
        <v>3</v>
      </c>
      <c r="K53" s="73">
        <f>ZBIORCZO!F53</f>
        <v>2</v>
      </c>
    </row>
    <row r="54" spans="1:11" x14ac:dyDescent="0.25">
      <c r="A54" s="19">
        <f t="shared" si="2"/>
        <v>47</v>
      </c>
      <c r="B54" s="52" t="s">
        <v>58</v>
      </c>
      <c r="C54" s="185"/>
      <c r="D54" s="56">
        <v>19</v>
      </c>
      <c r="E54" s="44">
        <v>10</v>
      </c>
      <c r="F54" s="72">
        <v>10</v>
      </c>
      <c r="G54" s="72">
        <v>11</v>
      </c>
      <c r="H54" s="72">
        <v>24</v>
      </c>
      <c r="I54" s="72">
        <v>23</v>
      </c>
      <c r="J54" s="72">
        <v>57</v>
      </c>
      <c r="K54" s="73">
        <f>ZBIORCZO!F54</f>
        <v>43</v>
      </c>
    </row>
    <row r="55" spans="1:11" x14ac:dyDescent="0.25">
      <c r="A55" s="19">
        <f t="shared" si="2"/>
        <v>48</v>
      </c>
      <c r="B55" s="52" t="s">
        <v>59</v>
      </c>
      <c r="C55" s="185"/>
      <c r="D55" s="56">
        <v>3</v>
      </c>
      <c r="E55" s="44">
        <v>1</v>
      </c>
      <c r="F55" s="72">
        <v>0</v>
      </c>
      <c r="G55" s="72">
        <v>0</v>
      </c>
      <c r="H55" s="72">
        <v>0</v>
      </c>
      <c r="I55" s="72">
        <v>0</v>
      </c>
      <c r="J55" s="72">
        <v>2</v>
      </c>
      <c r="K55" s="73">
        <f>ZBIORCZO!F55</f>
        <v>2</v>
      </c>
    </row>
    <row r="56" spans="1:11" x14ac:dyDescent="0.25">
      <c r="A56" s="19">
        <f t="shared" si="2"/>
        <v>49</v>
      </c>
      <c r="B56" s="52" t="s">
        <v>60</v>
      </c>
      <c r="C56" s="185"/>
      <c r="D56" s="56">
        <v>26</v>
      </c>
      <c r="E56" s="44">
        <v>19</v>
      </c>
      <c r="F56" s="72">
        <v>10</v>
      </c>
      <c r="G56" s="72">
        <v>38</v>
      </c>
      <c r="H56" s="72">
        <v>27</v>
      </c>
      <c r="I56" s="72">
        <v>17</v>
      </c>
      <c r="J56" s="72">
        <v>12</v>
      </c>
      <c r="K56" s="73">
        <f>ZBIORCZO!F56</f>
        <v>12</v>
      </c>
    </row>
    <row r="57" spans="1:11" x14ac:dyDescent="0.25">
      <c r="A57" s="19">
        <f t="shared" si="2"/>
        <v>50</v>
      </c>
      <c r="B57" s="20" t="s">
        <v>112</v>
      </c>
      <c r="C57" s="185"/>
      <c r="D57" s="44" t="s">
        <v>113</v>
      </c>
      <c r="E57" s="44" t="s">
        <v>114</v>
      </c>
      <c r="F57" s="72">
        <v>0</v>
      </c>
      <c r="G57" s="72">
        <v>0</v>
      </c>
      <c r="H57" s="72">
        <v>0</v>
      </c>
      <c r="I57" s="72">
        <v>0</v>
      </c>
      <c r="J57" s="72">
        <v>0</v>
      </c>
      <c r="K57" s="73">
        <f>ZBIORCZO!F57</f>
        <v>0</v>
      </c>
    </row>
    <row r="58" spans="1:11" x14ac:dyDescent="0.25">
      <c r="A58" s="19">
        <f t="shared" si="2"/>
        <v>51</v>
      </c>
      <c r="B58" s="52" t="s">
        <v>63</v>
      </c>
      <c r="C58" s="185"/>
      <c r="D58" s="56">
        <v>0</v>
      </c>
      <c r="E58" s="44">
        <v>0</v>
      </c>
      <c r="F58" s="72">
        <v>1</v>
      </c>
      <c r="G58" s="72">
        <v>0</v>
      </c>
      <c r="H58" s="72">
        <v>0</v>
      </c>
      <c r="I58" s="72">
        <v>1</v>
      </c>
      <c r="J58" s="72">
        <v>0</v>
      </c>
      <c r="K58" s="73">
        <f>ZBIORCZO!F58</f>
        <v>0</v>
      </c>
    </row>
    <row r="59" spans="1:11" x14ac:dyDescent="0.25">
      <c r="A59" s="19">
        <f t="shared" si="2"/>
        <v>52</v>
      </c>
      <c r="B59" s="52" t="s">
        <v>64</v>
      </c>
      <c r="C59" s="185"/>
      <c r="D59" s="56">
        <v>119</v>
      </c>
      <c r="E59" s="44">
        <v>82</v>
      </c>
      <c r="F59" s="72">
        <v>137</v>
      </c>
      <c r="G59" s="72">
        <v>107</v>
      </c>
      <c r="H59" s="72">
        <v>151</v>
      </c>
      <c r="I59" s="72">
        <v>113</v>
      </c>
      <c r="J59" s="72">
        <v>121</v>
      </c>
      <c r="K59" s="73">
        <f>ZBIORCZO!F59</f>
        <v>146</v>
      </c>
    </row>
    <row r="60" spans="1:11" x14ac:dyDescent="0.25">
      <c r="A60" s="19">
        <f t="shared" si="2"/>
        <v>53</v>
      </c>
      <c r="B60" s="52" t="s">
        <v>65</v>
      </c>
      <c r="C60" s="185"/>
      <c r="D60" s="56">
        <v>162</v>
      </c>
      <c r="E60" s="44">
        <v>171</v>
      </c>
      <c r="F60" s="72">
        <v>136</v>
      </c>
      <c r="G60" s="72">
        <v>184</v>
      </c>
      <c r="H60" s="72">
        <v>198</v>
      </c>
      <c r="I60" s="72">
        <v>191</v>
      </c>
      <c r="J60" s="72">
        <v>143</v>
      </c>
      <c r="K60" s="73">
        <f>ZBIORCZO!F60</f>
        <v>130</v>
      </c>
    </row>
    <row r="61" spans="1:11" x14ac:dyDescent="0.25">
      <c r="A61" s="19">
        <f t="shared" si="2"/>
        <v>54</v>
      </c>
      <c r="B61" s="52" t="s">
        <v>66</v>
      </c>
      <c r="C61" s="185"/>
      <c r="D61" s="56">
        <v>10</v>
      </c>
      <c r="E61" s="44">
        <v>6</v>
      </c>
      <c r="F61" s="72">
        <v>6</v>
      </c>
      <c r="G61" s="72">
        <v>38</v>
      </c>
      <c r="H61" s="72">
        <v>42</v>
      </c>
      <c r="I61" s="72">
        <v>21</v>
      </c>
      <c r="J61" s="72">
        <v>22</v>
      </c>
      <c r="K61" s="73">
        <f>ZBIORCZO!F61</f>
        <v>28</v>
      </c>
    </row>
    <row r="62" spans="1:11" x14ac:dyDescent="0.25">
      <c r="A62" s="19">
        <f t="shared" si="2"/>
        <v>55</v>
      </c>
      <c r="B62" s="52" t="s">
        <v>67</v>
      </c>
      <c r="C62" s="185"/>
      <c r="D62" s="56">
        <v>23</v>
      </c>
      <c r="E62" s="44">
        <v>60</v>
      </c>
      <c r="F62" s="72">
        <v>53</v>
      </c>
      <c r="G62" s="72">
        <v>71</v>
      </c>
      <c r="H62" s="72">
        <v>55</v>
      </c>
      <c r="I62" s="72">
        <v>32</v>
      </c>
      <c r="J62" s="72">
        <v>52</v>
      </c>
      <c r="K62" s="73">
        <f>ZBIORCZO!F62</f>
        <v>44</v>
      </c>
    </row>
    <row r="63" spans="1:11" x14ac:dyDescent="0.25">
      <c r="A63" s="19">
        <f t="shared" si="2"/>
        <v>56</v>
      </c>
      <c r="B63" s="52" t="s">
        <v>68</v>
      </c>
      <c r="C63" s="186"/>
      <c r="D63" s="56">
        <v>0</v>
      </c>
      <c r="E63" s="44">
        <v>11</v>
      </c>
      <c r="F63" s="72">
        <v>7</v>
      </c>
      <c r="G63" s="72">
        <v>15</v>
      </c>
      <c r="H63" s="72">
        <v>8</v>
      </c>
      <c r="I63" s="72">
        <v>6</v>
      </c>
      <c r="J63" s="72">
        <v>9</v>
      </c>
      <c r="K63" s="73">
        <f>ZBIORCZO!F63</f>
        <v>7</v>
      </c>
    </row>
    <row r="64" spans="1:11" ht="13.4" customHeight="1" x14ac:dyDescent="0.25">
      <c r="A64" s="26" t="s">
        <v>34</v>
      </c>
      <c r="B64" s="21"/>
      <c r="C64" s="57"/>
      <c r="D64" s="33"/>
      <c r="E64" s="33"/>
      <c r="F64" s="33"/>
      <c r="G64" s="33"/>
      <c r="H64" s="33"/>
      <c r="I64" s="33"/>
      <c r="J64" s="33"/>
      <c r="K64" s="58"/>
    </row>
    <row r="65" spans="1:11" x14ac:dyDescent="0.25">
      <c r="A65" s="19">
        <v>57</v>
      </c>
      <c r="B65" s="52" t="s">
        <v>35</v>
      </c>
      <c r="C65" s="59" t="s">
        <v>104</v>
      </c>
      <c r="D65" s="60">
        <v>42337</v>
      </c>
      <c r="E65" s="60">
        <v>56074.44</v>
      </c>
      <c r="F65" s="77">
        <v>157514.85</v>
      </c>
      <c r="G65" s="77">
        <v>573407.82000000007</v>
      </c>
      <c r="H65" s="77">
        <v>1554745.9799999997</v>
      </c>
      <c r="I65" s="77">
        <v>561551.53999999992</v>
      </c>
      <c r="J65" s="77">
        <v>691300.22</v>
      </c>
      <c r="K65" s="78">
        <f>ZBIORCZO!F65</f>
        <v>1053556.1199999999</v>
      </c>
    </row>
    <row r="66" spans="1:11" x14ac:dyDescent="0.25">
      <c r="A66" s="19">
        <f t="shared" si="2"/>
        <v>58</v>
      </c>
      <c r="B66" s="52" t="s">
        <v>69</v>
      </c>
      <c r="C66" s="59" t="s">
        <v>105</v>
      </c>
      <c r="D66" s="60">
        <v>4233.7</v>
      </c>
      <c r="E66" s="60">
        <v>4672.87</v>
      </c>
      <c r="F66" s="77">
        <v>4773.1772727272728</v>
      </c>
      <c r="G66" s="77">
        <v>5621.6452941176476</v>
      </c>
      <c r="H66" s="77">
        <v>8358.8493548387087</v>
      </c>
      <c r="I66" s="77">
        <v>6765.681204819276</v>
      </c>
      <c r="J66" s="77">
        <v>9601.3919444444437</v>
      </c>
      <c r="K66" s="78">
        <f>ZBIORCZO!F66</f>
        <v>12250.652558139533</v>
      </c>
    </row>
    <row r="67" spans="1:11" x14ac:dyDescent="0.25">
      <c r="A67" s="19">
        <f t="shared" si="2"/>
        <v>59</v>
      </c>
      <c r="B67" s="52" t="s">
        <v>70</v>
      </c>
      <c r="C67" s="184" t="s">
        <v>104</v>
      </c>
      <c r="D67" s="60">
        <v>14449</v>
      </c>
      <c r="E67" s="60">
        <v>22327.65</v>
      </c>
      <c r="F67" s="77">
        <v>54370.649999999994</v>
      </c>
      <c r="G67" s="77">
        <v>95911.27</v>
      </c>
      <c r="H67" s="77">
        <v>199086.93</v>
      </c>
      <c r="I67" s="77">
        <v>130651.81</v>
      </c>
      <c r="J67" s="77">
        <v>189207.44</v>
      </c>
      <c r="K67" s="78">
        <f>ZBIORCZO!F67</f>
        <v>187472.41999999998</v>
      </c>
    </row>
    <row r="68" spans="1:11" ht="26" x14ac:dyDescent="0.25">
      <c r="A68" s="19">
        <f t="shared" si="2"/>
        <v>60</v>
      </c>
      <c r="B68" s="52" t="s">
        <v>36</v>
      </c>
      <c r="C68" s="185"/>
      <c r="D68" s="60">
        <v>210615.58000000002</v>
      </c>
      <c r="E68" s="60">
        <v>228408.93000000005</v>
      </c>
      <c r="F68" s="77">
        <v>226757.07999999996</v>
      </c>
      <c r="G68" s="77">
        <v>370020.93</v>
      </c>
      <c r="H68" s="77">
        <v>460727.85000000003</v>
      </c>
      <c r="I68" s="77">
        <v>342975.27999999997</v>
      </c>
      <c r="J68" s="77">
        <v>449382.27</v>
      </c>
      <c r="K68" s="78">
        <f>ZBIORCZO!F68</f>
        <v>538184.14999999991</v>
      </c>
    </row>
    <row r="69" spans="1:11" ht="26" x14ac:dyDescent="0.25">
      <c r="A69" s="19">
        <f t="shared" si="2"/>
        <v>61</v>
      </c>
      <c r="B69" s="52" t="s">
        <v>115</v>
      </c>
      <c r="C69" s="186"/>
      <c r="D69" s="60">
        <v>197855.49700000003</v>
      </c>
      <c r="E69" s="60">
        <v>203236.62999999998</v>
      </c>
      <c r="F69" s="77">
        <v>214096.06</v>
      </c>
      <c r="G69" s="77">
        <v>299094.63000000006</v>
      </c>
      <c r="H69" s="77">
        <v>299448.84999999998</v>
      </c>
      <c r="I69" s="77">
        <v>296798.02999999997</v>
      </c>
      <c r="J69" s="77">
        <v>356617.4</v>
      </c>
      <c r="K69" s="78">
        <f>ZBIORCZO!F69</f>
        <v>488181.95099999994</v>
      </c>
    </row>
    <row r="70" spans="1:11" ht="54" customHeight="1" x14ac:dyDescent="0.25">
      <c r="A70" s="187"/>
      <c r="B70" s="187"/>
      <c r="C70" s="187"/>
      <c r="D70" s="187"/>
      <c r="E70" s="187"/>
      <c r="F70" s="187"/>
      <c r="G70" s="187"/>
      <c r="H70" s="187"/>
      <c r="I70" s="187"/>
      <c r="J70" s="187"/>
      <c r="K70" s="187"/>
    </row>
  </sheetData>
  <mergeCells count="9">
    <mergeCell ref="A1:K1"/>
    <mergeCell ref="C4:C9"/>
    <mergeCell ref="C11:C13"/>
    <mergeCell ref="C16:C21"/>
    <mergeCell ref="A70:K70"/>
    <mergeCell ref="C23:C29"/>
    <mergeCell ref="C31:C63"/>
    <mergeCell ref="C67:C69"/>
    <mergeCell ref="B2:C2"/>
  </mergeCells>
  <phoneticPr fontId="0" type="noConversion"/>
  <conditionalFormatting sqref="D24:K29 D11:K16 D4:K9 D18:K21 D17:F17 D23:F23">
    <cfRule type="cellIs" dxfId="0" priority="1" operator="equal">
      <formula>0</formula>
    </cfRule>
  </conditionalFormatting>
  <printOptions horizontalCentered="1" verticalCentered="1"/>
  <pageMargins left="0.23622047244094491" right="0.27559055118110237" top="0.23622047244094491" bottom="0.35433070866141736" header="0.11811023622047245" footer="0.19685039370078741"/>
  <pageSetup paperSize="9" scale="66" orientation="portrait" r:id="rId1"/>
  <headerFooter alignWithMargins="0">
    <oddFooter>&amp;R&amp;"Times New Roman,Normalny"&amp;6Magdalena Zych &amp;Z&amp;F&amp;F&amp;D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D1643AF25F8DA418A8D860F0A8CFC32" ma:contentTypeVersion="" ma:contentTypeDescription="Utwórz nowy dokument." ma:contentTypeScope="" ma:versionID="e8eea0622d6399ab98c0f0e3649f6aa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ec4c7b05c76d60ee97006aba598cf4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DBF6D0A-0B5E-4483-A3E0-A6450BD96923}">
  <ds:schemaRefs>
    <ds:schemaRef ds:uri="http://schemas.microsoft.com/office/2006/metadata/properties"/>
    <ds:schemaRef ds:uri="http://purl.org/dc/dcmitype/"/>
    <ds:schemaRef ds:uri="http://schemas.microsoft.com/office/2006/documentManagement/types"/>
    <ds:schemaRef ds:uri="http://www.w3.org/XML/1998/namespace"/>
    <ds:schemaRef ds:uri="http://purl.org/dc/terms/"/>
    <ds:schemaRef ds:uri="http://purl.org/dc/elements/1.1/"/>
    <ds:schemaRef ds:uri="http://schemas.microsoft.com/office/infopath/2007/PartnerControl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D59A6F76-1CBE-48D3-B69B-1C4F1F569B7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AF4C3245-03AE-4E3D-A335-DBE71B843CD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Nazwane zakresy</vt:lpstr>
      </vt:variant>
      <vt:variant>
        <vt:i4>4</vt:i4>
      </vt:variant>
    </vt:vector>
  </HeadingPairs>
  <TitlesOfParts>
    <vt:vector size="8" baseType="lpstr">
      <vt:lpstr>RIO</vt:lpstr>
      <vt:lpstr>Międzyr.</vt:lpstr>
      <vt:lpstr>ZBIORCZO</vt:lpstr>
      <vt:lpstr>Porównanie</vt:lpstr>
      <vt:lpstr>Międzyr.!Obszar_wydruku</vt:lpstr>
      <vt:lpstr>Porównanie!Obszar_wydruku</vt:lpstr>
      <vt:lpstr>RIO!Obszar_wydruku</vt:lpstr>
      <vt:lpstr>ZBIORCZO!Obszar_wydruku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Jedlińska Anna</cp:lastModifiedBy>
  <cp:lastPrinted>2026-03-11T10:14:36Z</cp:lastPrinted>
  <dcterms:created xsi:type="dcterms:W3CDTF">1997-02-26T13:46:56Z</dcterms:created>
  <dcterms:modified xsi:type="dcterms:W3CDTF">2026-06-15T08:46:24Z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0x0101006D1643AF25F8DA418A8D860F0A8CFC32</vt:lpwstr>
  </property>
  <property fmtid="{D5CDD505-2E9C-101B-9397-08002B2CF9AE}" pid="3" name="MFCATEGORY">
    <vt:lpwstr>InformacjePubliczneInformacjeSektoraPublicznego</vt:lpwstr>
  </property>
  <property fmtid="{D5CDD505-2E9C-101B-9397-08002B2CF9AE}" pid="4" name="MFClassifiedBy">
    <vt:lpwstr>UxC4dwLulzfINJ8nQH+xvX5LNGipWa4BRSZhPgxsCvlr+LTmtccVdpp0C326rf7YQ/OxaqFf2dui3K5gEAD23Q==</vt:lpwstr>
  </property>
  <property fmtid="{D5CDD505-2E9C-101B-9397-08002B2CF9AE}" pid="5" name="MFClassificationDate">
    <vt:lpwstr>2021-12-17T14:24:53.3050889+01:00</vt:lpwstr>
  </property>
  <property fmtid="{D5CDD505-2E9C-101B-9397-08002B2CF9AE}" pid="6" name="MFClassifiedBySID">
    <vt:lpwstr>UxC4dwLulzfINJ8nQH+xvX5LNGipWa4BRSZhPgxsCvm42mrIC/DSDv0ggS+FjUN/2v1BBotkLlY5aAiEhoi6ufH7kEg6E7TuEaiA7sVi9kl6FI2jCZtQKK3p4N3236AF</vt:lpwstr>
  </property>
  <property fmtid="{D5CDD505-2E9C-101B-9397-08002B2CF9AE}" pid="7" name="MFGRNItemId">
    <vt:lpwstr>GRN-1d92a453-e433-4221-8adc-e18e93a60437</vt:lpwstr>
  </property>
  <property fmtid="{D5CDD505-2E9C-101B-9397-08002B2CF9AE}" pid="8" name="MFHash">
    <vt:lpwstr>+D8fkukzS2RLgMfvB8Z1HPI/NsNyLL8O2xO7u/DS5hE=</vt:lpwstr>
  </property>
  <property fmtid="{D5CDD505-2E9C-101B-9397-08002B2CF9AE}" pid="9" name="MFVisualMarkingsSettings">
    <vt:lpwstr>HeaderAlignment=1;FooterAlignment=1</vt:lpwstr>
  </property>
  <property fmtid="{D5CDD505-2E9C-101B-9397-08002B2CF9AE}" pid="10" name="DLPManualFileClassification">
    <vt:lpwstr>{2755b7d9-e53d-4779-a40c-03797dcf43b3}</vt:lpwstr>
  </property>
  <property fmtid="{D5CDD505-2E9C-101B-9397-08002B2CF9AE}" pid="11" name="MFRefresh">
    <vt:lpwstr>False</vt:lpwstr>
  </property>
</Properties>
</file>