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en_skoroszyt" defaultThemeVersion="124226"/>
  <mc:AlternateContent xmlns:mc="http://schemas.openxmlformats.org/markup-compatibility/2006">
    <mc:Choice Requires="x15">
      <x15ac:absPath xmlns:x15ac="http://schemas.microsoft.com/office/spreadsheetml/2010/11/ac" url="C:\Users\korobkow.tadeusz\Desktop\"/>
    </mc:Choice>
  </mc:AlternateContent>
  <workbookProtection workbookAlgorithmName="SHA-512" workbookHashValue="QaQaxbSp+00S86PgeaYDn4JGaAnzMoLVXb+nzBS3hLdlkmrKrv2f2ULvdhOBVcv45V+OtnOamVtzWwOV2FlepA==" workbookSaltValue="IgbufMvb5ULnR+FOmKjdfQ==" workbookSpinCount="100000" lockStructure="1"/>
  <bookViews>
    <workbookView xWindow="0" yWindow="0" windowWidth="25200" windowHeight="11670" tabRatio="769"/>
  </bookViews>
  <sheets>
    <sheet name="I_V" sheetId="25" r:id="rId1"/>
    <sheet name="VA_WF" sheetId="47" r:id="rId2"/>
    <sheet name="VI_ZRF" sheetId="43" r:id="rId3"/>
    <sheet name="VII_Wskazn" sheetId="48" r:id="rId4"/>
    <sheet name="VIII_Info_Zalacz" sheetId="36" r:id="rId5"/>
    <sheet name="IX_Osw_Beneficj" sheetId="35" r:id="rId6"/>
    <sheet name="Zal_VIII_A15" sheetId="51" r:id="rId7"/>
    <sheet name="Zal_VIII_A16" sheetId="52" r:id="rId8"/>
    <sheet name="Zal_VIII_A17" sheetId="53" r:id="rId9"/>
    <sheet name="Zal_VIII_A20_Opis_Projektu" sheetId="54" r:id="rId10"/>
    <sheet name="Zal_VIII_B1_RODO" sheetId="56" r:id="rId11"/>
  </sheets>
  <definedNames>
    <definedName name="_xlnm._FilterDatabase" localSheetId="5" hidden="1">IX_Osw_Beneficj!$A$1:$F$15</definedName>
    <definedName name="_xlnm._FilterDatabase" localSheetId="3" hidden="1">VII_Wskazn!$A$1:$I$41</definedName>
    <definedName name="_xlnm._FilterDatabase" localSheetId="4" hidden="1">VIII_Info_Zalacz!$A$1:$D$40</definedName>
    <definedName name="_xlnm._FilterDatabase" localSheetId="6" hidden="1">Zal_VIII_A15!$A$2:$G$23</definedName>
    <definedName name="_xlnm._FilterDatabase" localSheetId="7" hidden="1">Zal_VIII_A16!$A$2:$F$26</definedName>
    <definedName name="_xlnm._FilterDatabase" localSheetId="8" hidden="1">Zal_VIII_A17!$A$2:$E$23</definedName>
    <definedName name="_xlnm._FilterDatabase" localSheetId="9" hidden="1">Zal_VIII_A20_Opis_Projektu!$A$1:$F$42</definedName>
    <definedName name="_xlnm._FilterDatabase" localSheetId="10" hidden="1">Zal_VIII_B1_RODO!#REF!</definedName>
    <definedName name="_xlnm.Print_Area" localSheetId="0">I_V!$A$1:$M$104</definedName>
    <definedName name="_xlnm.Print_Area" localSheetId="5">IX_Osw_Beneficj!$A$1:$G$27</definedName>
    <definedName name="_xlnm.Print_Area" localSheetId="1">VA_WF!$A$1:$O$26</definedName>
    <definedName name="_xlnm.Print_Area" localSheetId="2">VI_ZRF!$A$1:$M$68</definedName>
    <definedName name="_xlnm.Print_Area" localSheetId="3">VII_Wskazn!$A$1:$I$39</definedName>
    <definedName name="_xlnm.Print_Area" localSheetId="4">VIII_Info_Zalacz!$A$1:$D$40</definedName>
    <definedName name="_xlnm.Print_Area" localSheetId="6">Zal_VIII_A15!$A$1:$G$23</definedName>
    <definedName name="_xlnm.Print_Area" localSheetId="7">Zal_VIII_A16!$A$1:$F$26</definedName>
    <definedName name="_xlnm.Print_Area" localSheetId="8">Zal_VIII_A17!$A$1:$E$23</definedName>
    <definedName name="_xlnm.Print_Area" localSheetId="9">Zal_VIII_A20_Opis_Projektu!$A$1:$F$42</definedName>
    <definedName name="_xlnm.Print_Area" localSheetId="10">Zal_VIII_B1_RODO!$A$1:$I$49</definedName>
    <definedName name="Razem_VA_WF">VA_WF!$I$22</definedName>
    <definedName name="V_ZRF_Suma_A">VI_ZRF!$A$11</definedName>
    <definedName name="V_ZRF_Suma_B">VI_ZRF!$A$16</definedName>
    <definedName name="V_ZRF_Suma_C">VI_ZRF!$A$21</definedName>
    <definedName name="V_ZRF_Suma_D">VI_ZRF!$A$26</definedName>
    <definedName name="V_ZRF_Suma_E">VI_ZRF!$A$31</definedName>
    <definedName name="V_ZRF_Suma_F">VI_ZRF!$A$36</definedName>
    <definedName name="V_ZRF_Suma_G">VI_ZRF!$A$41</definedName>
    <definedName name="V_ZRF_Suma_H">VI_ZRF!$A$46</definedName>
    <definedName name="V_ZRF_Suma_I">VI_ZRF!$A$57</definedName>
    <definedName name="V_ZRF_Suma_I.">VI_ZRF!$A$51</definedName>
    <definedName name="V_ZRF_Suma_II">VI_ZRF!$A$62</definedName>
    <definedName name="V_ZRF_Suma_J">VI_ZRF!$A$56</definedName>
    <definedName name="V_ZRF_Suma_KK_operacji">VI_ZRF!$A$63</definedName>
    <definedName name="VII_Razem_liczba_zal">VIII_Info_Zalacz!$A$39</definedName>
    <definedName name="VIII_Razem_liczba_zal">VIII_Info_Zalacz!$A$39</definedName>
    <definedName name="WoP_NrUmowy">I_V!$P$61</definedName>
    <definedName name="WoP_ZnakSprawyUM">I_V!$P$10</definedName>
    <definedName name="WoPP_Naz_LGD_reprez">I_V!$A$83</definedName>
    <definedName name="WoPP_ZnakSprawyUM">I_V!$P$10</definedName>
    <definedName name="Z_2BB726A1_4B10_4A63_BE52_7165DC31E478_.wvu.PrintArea" localSheetId="9" hidden="1">Zal_VIII_A20_Opis_Projektu!$A$3:$F$42</definedName>
    <definedName name="Z_301A9C52_99B3_4DE7_B321_BDD0A91222E7_.wvu.PrintArea" localSheetId="2" hidden="1">VI_ZRF!$A$1:$K$67</definedName>
    <definedName name="Z_3C3D3573_DC9B_4958_B336_BA81901DFF6C_.wvu.PrintArea" localSheetId="9" hidden="1">Zal_VIII_A20_Opis_Projektu!$A$3:$F$42</definedName>
    <definedName name="Z_56E8AA3C_4CAF_4C55_B8E1_071ABD58E041_.wvu.PrintArea" localSheetId="3" hidden="1">VII_Wskazn!$A$2:$I$30</definedName>
    <definedName name="Z_6F843275_EAEC_4D53_9B71_19F210A6238C_.wvu.PrintArea" localSheetId="9" hidden="1">Zal_VIII_A20_Opis_Projektu!$A$3:$F$42</definedName>
    <definedName name="Z_87233F4C_5283_471C_9D01_DCEE58FC179E_.wvu.PrintArea" localSheetId="9" hidden="1">Zal_VIII_A20_Opis_Projektu!$A$3:$F$42</definedName>
    <definedName name="Z_8D761A3D_5589_43DE_BFB5_9340DD3C6E17_.wvu.PrintArea" localSheetId="2" hidden="1">VI_ZRF!$A$1:$K$67</definedName>
    <definedName name="Z_8F6157A3_D431_4091_A98E_37FECE20820C_.wvu.PrintArea" localSheetId="3" hidden="1">VII_Wskazn!$A$2:$I$30</definedName>
    <definedName name="Z_CB24E148_4D4D_4C71_BD82_2E72340EDA51_.wvu.PrintArea" localSheetId="9" hidden="1">Zal_VIII_A20_Opis_Projektu!$A$1:$F$42</definedName>
    <definedName name="Z_DF64D807_4B8C_423B_A975_C6FACD998002_.wvu.PrintArea" localSheetId="0" hidden="1">I_V!#REF!</definedName>
    <definedName name="Z_DF64D807_4B8C_423B_A975_C6FACD998002_.wvu.PrintArea" localSheetId="5" hidden="1">IX_Osw_Beneficj!$A$1:$F$13</definedName>
    <definedName name="Z_DF64D807_4B8C_423B_A975_C6FACD998002_.wvu.PrintArea" localSheetId="2" hidden="1">VI_ZRF!$A$1:$K$67</definedName>
    <definedName name="Z_DF64D807_4B8C_423B_A975_C6FACD998002_.wvu.PrintArea" localSheetId="4" hidden="1">VIII_Info_Zalacz!#REF!</definedName>
    <definedName name="Z_DF64D807_4B8C_423B_A975_C6FACD998002_.wvu.PrintArea" localSheetId="6" hidden="1">Zal_VIII_A15!$A$2:$G$23</definedName>
    <definedName name="Z_DF64D807_4B8C_423B_A975_C6FACD998002_.wvu.PrintArea" localSheetId="7" hidden="1">Zal_VIII_A16!$A$2:$F$26</definedName>
    <definedName name="Z_DF64D807_4B8C_423B_A975_C6FACD998002_.wvu.PrintArea" localSheetId="8" hidden="1">Zal_VIII_A17!$A$2:$E$23</definedName>
    <definedName name="Z_DF64D807_4B8C_423B_A975_C6FACD998002_.wvu.PrintArea" localSheetId="10" hidden="1">Zal_VIII_B1_RODO!$A$1:$H$49</definedName>
    <definedName name="Z_FFF4AD8F_F3A1_4936_922D_53F50F8D266D_.wvu.PrintArea" localSheetId="0" hidden="1">I_V!#REF!</definedName>
    <definedName name="Z_FFF4AD8F_F3A1_4936_922D_53F50F8D266D_.wvu.PrintArea" localSheetId="4" hidden="1">VIII_Info_Zalacz!#REF!</definedName>
  </definedNames>
  <calcPr calcId="152511"/>
  <customWorkbookViews>
    <customWorkbookView name="Rafał Statuch - Widok osobisty" guid="{DF64D807-4B8C-423B-A975-C6FACD998002}" mergeInterval="0" personalView="1" maximized="1" xWindow="1" yWindow="1" windowWidth="1440" windowHeight="680" activeSheetId="6"/>
    <customWorkbookView name="zszik - Widok osobisty" guid="{FFF4AD8F-F3A1-4936-922D-53F50F8D266D}" mergeInterval="0" personalView="1" maximized="1" windowWidth="1148" windowHeight="648" activeSheetId="1"/>
  </customWorkbookViews>
</workbook>
</file>

<file path=xl/calcChain.xml><?xml version="1.0" encoding="utf-8"?>
<calcChain xmlns="http://schemas.openxmlformats.org/spreadsheetml/2006/main">
  <c r="C32" i="36" l="1"/>
  <c r="C34" i="36"/>
  <c r="C33" i="36"/>
  <c r="D36" i="36"/>
  <c r="D6" i="36"/>
  <c r="D7" i="36"/>
  <c r="D8" i="36"/>
  <c r="D9" i="36"/>
  <c r="D10" i="36"/>
  <c r="D11" i="36"/>
  <c r="D12" i="36"/>
  <c r="D13" i="36"/>
  <c r="D14" i="36"/>
  <c r="D15" i="36"/>
  <c r="D16" i="36"/>
  <c r="D17" i="36"/>
  <c r="D18" i="36"/>
  <c r="D19" i="36"/>
  <c r="D20" i="36"/>
  <c r="D21" i="36"/>
  <c r="D22" i="36"/>
  <c r="D23" i="36"/>
  <c r="D24" i="36"/>
  <c r="D25" i="36"/>
  <c r="D26" i="36"/>
  <c r="D27" i="36"/>
  <c r="D28" i="36"/>
  <c r="D29" i="36"/>
  <c r="D30" i="36"/>
  <c r="D31" i="36"/>
  <c r="D5" i="36"/>
  <c r="F25" i="48"/>
  <c r="F17" i="48"/>
  <c r="F16" i="48"/>
  <c r="F15" i="48" s="1"/>
  <c r="F8" i="48"/>
  <c r="F6" i="48" s="1"/>
  <c r="F7" i="48"/>
  <c r="M21" i="47" l="1"/>
  <c r="N21" i="47"/>
  <c r="M5" i="47"/>
  <c r="N5" i="47"/>
  <c r="M6" i="47"/>
  <c r="N6" i="47"/>
  <c r="M7" i="47"/>
  <c r="N7" i="47"/>
  <c r="M8" i="47"/>
  <c r="N8" i="47"/>
  <c r="M9" i="47"/>
  <c r="N9" i="47"/>
  <c r="M10" i="47"/>
  <c r="N10" i="47"/>
  <c r="M11" i="47"/>
  <c r="N11" i="47"/>
  <c r="M12" i="47"/>
  <c r="N12" i="47"/>
  <c r="M13" i="47"/>
  <c r="N13" i="47"/>
  <c r="M14" i="47"/>
  <c r="N14" i="47"/>
  <c r="M15" i="47"/>
  <c r="N15" i="47"/>
  <c r="M16" i="47"/>
  <c r="N16" i="47"/>
  <c r="M17" i="47"/>
  <c r="N17" i="47"/>
  <c r="M18" i="47"/>
  <c r="N18" i="47"/>
  <c r="M19" i="47"/>
  <c r="N19" i="47"/>
  <c r="M20" i="47"/>
  <c r="N20" i="47"/>
  <c r="L93" i="25" l="1"/>
  <c r="L94" i="25" s="1"/>
  <c r="K67" i="25" l="1"/>
  <c r="B77" i="25" l="1"/>
  <c r="B4" i="51" l="1"/>
  <c r="L55" i="43" l="1"/>
  <c r="L54" i="43"/>
  <c r="L53" i="43"/>
  <c r="L50" i="43"/>
  <c r="L49" i="43"/>
  <c r="L48" i="43"/>
  <c r="L45" i="43"/>
  <c r="L44" i="43"/>
  <c r="L43" i="43"/>
  <c r="L40" i="43"/>
  <c r="L39" i="43"/>
  <c r="L38" i="43"/>
  <c r="L35" i="43"/>
  <c r="L34" i="43"/>
  <c r="L33" i="43"/>
  <c r="L30" i="43"/>
  <c r="L29" i="43"/>
  <c r="L28" i="43"/>
  <c r="L25" i="43"/>
  <c r="L24" i="43"/>
  <c r="L23" i="43"/>
  <c r="L61" i="43"/>
  <c r="L60" i="43"/>
  <c r="L59" i="43"/>
  <c r="L20" i="43"/>
  <c r="L19" i="43"/>
  <c r="L18" i="43"/>
  <c r="L15" i="43"/>
  <c r="L14" i="43"/>
  <c r="L13" i="43"/>
  <c r="L10" i="43"/>
  <c r="L9" i="43"/>
  <c r="L8" i="43"/>
  <c r="I3" i="43"/>
  <c r="F3" i="43"/>
  <c r="I1" i="43"/>
  <c r="L44" i="25"/>
  <c r="J44" i="25"/>
  <c r="E44" i="25"/>
  <c r="L35" i="25"/>
  <c r="E35" i="25"/>
  <c r="J35" i="25" l="1"/>
  <c r="K56" i="43" l="1"/>
  <c r="J56" i="43"/>
  <c r="I56" i="43"/>
  <c r="H56" i="43"/>
  <c r="G56" i="43"/>
  <c r="K51" i="43"/>
  <c r="J51" i="43"/>
  <c r="I51" i="43"/>
  <c r="H51" i="43"/>
  <c r="G51" i="43"/>
  <c r="F51" i="43"/>
  <c r="L51" i="43" s="1"/>
  <c r="K46" i="43"/>
  <c r="J46" i="43"/>
  <c r="I46" i="43"/>
  <c r="H46" i="43"/>
  <c r="G46" i="43"/>
  <c r="F46" i="43"/>
  <c r="L46" i="43" s="1"/>
  <c r="K41" i="43"/>
  <c r="J41" i="43"/>
  <c r="I41" i="43"/>
  <c r="H41" i="43"/>
  <c r="G41" i="43"/>
  <c r="F41" i="43"/>
  <c r="L41" i="43" s="1"/>
  <c r="K36" i="43"/>
  <c r="J36" i="43"/>
  <c r="I36" i="43"/>
  <c r="H36" i="43"/>
  <c r="G36" i="43"/>
  <c r="F36" i="43"/>
  <c r="L36" i="43" s="1"/>
  <c r="K31" i="43"/>
  <c r="J31" i="43"/>
  <c r="I31" i="43"/>
  <c r="H31" i="43"/>
  <c r="G31" i="43"/>
  <c r="F31" i="43"/>
  <c r="L31" i="43" s="1"/>
  <c r="K26" i="43"/>
  <c r="J26" i="43"/>
  <c r="I26" i="43"/>
  <c r="H26" i="43"/>
  <c r="G26" i="43"/>
  <c r="F26" i="43"/>
  <c r="L26" i="43" s="1"/>
  <c r="F56" i="43"/>
  <c r="L56" i="43" s="1"/>
  <c r="C37" i="36" l="1"/>
  <c r="F65" i="43" l="1"/>
  <c r="G65" i="43"/>
  <c r="H65" i="43"/>
  <c r="I65" i="43"/>
  <c r="J65" i="43"/>
  <c r="K65" i="43"/>
  <c r="F66" i="43"/>
  <c r="G66" i="43"/>
  <c r="H66" i="43"/>
  <c r="I66" i="43"/>
  <c r="J66" i="43"/>
  <c r="K66" i="43"/>
  <c r="K64" i="43"/>
  <c r="J64" i="43"/>
  <c r="I64" i="43"/>
  <c r="H64" i="43"/>
  <c r="G64" i="43"/>
  <c r="F64" i="43"/>
  <c r="K62" i="43"/>
  <c r="J62" i="43"/>
  <c r="I62" i="43"/>
  <c r="H62" i="43"/>
  <c r="G62" i="43"/>
  <c r="F62" i="43"/>
  <c r="L62" i="43" s="1"/>
  <c r="K21" i="43"/>
  <c r="J21" i="43"/>
  <c r="I21" i="43"/>
  <c r="H21" i="43"/>
  <c r="G21" i="43"/>
  <c r="F21" i="43"/>
  <c r="L21" i="43" s="1"/>
  <c r="K16" i="43"/>
  <c r="J16" i="43"/>
  <c r="I16" i="43"/>
  <c r="H16" i="43"/>
  <c r="G16" i="43"/>
  <c r="F16" i="43"/>
  <c r="L16" i="43" s="1"/>
  <c r="K11" i="43"/>
  <c r="J11" i="43"/>
  <c r="I11" i="43"/>
  <c r="H11" i="43"/>
  <c r="G11" i="43"/>
  <c r="F11" i="43"/>
  <c r="L11" i="43" l="1"/>
  <c r="G57" i="43"/>
  <c r="K57" i="43"/>
  <c r="I57" i="43"/>
  <c r="J57" i="43"/>
  <c r="H57" i="43"/>
  <c r="F57" i="43"/>
  <c r="L57" i="43" l="1"/>
  <c r="H25" i="48"/>
  <c r="H17" i="48"/>
  <c r="H16" i="48"/>
  <c r="H7" i="48"/>
  <c r="H8" i="48"/>
  <c r="H6" i="48" l="1"/>
  <c r="H15" i="48"/>
  <c r="L89" i="25"/>
  <c r="L69" i="25"/>
  <c r="L25" i="47" l="1"/>
  <c r="M25" i="47"/>
  <c r="N25" i="47"/>
  <c r="N24" i="47"/>
  <c r="M24" i="47"/>
  <c r="N23" i="47"/>
  <c r="M23" i="47"/>
  <c r="L24" i="47"/>
  <c r="L23" i="47"/>
  <c r="N22" i="47"/>
  <c r="M22" i="47"/>
  <c r="L22" i="47"/>
  <c r="P61" i="25"/>
  <c r="B8" i="51" s="1"/>
  <c r="L102" i="25" l="1"/>
  <c r="D102" i="25"/>
  <c r="J102" i="25"/>
  <c r="D37" i="36" l="1"/>
  <c r="C38" i="36"/>
  <c r="D38" i="36"/>
  <c r="D34" i="36"/>
  <c r="D33" i="36"/>
  <c r="D39" i="36" l="1"/>
  <c r="K63" i="43" l="1"/>
  <c r="J63" i="43"/>
  <c r="H63" i="43"/>
  <c r="G63" i="43"/>
  <c r="F63" i="43" l="1"/>
  <c r="I63" i="43"/>
  <c r="L63" i="43" l="1"/>
  <c r="P10" i="25"/>
</calcChain>
</file>

<file path=xl/sharedStrings.xml><?xml version="1.0" encoding="utf-8"?>
<sst xmlns="http://schemas.openxmlformats.org/spreadsheetml/2006/main" count="695" uniqueCount="451">
  <si>
    <t>B.</t>
  </si>
  <si>
    <t>RAZEM</t>
  </si>
  <si>
    <t>a)</t>
  </si>
  <si>
    <t>b)</t>
  </si>
  <si>
    <t>Załączniki dotyczące operacji</t>
  </si>
  <si>
    <t>(…)</t>
  </si>
  <si>
    <t>6.</t>
  </si>
  <si>
    <t>C.</t>
  </si>
  <si>
    <t xml:space="preserve">A. </t>
  </si>
  <si>
    <t xml:space="preserve">Inne załączniki </t>
  </si>
  <si>
    <t>15.</t>
  </si>
  <si>
    <t>Lp.</t>
  </si>
  <si>
    <t>Nazwa załącznika</t>
  </si>
  <si>
    <t>1.</t>
  </si>
  <si>
    <t>2.</t>
  </si>
  <si>
    <t>3.</t>
  </si>
  <si>
    <t>4.</t>
  </si>
  <si>
    <t>5.</t>
  </si>
  <si>
    <t>7.</t>
  </si>
  <si>
    <t>8.</t>
  </si>
  <si>
    <t>(...)</t>
  </si>
  <si>
    <t>10.</t>
  </si>
  <si>
    <t>11.</t>
  </si>
  <si>
    <t>12.</t>
  </si>
  <si>
    <t>Jedn. miary</t>
  </si>
  <si>
    <t>9.</t>
  </si>
  <si>
    <t>I.</t>
  </si>
  <si>
    <t>II.</t>
  </si>
  <si>
    <t>I. CZĘŚĆ OGÓLNA</t>
  </si>
  <si>
    <t>13.</t>
  </si>
  <si>
    <t>c)</t>
  </si>
  <si>
    <t>d)</t>
  </si>
  <si>
    <t>Suma A.</t>
  </si>
  <si>
    <t>Suma B.</t>
  </si>
  <si>
    <t>Suma C.</t>
  </si>
  <si>
    <t>Suma I</t>
  </si>
  <si>
    <t>Suma II</t>
  </si>
  <si>
    <t>(wybierz z listy)</t>
  </si>
  <si>
    <t>Koszty ogólne (maks. 10% kosztów kwalifikowalnych)</t>
  </si>
  <si>
    <t>UM</t>
  </si>
  <si>
    <t>/</t>
  </si>
  <si>
    <t xml:space="preserve">Liczba szkoleń </t>
  </si>
  <si>
    <t>Liczba nowych miejsc noclegowych</t>
  </si>
  <si>
    <t>L.p.</t>
  </si>
  <si>
    <t>Oświadczam, że:</t>
  </si>
  <si>
    <t>16.</t>
  </si>
  <si>
    <t>17.</t>
  </si>
  <si>
    <t>18.</t>
  </si>
  <si>
    <t>19.</t>
  </si>
  <si>
    <t>20.</t>
  </si>
  <si>
    <t>Nazwa LGD</t>
  </si>
  <si>
    <t>w tym VAT***</t>
  </si>
  <si>
    <t>Partner / Partnerzy 
realizujący zadanie / grupę zadań  
(nr LGD)</t>
  </si>
  <si>
    <r>
      <rPr>
        <b/>
        <sz val="7"/>
        <rFont val="Arial"/>
        <family val="2"/>
        <charset val="238"/>
      </rPr>
      <t xml:space="preserve">III. </t>
    </r>
    <r>
      <rPr>
        <sz val="7"/>
        <rFont val="Arial"/>
        <family val="2"/>
        <charset val="238"/>
      </rPr>
      <t xml:space="preserve">Suma kosztów kwalifikowalnych operacji (I+II) </t>
    </r>
  </si>
  <si>
    <t>symbol formularza</t>
  </si>
  <si>
    <t>Polska</t>
  </si>
  <si>
    <t>III.1</t>
  </si>
  <si>
    <t>III.2</t>
  </si>
  <si>
    <t>III.3</t>
  </si>
  <si>
    <t>Sposób pomiaru wskaźnika</t>
  </si>
  <si>
    <t>Wskaźnik</t>
  </si>
  <si>
    <t xml:space="preserve">Liczba zabytków poddanych pracom konserwatorskim lub restauratorskim </t>
  </si>
  <si>
    <t>…</t>
  </si>
  <si>
    <t>Jednostka miary wskaźnika</t>
  </si>
  <si>
    <t>szt.</t>
  </si>
  <si>
    <t>osoby</t>
  </si>
  <si>
    <t>km</t>
  </si>
  <si>
    <t xml:space="preserve"> 
w tym VAT***</t>
  </si>
  <si>
    <t>Ogółem</t>
  </si>
  <si>
    <t>TAK / ND</t>
  </si>
  <si>
    <t>14.</t>
  </si>
  <si>
    <t>- 6936 - UM</t>
  </si>
  <si>
    <t xml:space="preserve">Liczba załączników 
dołączonych przez LGD </t>
  </si>
  <si>
    <t>Potwierdzenie przyjęcia przez UM /pieczęć/</t>
  </si>
  <si>
    <t>i podpis</t>
  </si>
  <si>
    <t>(wypełnia UM)</t>
  </si>
  <si>
    <t>2. Wniosek dotyczy operacji polegającej na:</t>
  </si>
  <si>
    <t>data przyjęcia (dd-mm-rrrr)</t>
  </si>
  <si>
    <t>5.1 Kraj</t>
  </si>
  <si>
    <t>5.2 Województwo</t>
  </si>
  <si>
    <t>5.3 Powiat</t>
  </si>
  <si>
    <t>5.4 Gmina</t>
  </si>
  <si>
    <t>5.5 Kod pocztowy</t>
  </si>
  <si>
    <t>5.6 Poczta</t>
  </si>
  <si>
    <t>5.7 Miejscowość</t>
  </si>
  <si>
    <t>5.8 Ulica</t>
  </si>
  <si>
    <t>5.9 Nr domu</t>
  </si>
  <si>
    <t>5.10 Nr lokalu</t>
  </si>
  <si>
    <t>5.11 Telefon stacjonarny / komórkowy</t>
  </si>
  <si>
    <t>5.12 Faks</t>
  </si>
  <si>
    <t>5.13  E-mail</t>
  </si>
  <si>
    <t>5.14 Adres www</t>
  </si>
  <si>
    <t>Jak cofnąć niepożądane
(a dokonane) zmiany?</t>
  </si>
  <si>
    <t>Jak dodać wiersz?</t>
  </si>
  <si>
    <t>Jak uzupełnić formułę?</t>
  </si>
  <si>
    <t>Suma kosztów kwalifikowalnych (I+II) dla Partnera nr</t>
  </si>
  <si>
    <t>A.</t>
  </si>
  <si>
    <t>A.1</t>
  </si>
  <si>
    <t>A.2</t>
  </si>
  <si>
    <t>B.1</t>
  </si>
  <si>
    <t>B.2</t>
  </si>
  <si>
    <t>C.1</t>
  </si>
  <si>
    <t>C.2</t>
  </si>
  <si>
    <t>II.1</t>
  </si>
  <si>
    <t>II.2</t>
  </si>
  <si>
    <t>Wniosek w postaci dokumentu elektronicznego, zapisanego na informatycznym nośniku danych</t>
  </si>
  <si>
    <t>miejscowość i data (w formacie dd-mm-rrrr)</t>
  </si>
  <si>
    <t>Liczba osób przeszkolonych</t>
  </si>
  <si>
    <t>Liczba nowych obiektów infrastruktury turystycznej i rekreacyjnej</t>
  </si>
  <si>
    <t>Liczba przebudowanych obiektów infrastruktury turystycznej i rekreacyjnej</t>
  </si>
  <si>
    <t>Liczba osób oceniających szkolenia, jako adekwatne do oczekiwań</t>
  </si>
  <si>
    <t>-</t>
  </si>
  <si>
    <t xml:space="preserve">WNIOSEK O PŁATNOŚĆ
w ramach poddziałania
 19.3 "Przygotowanie i realizacja działań w zakresie współpracy z lokalną grupą działania" objętego Programem Rozwoju Obszarów Wiejskich na lata 2014-2020                                                                                                                                                                                </t>
  </si>
  <si>
    <t>znak sprawy (wypełnia Urząd Marszałkowski albo wojewódzka samorządowa jednostka organizacyjna zwana dalej UM)</t>
  </si>
  <si>
    <t>W celu poprawnego wypełnienia formularza wniosku należy zapoznać się z informacjami zawartymi w Instrukcji jego wypełniania</t>
  </si>
  <si>
    <t>1. Cel złożenia wniosku o płatność:</t>
  </si>
  <si>
    <t>3. Etap operacji</t>
  </si>
  <si>
    <t>II. DANE IDENTYFIKACYJNE LGD UMOCOWANEJ DO DZIAŁANIA W IMIENIU LGD UCZESTNICZĄCYCH W REALIZACJI OPERACJI</t>
  </si>
  <si>
    <t>1. Numer identyfikacyjny</t>
  </si>
  <si>
    <t xml:space="preserve">2. Nazwa LGD </t>
  </si>
  <si>
    <t>3. NIP</t>
  </si>
  <si>
    <t>4. REGON</t>
  </si>
  <si>
    <t xml:space="preserve">7. Dane pełnomocnika LGD  </t>
  </si>
  <si>
    <t>8. Dane osoby uprawnionej do kontaktu</t>
  </si>
  <si>
    <t>6.1 Kraj</t>
  </si>
  <si>
    <t>6.2 Województwo</t>
  </si>
  <si>
    <t>6.3 Powiat</t>
  </si>
  <si>
    <t>6.4 Gmina</t>
  </si>
  <si>
    <t>6.5 Kod pocztowy</t>
  </si>
  <si>
    <t>6.6 Poczta</t>
  </si>
  <si>
    <t>6.7 Miejscowość</t>
  </si>
  <si>
    <t>6.8 Ulica</t>
  </si>
  <si>
    <t>6.9 Nr domu</t>
  </si>
  <si>
    <t>6.10 Nr lokalu</t>
  </si>
  <si>
    <t xml:space="preserve">8.1 Nazwisko </t>
  </si>
  <si>
    <r>
      <t xml:space="preserve">IV.A. DANE PARTNERÓW (LGD) UBIEGAJĄCYCH SIĘ O PŁATNOŚĆ W DANYM ETAPIE OPERACJI
</t>
    </r>
    <r>
      <rPr>
        <i/>
        <sz val="7"/>
        <rFont val="Arial"/>
        <family val="2"/>
        <charset val="238"/>
      </rPr>
      <t>(sekcja powielana dla każdego partnera ubiegającego się o płatność)</t>
    </r>
  </si>
  <si>
    <t>1. Dane identyfikacyjne Partnera nr:</t>
  </si>
  <si>
    <t>2. Numer identyfikacyjny</t>
  </si>
  <si>
    <t>3. Nazwa Partnera</t>
  </si>
  <si>
    <t>4. NIP</t>
  </si>
  <si>
    <t>5. REGON</t>
  </si>
  <si>
    <t>DANE WNIOSKU O PŁATNOŚĆ DLA DANEGO PARTNERA</t>
  </si>
  <si>
    <t xml:space="preserve">Koszty całkowite realizacji danego etapu operacji </t>
  </si>
  <si>
    <t>Koszty niekwalifikowalne realizacji danego etapu operacji</t>
  </si>
  <si>
    <t>Koszty kwalifikowalne realizacji danego etapu operacji
w tym:</t>
  </si>
  <si>
    <t>Wnioskowana kwota pomocy dla danego etapu operacji
w tym:</t>
  </si>
  <si>
    <t>9.1. Publiczne  środki wspólnotowe (wkład EFRROW)</t>
  </si>
  <si>
    <t>9.2. Publiczne środki krajowe (wkład krajowy) wypłacane przez ARIMR</t>
  </si>
  <si>
    <t>III. DANE Z UMOWY O PRZYZNANIU POMOCY</t>
  </si>
  <si>
    <t>Nr umowy</t>
  </si>
  <si>
    <r>
      <t>Data zawarcia umowy</t>
    </r>
    <r>
      <rPr>
        <i/>
        <sz val="8"/>
        <rFont val="Arial"/>
        <family val="2"/>
        <charset val="238"/>
      </rPr>
      <t xml:space="preserve"> (w formacie dd-mm-rrrr)</t>
    </r>
  </si>
  <si>
    <t>Kwota pomocy z umowy przyznana dla całej operacji</t>
  </si>
  <si>
    <t>Kwota pomocy z umowy przyznana dla danego etapu operacji</t>
  </si>
  <si>
    <t>Nazwa Funduszu:</t>
  </si>
  <si>
    <t>Europejski Fundusz Rolny na rzecz Rozwoju Obszarów Wiejskich</t>
  </si>
  <si>
    <t>IV. DANE DOTYCZĄCE WNIOSKU O PŁATNOŚĆ DLA PROJEKTU WSPÓŁPRACY</t>
  </si>
  <si>
    <t>od:</t>
  </si>
  <si>
    <t>do:</t>
  </si>
  <si>
    <r>
      <t xml:space="preserve">Wniosek za okres: </t>
    </r>
    <r>
      <rPr>
        <i/>
        <sz val="8"/>
        <rFont val="Arial"/>
        <family val="2"/>
        <charset val="238"/>
      </rPr>
      <t>(daty w formacie dd-mm-rrrr)</t>
    </r>
  </si>
  <si>
    <t>5.1. Publiczne środki wspólnotowe (wkład EFRROW)</t>
  </si>
  <si>
    <t>5.2. Publiczne środki krajowe (wkład krajowy) wypłacane przez ARiMR</t>
  </si>
  <si>
    <t>Odsetki od wypłaconej zaliczki / wyprzedzającego finansowania podlegające rozliczeniu w ramach wniosku</t>
  </si>
  <si>
    <t>V. SUMA Z WYKAZU FAKTUR LUB DOKUMENTÓW O RÓWNOWAŻNEJ WARTOŚCI DOWODOWEJ DOKUMENTUJĄCYCH PONIESIONE KOSZTY KWALIFIKOWALNE</t>
  </si>
  <si>
    <t>Kwota wydatków całkowitych (w zł)</t>
  </si>
  <si>
    <t>Kwota wydatków kwalifikowalnych (w zł)</t>
  </si>
  <si>
    <t>Razem</t>
  </si>
  <si>
    <r>
      <t>ogółem</t>
    </r>
    <r>
      <rPr>
        <b/>
        <vertAlign val="superscript"/>
        <sz val="9"/>
        <rFont val="Arial"/>
        <family val="2"/>
        <charset val="238"/>
      </rPr>
      <t>1</t>
    </r>
  </si>
  <si>
    <r>
      <t>w tym VAT</t>
    </r>
    <r>
      <rPr>
        <b/>
        <vertAlign val="superscript"/>
        <sz val="9"/>
        <rFont val="Arial"/>
        <family val="2"/>
        <charset val="238"/>
      </rPr>
      <t>2</t>
    </r>
  </si>
  <si>
    <t xml:space="preserve">Nr dokumentu </t>
  </si>
  <si>
    <t xml:space="preserve">Rodzaj dokumentu </t>
  </si>
  <si>
    <t xml:space="preserve">Numer konta księgowego lub kodu rachunkowego </t>
  </si>
  <si>
    <t xml:space="preserve">NIP wystawcy dokumentu </t>
  </si>
  <si>
    <t>Nazwa wystawcy dokumentu</t>
  </si>
  <si>
    <t>Pozycja na dokumencie albo 
nazwa towaru/ usługi</t>
  </si>
  <si>
    <t xml:space="preserve">Pozycja w zestawieniu rzeczowo-finansowym </t>
  </si>
  <si>
    <t>Sposób zapłaty (G/P/K)</t>
  </si>
  <si>
    <t>8.2 Imię</t>
  </si>
  <si>
    <t>Data 
wystawienia
dokumentu
 (dd-mm-rrrr)</t>
  </si>
  <si>
    <t>Data zapłaty             (dd-mm-rrrr)</t>
  </si>
  <si>
    <t>VI. ZESTAWIENIE RZECZOWO-FINANSOWE OPERACJI</t>
  </si>
  <si>
    <r>
      <t>ogółem</t>
    </r>
    <r>
      <rPr>
        <vertAlign val="superscript"/>
        <sz val="8"/>
        <rFont val="Arial"/>
        <family val="2"/>
        <charset val="238"/>
      </rPr>
      <t>1</t>
    </r>
  </si>
  <si>
    <r>
      <t>w tym VAT</t>
    </r>
    <r>
      <rPr>
        <vertAlign val="superscript"/>
        <sz val="8"/>
        <rFont val="Arial"/>
        <family val="2"/>
        <charset val="238"/>
      </rPr>
      <t>2</t>
    </r>
  </si>
  <si>
    <t>V.A.  WYKAZ FAKTUR LUB DOKUMENTÓW O RÓWNOWAŻNEJ WARTOŚCI DOWODOWEJ DOKUMENTUJĄCYCH PONIESIONE KOSZTY KWALIFIKOWALNE</t>
  </si>
  <si>
    <t>Nr Partnera</t>
  </si>
  <si>
    <t>(wybór)</t>
  </si>
  <si>
    <t>RAZEM:</t>
  </si>
  <si>
    <t>w tym Partner nr:</t>
  </si>
  <si>
    <t>W-2_19.3</t>
  </si>
  <si>
    <t>I Etap</t>
  </si>
  <si>
    <t>przygotowaniu połączonym z realizacją projektu współpracy</t>
  </si>
  <si>
    <t>II Etap</t>
  </si>
  <si>
    <t>III Etap</t>
  </si>
  <si>
    <t>IV Etap</t>
  </si>
  <si>
    <t>V Etap</t>
  </si>
  <si>
    <t>6.1 Kwota rozliczająca zaliczkę</t>
  </si>
  <si>
    <t>4.1. Koszty inwestycyjne</t>
  </si>
  <si>
    <t>Dane pozostałych partnerów projektu (LGD) można uzupełnić w arkuszu IV_A w skoroszycie (w dodatkowym pliku) WoP_19_3_2z_ark_wpolwn.xlsx</t>
  </si>
  <si>
    <t>Liczba podmiotów wspartych w ramach operacji obejmujących wyposażenie mające na celu szerzenie lokalnej kultury i dziedzictwa lokalnego</t>
  </si>
  <si>
    <t>VII.1 Wskaźniki obowiązkowe</t>
  </si>
  <si>
    <t>Wartość wskaźnika osiągnięta w wyniku realizacji operacji</t>
  </si>
  <si>
    <t>Docelowa wartość wskaźnika zgodnie z umową</t>
  </si>
  <si>
    <t>VII.2 Pozostałe wskaźniki</t>
  </si>
  <si>
    <t>Dezagregacja</t>
  </si>
  <si>
    <t>Obiekty noclegowe</t>
  </si>
  <si>
    <t>Obiekty gastronomiczne</t>
  </si>
  <si>
    <t>Obiekty sportowe /rekreacyjne</t>
  </si>
  <si>
    <t>Budynki</t>
  </si>
  <si>
    <t>Inne obiekty</t>
  </si>
  <si>
    <t>Ścieżki rowerowe</t>
  </si>
  <si>
    <t>Szlaki turystyczne</t>
  </si>
  <si>
    <t>Liczba</t>
  </si>
  <si>
    <t>Deklaracja rozliczeniowa ZUS DRA (wraz z ZUS RCA (RCX), ZUS RSA, ZUS RZA)</t>
  </si>
  <si>
    <t>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t>
  </si>
  <si>
    <t>21.</t>
  </si>
  <si>
    <t>22.</t>
  </si>
  <si>
    <t>23.</t>
  </si>
  <si>
    <t>24.</t>
  </si>
  <si>
    <r>
      <t>Faktury lub dokumenty o równoważnej wartości dowodowej (w tym umowy o dzieło, zlecenia i inne umowy cywilnoprawne) 
- kopia</t>
    </r>
    <r>
      <rPr>
        <vertAlign val="superscript"/>
        <sz val="9"/>
        <rFont val="Arial"/>
        <family val="2"/>
        <charset val="238"/>
      </rPr>
      <t>4</t>
    </r>
  </si>
  <si>
    <r>
      <t>Dowody zapłaty 
- kopia</t>
    </r>
    <r>
      <rPr>
        <vertAlign val="superscript"/>
        <sz val="9"/>
        <rFont val="Arial"/>
        <family val="2"/>
        <charset val="238"/>
      </rPr>
      <t>4</t>
    </r>
  </si>
  <si>
    <r>
      <t>Umowy o pracę wraz z zakresami czynności osób koordynujących realizację projektu współpracy 
- kopia</t>
    </r>
    <r>
      <rPr>
        <vertAlign val="superscript"/>
        <sz val="9"/>
        <rFont val="Arial"/>
        <family val="2"/>
        <charset val="238"/>
      </rPr>
      <t>4</t>
    </r>
  </si>
  <si>
    <r>
      <t>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kopia</t>
    </r>
    <r>
      <rPr>
        <vertAlign val="superscript"/>
        <sz val="9"/>
        <rFont val="Arial"/>
        <family val="2"/>
        <charset val="238"/>
      </rPr>
      <t>4</t>
    </r>
  </si>
  <si>
    <r>
      <t>Wycena określająca wartość rynkową zakupionych używanych maszyn lub wyposażenia o charakterze zabytkowym albo historycznym (w przypadku operacji obejmujących zakup używanego sprzętu o charakterze zabytkowym lub historycznym w ramach zachowania dziedzictwa lokalnego) 
- kopia</t>
    </r>
    <r>
      <rPr>
        <vertAlign val="superscript"/>
        <sz val="9"/>
        <rFont val="Arial"/>
        <family val="2"/>
        <charset val="238"/>
      </rPr>
      <t>4</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</si>
  <si>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4</t>
    </r>
  </si>
  <si>
    <r>
      <t>Interpretacja przepisów prawa podatkowego (interpretacja indywidualna) wydana przez Organ upoważniony (w przypadku, gdy Beneficjent złożył do wniosku o przyznanie pomocy Oświadczenia o kwalifikowalności VAT oraz wykazał w kosztach kwalifikowalnych VAT) 
- oryginał lub kopia</t>
    </r>
    <r>
      <rPr>
        <vertAlign val="superscript"/>
        <sz val="9"/>
        <rFont val="Arial"/>
        <family val="2"/>
        <charset val="238"/>
      </rPr>
      <t>4</t>
    </r>
  </si>
  <si>
    <r>
      <t>Umowa najmu lub dzierżawy maszyn, wyposażenia, sprzętu lub nieruchomości 
- kopia</t>
    </r>
    <r>
      <rPr>
        <vertAlign val="superscript"/>
        <sz val="9"/>
        <rFont val="Arial"/>
        <family val="2"/>
        <charset val="238"/>
      </rPr>
      <t>4</t>
    </r>
  </si>
  <si>
    <r>
      <t>Ostateczne pozwolenie na użytkowanie obiektu budowlanego, jeśli taki obowiązek wynika z przepisów prawa budowlanego 
- oryginał lub kopia</t>
    </r>
    <r>
      <rPr>
        <vertAlign val="superscript"/>
        <sz val="9"/>
        <rFont val="Arial"/>
        <family val="2"/>
        <charset val="238"/>
      </rPr>
      <t>4</t>
    </r>
  </si>
  <si>
    <r>
      <t>Kosztorys różnicowy 
- oryginał lub kopia</t>
    </r>
    <r>
      <rPr>
        <vertAlign val="superscript"/>
        <sz val="9"/>
        <rFont val="Arial"/>
        <family val="2"/>
        <charset val="238"/>
      </rPr>
      <t>4</t>
    </r>
  </si>
  <si>
    <r>
      <t>Protokoły odbioru robót / montażu / rozruchu maszyn i urządzeń / instalacji oprogramowania lub Oświadczenie Beneficjenta o poprawnym wykonaniu ww. czynności z udziałem środków własnych 
- oryginał lub kopia</t>
    </r>
    <r>
      <rPr>
        <vertAlign val="superscript"/>
        <sz val="9"/>
        <rFont val="Arial"/>
        <family val="2"/>
        <charset val="238"/>
      </rPr>
      <t>4</t>
    </r>
  </si>
  <si>
    <r>
      <t>Karta rozliczenia zadania w zakresie wzmocnienia kapitału społecznego w tym podnoszenia wiedzy społeczności lokalnej w zakresie ochrony środowiska i zmian klimatycznych i innowacyjności
- oryginał lub kopia</t>
    </r>
    <r>
      <rPr>
        <vertAlign val="superscript"/>
        <sz val="9"/>
        <rFont val="Arial"/>
        <family val="2"/>
        <charset val="238"/>
      </rPr>
      <t>4</t>
    </r>
  </si>
  <si>
    <r>
      <t>Pełnomocnictwo (w przypadku, gdy zostało udzielone innej osobie niż podczas składania wniosku o przyznanie pomocy lub gdy zmienił się zakres poprzednio udzielonego pełnomocnictwa) 
- oryginał lub kopia</t>
    </r>
    <r>
      <rPr>
        <vertAlign val="superscript"/>
        <sz val="9"/>
        <rFont val="Arial"/>
        <family val="2"/>
        <charset val="238"/>
      </rPr>
      <t>4</t>
    </r>
  </si>
  <si>
    <r>
      <t>Umowa cesji wierzytelności 
- oryginał lub kopia</t>
    </r>
    <r>
      <rPr>
        <vertAlign val="superscript"/>
        <sz val="9"/>
        <rFont val="Arial"/>
        <family val="2"/>
        <charset val="238"/>
      </rPr>
      <t>4</t>
    </r>
  </si>
  <si>
    <r>
      <t>Informacja o numerze rachunku bankowego LGD realizujących zadania w ramach wniosku o płatność lub cesjonariusza, prowadzonego przez bank lub spółdzielczą kasę oszczędnościowo–kredytową, na który mają być przekazane środki finansowe z tytułu pomocy 
- oryginał albo kopia</t>
    </r>
    <r>
      <rPr>
        <vertAlign val="superscript"/>
        <sz val="9"/>
        <rFont val="Arial"/>
        <family val="2"/>
        <charset val="238"/>
      </rPr>
      <t>4</t>
    </r>
  </si>
  <si>
    <r>
      <t>Aktualny wyciąg z rachunku bankowego przeznaczonego do obsługi zaliczki / wyprzedzającego finansowania LGD realizujących zadania w ramach wniosku o płatność 
- oryginał albo kopia</t>
    </r>
    <r>
      <rPr>
        <vertAlign val="superscript"/>
        <sz val="9"/>
        <rFont val="Arial"/>
        <family val="2"/>
        <charset val="238"/>
      </rPr>
      <t>4</t>
    </r>
  </si>
  <si>
    <r>
      <t>Inne pozwolenia, zezwolenia, decyzje i inne dokumenty, których uzyskanie było wymagane przez odrębne przepisy w związku z zrealizowaną operacją  
- oryginał albo kopia</t>
    </r>
    <r>
      <rPr>
        <vertAlign val="superscript"/>
        <sz val="9"/>
        <rFont val="Arial"/>
        <family val="2"/>
        <charset val="238"/>
      </rPr>
      <t>4</t>
    </r>
  </si>
  <si>
    <t>8.1. Koszty inwestycyjne</t>
  </si>
  <si>
    <t>Wnioskowana kwota pomocy dotycząca kosztów inwestycyjnych operacji
w tym:</t>
  </si>
  <si>
    <t>10.1. Kwota rozliczająca zaliczkę</t>
  </si>
  <si>
    <r>
      <t>Zawiadomienie właściwego organu o zakończeniu budowy złożone co najmniej 14 dni przed zamierzonym terminem przystąpienia do użytkowania, jeżeli obowiązek taki wynika z przepisów prawa budowlanego lub właściwy organ nałożył taki obowiązek 
- oryginał lub kopia</t>
    </r>
    <r>
      <rPr>
        <vertAlign val="superscript"/>
        <sz val="9"/>
        <rFont val="Arial"/>
        <family val="2"/>
        <charset val="238"/>
      </rPr>
      <t>4</t>
    </r>
    <r>
      <rPr>
        <sz val="9"/>
        <rFont val="Arial"/>
        <family val="2"/>
        <charset val="238"/>
      </rPr>
      <t xml:space="preserve"> wraz z:
- oświadczeniem Beneficjenta, że w ciągu 14 dni od dnia zgłoszenia zakończenia robót właściwy organ nie wniósł sprzeciwu – oryginał 
albo
- zaświadczeniem wydanym przez właściwy organ, że nie wnosi sprzeciwu w przypadku, gdy zawiadomienie o zakończeniu robót budowlanych będzie przedkładane przed upływem 14 dni  
- oryginał lub kopia</t>
    </r>
    <r>
      <rPr>
        <vertAlign val="superscript"/>
        <sz val="9"/>
        <rFont val="Arial"/>
        <family val="2"/>
        <charset val="238"/>
      </rPr>
      <t>4</t>
    </r>
  </si>
  <si>
    <r>
      <t>Oświadczenie LGD realizujących zadania w ramach wniosku o płatność o prowadzeniu oddzielnego systemu rachunkowości albo o korzystaniu z odpowiedniego kodu rachunkowego w rozumieniu art. 66 ust. 1 lit. c pkt i rozporządzenia nr 1305/2013</t>
    </r>
    <r>
      <rPr>
        <vertAlign val="superscript"/>
        <sz val="9"/>
        <rFont val="Arial"/>
        <family val="2"/>
        <charset val="238"/>
      </rPr>
      <t>5</t>
    </r>
    <r>
      <rPr>
        <sz val="9"/>
        <rFont val="Arial"/>
        <family val="2"/>
        <charset val="238"/>
      </rPr>
      <t>, dla wszystkich transakcji związanych z realizacją operacji (sporządzone na formularzu udostępnionym przez UM)
- oryginał</t>
    </r>
  </si>
  <si>
    <t>e)</t>
  </si>
  <si>
    <t>umożliwię upoważnionym podmiotom przeprowadzanie kontroli wszelkich elementów związanych z realizowaną operacją do dnia, w którym upłynie 5 lat od dnia wypłaty płatności końcowej, w szczególności wizyty oraz kontroli na miejscu realizacji operacji i kontroli dokumentów, w obecności osoby reprezentującej / pełnomocnika, podczas wykonywania powyższych czynności.</t>
  </si>
  <si>
    <t>dane Beneficjenta mogą być przetwarzane przez organy audytowe i dochodzeniowe Unii Europejskiej i państw członkowskich dla zabezpieczenia interesów finansowych Unii;</t>
  </si>
  <si>
    <t>Załącznik nr VIII. A.16</t>
  </si>
  <si>
    <r>
      <t>Oświadczenie LGD realizujących zadania w ramach wniosku o płatność o prowadzeniu oddzielnego systemu rachunkowości albo o korzystaniu z odpowiedniego kodu rachunkowego w rozumieniu art. 66 ust. 1 lit. c pkt i rozporządzenia nr 1305/2013</t>
    </r>
    <r>
      <rPr>
        <vertAlign val="superscript"/>
        <sz val="9"/>
        <rFont val="Arial"/>
        <family val="2"/>
        <charset val="238"/>
      </rPr>
      <t>5</t>
    </r>
    <r>
      <rPr>
        <sz val="9"/>
        <rFont val="Arial"/>
        <family val="2"/>
        <charset val="238"/>
      </rPr>
      <t>, dla wszystkich transakcji związanych z realizacją operacji</t>
    </r>
  </si>
  <si>
    <t>Adres</t>
  </si>
  <si>
    <t>Oświadczam, iż:</t>
  </si>
  <si>
    <t>Prowadzę oddzielny system rachunkowości albo korzystam z odpowiedniego kodu rachunkowego dla wszystkich transakcji związanych z realizacją operacji,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t>
  </si>
  <si>
    <t>Numer konta księgowego zgodny z planem kont księgowych Beneficjenta, na którym dokonano księgowania transakcji związanych z operacją</t>
  </si>
  <si>
    <t>Nazwa konta księgowego, na którym dokonano księgowania transakcji związanych z operacją</t>
  </si>
  <si>
    <t>Załącznik nr VIII. A.17</t>
  </si>
  <si>
    <t>KARTA ROZLICZENIA ZADANIA W ZAKRESIE OPERACJI DOTYCZĄCEJ WZMOCNIENIA KAPITAŁU SPOŁECZNEGO W TYM PODNOSZENIE WIEDZY SPOŁECZNOŚCI LOKALNEJ W ZAKRESIE OCHRONY ŚRODOWISKA, ZMIAN KLIMATYCZNYCH, INNOWACYJNOŚCI</t>
  </si>
  <si>
    <t>Etap realizacji operacji:</t>
  </si>
  <si>
    <t>Ilość / liczba
wg umowy</t>
  </si>
  <si>
    <t>Ilość / liczba
wg rozliczenia</t>
  </si>
  <si>
    <t>Koszty kwalifikowalne operacji wg umowy dla:</t>
  </si>
  <si>
    <t>Odchylenie kosztów kwalifikowalnych (%)</t>
  </si>
  <si>
    <t>Kwota kosztów inwestycyjnych</t>
  </si>
  <si>
    <t>inne:</t>
  </si>
  <si>
    <t>8. Dokumenty potwierdzające realizację</t>
  </si>
  <si>
    <t>1. Nazwa zadania</t>
  </si>
  <si>
    <t>5. Numer i data umowy z wykonawcą</t>
  </si>
  <si>
    <r>
      <t xml:space="preserve">7. Oddziaływanie i efektywność zrealizowanego zadania 
</t>
    </r>
    <r>
      <rPr>
        <i/>
        <sz val="7"/>
        <rFont val="Arial"/>
        <family val="2"/>
        <charset val="238"/>
      </rPr>
      <t>(w jaki sposób przedsięwzięcie przyczyniło się do osiągnięcia zamierzonego celu, efekt realizacji przedsięwzięcia oraz wpływ zrealizowanego przedsięwzięcia na otoczenie)</t>
    </r>
  </si>
  <si>
    <r>
      <t xml:space="preserve">2. Lokalizacja </t>
    </r>
    <r>
      <rPr>
        <i/>
        <sz val="7"/>
        <rFont val="Arial"/>
        <family val="2"/>
        <charset val="238"/>
      </rPr>
      <t>(miejscowość, ulica, numer, kod pocztowy)</t>
    </r>
  </si>
  <si>
    <r>
      <t xml:space="preserve">3. Termin oraz czas trwania zadania </t>
    </r>
    <r>
      <rPr>
        <i/>
        <sz val="7"/>
        <rFont val="Arial"/>
        <family val="2"/>
        <charset val="238"/>
      </rPr>
      <t>(liczba dni i liczba godzin)</t>
    </r>
  </si>
  <si>
    <r>
      <t xml:space="preserve">4. Poniesione koszty </t>
    </r>
    <r>
      <rPr>
        <i/>
        <sz val="7"/>
        <rFont val="Arial"/>
        <family val="2"/>
        <charset val="238"/>
      </rPr>
      <t>(kwota ogółem)</t>
    </r>
  </si>
  <si>
    <r>
      <t xml:space="preserve">6. Dane osoby realizującej zadanie </t>
    </r>
    <r>
      <rPr>
        <i/>
        <sz val="7"/>
        <rFont val="Arial"/>
        <family val="2"/>
        <charset val="238"/>
      </rPr>
      <t>(np. wykładowcy, prowadzącego, koordynatora)</t>
    </r>
  </si>
  <si>
    <t>kopia zawiadomienia / zaproszenia o rozpoczęciu zadania</t>
  </si>
  <si>
    <t>program zadania</t>
  </si>
  <si>
    <t>dokumentacja potwierdzająca wybór wykonawcy lub osoby realizującej zadanie</t>
  </si>
  <si>
    <t>dokumentacja zdjęciowa</t>
  </si>
  <si>
    <r>
      <t>materiały szkoleniowe</t>
    </r>
    <r>
      <rPr>
        <i/>
        <sz val="7"/>
        <rFont val="Arial"/>
        <family val="2"/>
        <charset val="238"/>
      </rPr>
      <t xml:space="preserve"> (np. prezentacje)</t>
    </r>
  </si>
  <si>
    <t>lista obecności uczestników</t>
  </si>
  <si>
    <t>regulamin konkursu</t>
  </si>
  <si>
    <t>Nazwa zadania</t>
  </si>
  <si>
    <t>Data i miejsce realizacji:</t>
  </si>
  <si>
    <t>Nazwa zadania:</t>
  </si>
  <si>
    <t>Znak sprawy UM:</t>
  </si>
  <si>
    <t>Liczba uczestników rzeczywista:</t>
  </si>
  <si>
    <t>Imię i nazwisko</t>
  </si>
  <si>
    <t>Liczba uczestników planowana wg umowy:</t>
  </si>
  <si>
    <t>Podpis uczestnika</t>
  </si>
  <si>
    <t>OPIS PROJEKTU WSPÓŁPRACY</t>
  </si>
  <si>
    <t>Miejsce realizacji zadania</t>
  </si>
  <si>
    <t>Partner odpowiedzialny za realizację zadania</t>
  </si>
  <si>
    <t>7. Dane identyfikacyjne partnerów projektu współpracy (w tym nazwa, adres) i opis ich działalności</t>
  </si>
  <si>
    <t>8. Zadania objęte projektem współpracy, w tym miejsca realizacji zadań, z podziałem pomiędzy poszczególnych partnerów projektu współpracy</t>
  </si>
  <si>
    <t>9. Określenie i opis grupy podmiotów do których projekt współpracy będzie skierowany, lub udział których założono w realizacji projektu współpracy</t>
  </si>
  <si>
    <t>1. Tytuł projektu współpracy</t>
  </si>
  <si>
    <t>2. Akronim</t>
  </si>
  <si>
    <t>3. Opis celów projektu współpracy</t>
  </si>
  <si>
    <t>4. Określenie / wskazanie miejsca / miejsc w którym (ch) projekt współpracy będzie realizowany</t>
  </si>
  <si>
    <t>5. Okres realizacji projektu współpracy (w formacie miesiąc / rok)</t>
  </si>
  <si>
    <t>6. Przewidywane rezultaty projektu współpracy</t>
  </si>
  <si>
    <t xml:space="preserve">VIII. INFORMACJA O ZAŁĄCZNIKACH </t>
  </si>
  <si>
    <t>24.b.</t>
  </si>
  <si>
    <t>24.a.</t>
  </si>
  <si>
    <t>3.a.</t>
  </si>
  <si>
    <t>3.b.</t>
  </si>
  <si>
    <t>3.c.</t>
  </si>
  <si>
    <t>3.d.</t>
  </si>
  <si>
    <t xml:space="preserve">5. Siedziba i adres LGD </t>
  </si>
  <si>
    <t>7.1 Imię (imiona)</t>
  </si>
  <si>
    <t>7.2 Nazwisko</t>
  </si>
  <si>
    <t>7.3 Kraj</t>
  </si>
  <si>
    <t>7.4 Województwo</t>
  </si>
  <si>
    <t>7.5 Powiat</t>
  </si>
  <si>
    <t>7.6 Gmina</t>
  </si>
  <si>
    <t>7.7 Kod pocztowy</t>
  </si>
  <si>
    <t>7.8 Poczta</t>
  </si>
  <si>
    <t>7.9 Miejscowość</t>
  </si>
  <si>
    <t>7.10 Ulica</t>
  </si>
  <si>
    <t>7.11 Nr domu</t>
  </si>
  <si>
    <t>7.12 Nr lokalu</t>
  </si>
  <si>
    <t>Wyszczególnienie zakresu rzeczowego dla etapu 
(zgodnie z pozycjami zawartymi w umowie)</t>
  </si>
  <si>
    <t xml:space="preserve">Nr Partnera 
realizującego zadanie / grupę zadań </t>
  </si>
  <si>
    <r>
      <t>Beneficjentowi znane są zasady przyznawania i wypłaty pomocy określone w przepisach rozporządzenia</t>
    </r>
    <r>
      <rPr>
        <vertAlign val="superscript"/>
        <sz val="8"/>
        <rFont val="Arial"/>
        <family val="2"/>
        <charset val="238"/>
      </rPr>
      <t>3</t>
    </r>
    <r>
      <rPr>
        <sz val="8"/>
        <rFont val="Arial"/>
        <family val="2"/>
        <charset val="238"/>
      </rPr>
      <t xml:space="preserve">  i umowie o przyznaniu pomocy oraz wymagania uszczegółowione w Instrukcji wypełniania wniosku o płatność, w tym zasady refundacji kosztów kwalifikowalnych określonych we wniosku o płatność, poniesionych w związku z realizacją operacji;</t>
    </r>
  </si>
  <si>
    <r>
      <t>Rozporządzenie wykonawcze Komisji (UE) nr 808/2014 z dnia 17 lipca 2014 r. ustanawiające zasady stosowania rozporządzenia Parlamentu Europejskiego i Rady (UE) nr 1305/2013 w sprawie wsparcia rozwoju obszarów wiejskich przez Europejski Fundusz Rolny na rzecz Rozwoju Obszarów Wiejskich (EFRROW) (Dz. Urz. UE L 227 z 31.07.2014, str. 18, z późn. zm)</t>
    </r>
    <r>
      <rPr>
        <i/>
        <sz val="7"/>
        <color rgb="FFFF0000"/>
        <rFont val="Arial"/>
        <family val="2"/>
        <charset val="238"/>
      </rPr>
      <t>.</t>
    </r>
  </si>
  <si>
    <t>A, B, C - zadanie lub grupa zadań realizowanych w ramach operacji.
A.1, A.2, B.1 itd. - zadanie lub dostawa/robota/usługa realizowana w ramach zadania.
*** W przypadku Partnera, dla którego VAT nie będzie kosztem kwalifikowalnym należy wpisać 0,00.</t>
  </si>
  <si>
    <t>VII. WARTOŚĆ WSKAŹNIKÓW, KTÓRE ZOSTAŁY OSIĄGNIĘTE W WYNIKU REALIZACJI OPERACJI,  W TYM WSKAŹNIKI OSIĄGNIĘCIA CELU (ÓW)</t>
  </si>
  <si>
    <t>Długość wybudowanych lub przebudowanych ścieżek rowerowych i szlaków turystycznych</t>
  </si>
  <si>
    <r>
      <t>Zaświadczenie z banku lub spółdzielczej kasy oszczędnościowo - kredytowej określające wysokość odsetek narosłych na rachunku do obsługi zaliczki/ wyprzedzającego finansowanie w okresie od dnia wypłaty zaliczki / wyprzedzającego finansowania do dnia złożenia wniosku o płatność (załącznik składany opcjonalnie, jeśli wysokość odsetek nie wynika z załącznika nr 22) 
- oryginał lub kopia</t>
    </r>
    <r>
      <rPr>
        <vertAlign val="superscript"/>
        <sz val="9"/>
        <rFont val="Arial"/>
        <family val="2"/>
        <charset val="238"/>
      </rPr>
      <t>4</t>
    </r>
  </si>
  <si>
    <t>Załącznik nr VIII. A.20</t>
  </si>
  <si>
    <t>VII.3 Operacja zakłada podjęcie działań zapewniających utworzenie przynajmniej jednego 
miejsca pracy:</t>
  </si>
  <si>
    <t>Nr Partnera 
realizującego wskaźnik</t>
  </si>
  <si>
    <t xml:space="preserve">2. </t>
  </si>
  <si>
    <t>Załącznik nr VIII. A.15</t>
  </si>
  <si>
    <r>
      <rPr>
        <i/>
        <vertAlign val="superscript"/>
        <sz val="8"/>
        <rFont val="Arial"/>
        <family val="2"/>
        <charset val="238"/>
      </rPr>
      <t xml:space="preserve">1 </t>
    </r>
    <r>
      <rPr>
        <i/>
        <sz val="7"/>
        <rFont val="Arial"/>
        <family val="2"/>
        <charset val="238"/>
      </rPr>
      <t>Należy wpisać kwotę brutto jedynie w przypadku, gdy VAT jest kosztem kwalifikowalnym - w pozostałych przypadkach należy wpisać kwotę netto.</t>
    </r>
    <r>
      <rPr>
        <i/>
        <vertAlign val="superscript"/>
        <sz val="8"/>
        <rFont val="Arial"/>
        <family val="2"/>
        <charset val="238"/>
      </rPr>
      <t xml:space="preserve">
2</t>
    </r>
    <r>
      <rPr>
        <i/>
        <sz val="7"/>
        <rFont val="Arial"/>
        <family val="2"/>
        <charset val="238"/>
      </rPr>
      <t xml:space="preserve"> Należy wpisać kwotę VAT jedynie w przypadku, gdy VAT jest kosztem kwalifikowalnym - w pozostałych przypadkach należy wpisać 0,00.</t>
    </r>
  </si>
  <si>
    <t>Zgodnie z art. 111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(Dz.Urz.UE L 347 z 20.12.2013, str. 549, z późn.zm.).</t>
  </si>
  <si>
    <t>f)</t>
  </si>
  <si>
    <t>Przyjmuję do wiadomości, iż:</t>
  </si>
  <si>
    <t>Dotyczy takich przypadków jak pozyskiwanie od Podmiotu ubiegającego się o wypłatę przyznanej pomocy, danych osobowych innych osób (np. danych osobowych członków stowarzyszenia, uczestników szkolenia).</t>
  </si>
  <si>
    <t>1.1</t>
  </si>
  <si>
    <t>1.2</t>
  </si>
  <si>
    <t>1.3</t>
  </si>
  <si>
    <t>1.4</t>
  </si>
  <si>
    <t>1.5</t>
  </si>
  <si>
    <t>2.1</t>
  </si>
  <si>
    <t>2.2</t>
  </si>
  <si>
    <t>2.3</t>
  </si>
  <si>
    <t>2.4</t>
  </si>
  <si>
    <t>2.5</t>
  </si>
  <si>
    <t>3.1</t>
  </si>
  <si>
    <t>3.2</t>
  </si>
  <si>
    <t>3.3</t>
  </si>
  <si>
    <t>3.4</t>
  </si>
  <si>
    <t>3.5</t>
  </si>
  <si>
    <t xml:space="preserve"> IX. OŚWIADCZENIA BENEFICJENTA</t>
  </si>
  <si>
    <t>Załącznik nr VIII.B.1</t>
  </si>
  <si>
    <t>Liczba wydarzeń/imprez</t>
  </si>
  <si>
    <r>
      <t xml:space="preserve">6. Adres do korespondencji </t>
    </r>
    <r>
      <rPr>
        <i/>
        <sz val="7"/>
        <rFont val="Arial"/>
        <family val="2"/>
        <charset val="238"/>
      </rPr>
      <t>(wypełnić, jeśli jest inny niż w punkcie 5 lub w punkcie 7)</t>
    </r>
  </si>
  <si>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1.2; </t>
  </si>
  <si>
    <t>Informacja wspólna odnosząca się do każdego z ww. administratorów danych:</t>
  </si>
  <si>
    <t xml:space="preserve">     1.   Informacja o przetwarzaniu danych osobowych przez Agencję Restrukturyzacji i Modernizacji Rolnictwa: </t>
  </si>
  <si>
    <t xml:space="preserve">zebrane dane osobowe, będą przetwarzane przez okres realizacji zadań, o których mowa w pkt. 1-2.4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ich archiwizacji;
</t>
  </si>
  <si>
    <t xml:space="preserve">1) </t>
  </si>
  <si>
    <t>2)</t>
  </si>
  <si>
    <t>danych osobowych podanych w zakresie szerszym, niż jest to wymagane na podstawie przepisów powszechnie obowiązującego prawa oznaczonych w niniejszym formularzu wniosku o płatność jako „dane nieobowiązkowe",  w celu ułatwienia i przyspieszenia kontaktu ze mną w sprawach dotyczących wypłaty przyznanej pomocy.</t>
  </si>
  <si>
    <t>1)</t>
  </si>
  <si>
    <t>info@arimr.gov.pl; iod@arimr.gov.pl;</t>
  </si>
  <si>
    <t>……………………………………………………,</t>
  </si>
  <si>
    <t>……………...…………...…………….,</t>
  </si>
  <si>
    <t>Wycofanie zgody nie wpływa na zgodność z prawem przetwarzania, którego dokonano na podstawie zgody przed jej wycofaniem.</t>
  </si>
  <si>
    <t>Podanie ww. danych jest dobrowolne, a ich niepodanie nie wpływa na proces przyjęcia i rozpatrzenia wniosku o płatność na operacje realizowane w ramach poddziałania 19.3 „Przygotowanie i realizacja działań w zakresie współpracy z lokalną grupą działania” objętego Programem Rozwoju Obszarów Wiejskich na lata 2014 – 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</si>
  <si>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przysługuje Pani/Panu prawo dostępu do Pani/Pana danych, prawo żądania ich sprostowania lub ograniczenia ich przetwarzania, w przypadkach określonych w Rozporządzeniu 2016/679. Ponadto w zakresie danych oznaczonych jako nieobowiązkowe, tj. pozyskiwanych na podstawie odrębnej zgody, przysługuje Panu/Pani prawo do przenoszenia tych danych;</t>
  </si>
  <si>
    <t>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</si>
  <si>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Nie dotyczy danych służbowych pracownika podmiotu ubiegającego się o wypłatę przyznanej pomocy, występującego w roli pełnomocnika lub będącego osobą uprawnioną do kontaktu.</t>
  </si>
  <si>
    <t>7.13 Tel stacjonarny  / komórkowy*</t>
  </si>
  <si>
    <t>7.15 E-mail*</t>
  </si>
  <si>
    <t>8.4 Faks*</t>
  </si>
  <si>
    <t>8.5 E-mail*</t>
  </si>
  <si>
    <t>8.3 Nr telefonu*</t>
  </si>
  <si>
    <r>
      <t>Koszty kwalifikowalne określone w § 8 ust.1  rozporządzenia</t>
    </r>
    <r>
      <rPr>
        <vertAlign val="superscript"/>
        <sz val="7"/>
        <rFont val="Arial"/>
        <family val="2"/>
        <charset val="238"/>
      </rPr>
      <t>3</t>
    </r>
    <r>
      <rPr>
        <sz val="7"/>
        <rFont val="Arial"/>
        <family val="2"/>
        <charset val="238"/>
      </rPr>
      <t>, z wyłączeniem kosztów ogólnych, w tym:</t>
    </r>
  </si>
  <si>
    <t>LISTA OBECNOŚCI NA SZKOLENIU / WARSZTATACH W ZAKRESIE OPERACJI DOTYCZĄCEJ WZMOCNIENIA KAPITAŁU SPOŁECZNEGO W TYM PODNOSZENIE WIEDZY SPOŁECZNOŚCI LOKALNEJ W ZAKRESIE OCHRONY ŚRODOWISKA, ZMIAN KLIMATYCZNYCH, INNOWACYJNOŚCI</t>
  </si>
  <si>
    <t>10. Lokalne zasoby na których będzie opierała się realizacja projektu współpracy (o ile dotyczy)</t>
  </si>
  <si>
    <t>Informacja o przetwarzaniu danych osobowych przez Samorząd Województwa:</t>
  </si>
  <si>
    <r>
      <t>w przypadku uznania, że przetwarzanie danych osobowych narusza przepisy Rozporządzenia 2016/679, przysł</t>
    </r>
    <r>
      <rPr>
        <sz val="8"/>
        <color theme="1"/>
        <rFont val="Arial"/>
        <family val="2"/>
        <charset val="238"/>
      </rPr>
      <t>uguje Pani /Panu</t>
    </r>
    <r>
      <rPr>
        <sz val="8"/>
        <color rgb="FFFF0000"/>
        <rFont val="Arial"/>
        <family val="2"/>
        <charset val="238"/>
      </rPr>
      <t xml:space="preserve"> </t>
    </r>
    <r>
      <rPr>
        <sz val="8"/>
        <rFont val="Arial"/>
        <family val="2"/>
        <charset val="238"/>
      </rPr>
      <t>prawo wniesienia skargi do Prezesa Urzędu Ochrony Danych Osobowych;</t>
    </r>
  </si>
  <si>
    <t>W związku z treścią art. 13 Rozporządzenia 2016/679, Samorząd Województwa informuje, że:</t>
  </si>
  <si>
    <t xml:space="preserve">podanie danych osobowych we wniosku o płatność na operacje w ramach poddziałania 19.3 „Przygotowanie i realizacja działań w zakresie współpracy z lokalną grupą działania” objętego Programem Rozwoju Obszarów Wiejskich na lata 2014 – 2020, wynika z obowiązku zawartego w przepisach powszechnie obowiązujących, konsekwencją niepodania tych danych osobowych może być wezwanie do usunięcia braków a w przypadku ich nie uzupełnienia rozpatrzenie wniosku o płatność w zakresie, w jakim został on prawidłowo wypełniony oraz na podstawie dołączonych do niego i poprawnie sporządzonych dokumentów.  </t>
  </si>
  <si>
    <t>7.16 Adres www*</t>
  </si>
  <si>
    <t xml:space="preserve">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</si>
  <si>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7.14 Faks*</t>
  </si>
  <si>
    <t>* Dane nieobowiązkowe</t>
  </si>
  <si>
    <t>Koszty kwalifikowalne operacji  wg rozliczenia dla:</t>
  </si>
  <si>
    <r>
      <t>Lista /-y obecności na szkoleniu / warsztatach w zakresie operacji dotyczącej wzmocnienia kapitału społecznego w tym podnoszenia  wiedzy społecznej lokalnej w zakresie ochrony środowiska i zmian klimatycznych i innowacyjności
- oryginał lub kopia</t>
    </r>
    <r>
      <rPr>
        <vertAlign val="superscript"/>
        <sz val="9"/>
        <rFont val="Arial"/>
        <family val="2"/>
        <charset val="238"/>
      </rPr>
      <t>4</t>
    </r>
  </si>
  <si>
    <r>
      <t>dane Beneficjenta oraz kwota wypłaty pomocy z publicznych środków finansowych, w tym wypłacona kwota z tytułu udzielonej pomocy w ramach poddziałania „Przygotowanie i realizacja działań w zakresie współpracy z lokalną grupą działania” objętego PROW 2014-2020, będzie publikowana na stronie internetowej www.minrol.gov.pl</t>
    </r>
    <r>
      <rPr>
        <vertAlign val="superscript"/>
        <sz val="8"/>
        <rFont val="Arial"/>
        <family val="2"/>
        <charset val="238"/>
      </rPr>
      <t xml:space="preserve">10 </t>
    </r>
    <r>
      <rPr>
        <vertAlign val="subscript"/>
        <sz val="8"/>
        <rFont val="Arial"/>
        <family val="2"/>
        <charset val="238"/>
      </rPr>
      <t>.</t>
    </r>
  </si>
  <si>
    <t>Agencję Restrukturyzacji i Modernizacji Rolnictwa z siedzibą w Warszawie, Al. Jana Pawła II nr 70, 00-175 Warszawa (adres do korespondencji: ul. Poleczki 33, 02-822 Warszawa);</t>
  </si>
  <si>
    <r>
      <rPr>
        <i/>
        <vertAlign val="superscript"/>
        <sz val="7"/>
        <rFont val="Arial"/>
        <family val="2"/>
        <charset val="238"/>
      </rPr>
      <t>3</t>
    </r>
    <r>
      <rPr>
        <i/>
        <sz val="7"/>
        <rFont val="Arial"/>
        <family val="2"/>
        <charset val="238"/>
      </rPr>
      <t xml:space="preserve"> Rozporządzenie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 U. poz.1839 oraz z 2018 r. poz. 1015).</t>
    </r>
  </si>
  <si>
    <r>
      <t>Inne dokumenty potwierdzające osięgnięcie celów i wskaźników realizacji operacji (dotyczy sekcji VII. Wartość wskaźników, które zostały osiągnięte w wyniku realizacji operacji, w  tym wskaźniki osiągnięcia celu (ów) ) 
- oryginał lub kopia</t>
    </r>
    <r>
      <rPr>
        <vertAlign val="superscript"/>
        <sz val="9"/>
        <rFont val="Arial"/>
        <family val="2"/>
        <charset val="238"/>
      </rPr>
      <t>4</t>
    </r>
  </si>
  <si>
    <r>
      <t>Dokumenty potwierdzające poniesienie kosztów wynagrodzeń i innych świadczeń, o których mowa w § 8 ust. 1 pkt 2 lit. g rozporządzenia</t>
    </r>
    <r>
      <rPr>
        <vertAlign val="superscript"/>
        <sz val="9"/>
        <rFont val="Arial"/>
        <family val="2"/>
        <charset val="238"/>
      </rPr>
      <t>3</t>
    </r>
    <r>
      <rPr>
        <sz val="9"/>
        <rFont val="Arial"/>
        <family val="2"/>
        <charset val="238"/>
      </rPr>
      <t xml:space="preserve">
- kopia</t>
    </r>
    <r>
      <rPr>
        <vertAlign val="superscript"/>
        <sz val="9"/>
        <rFont val="Arial"/>
        <family val="2"/>
        <charset val="238"/>
      </rPr>
      <t>4</t>
    </r>
  </si>
  <si>
    <t>4. Rodzaj  płatności</t>
  </si>
  <si>
    <r>
      <t>informuję i rozpowszechniam informacje o pomocy otrzymanej z EFRROW, zgodnie z przepisami Załącznika III do rozporządzenia nr 808/2014</t>
    </r>
    <r>
      <rPr>
        <vertAlign val="superscript"/>
        <sz val="8"/>
        <rFont val="Arial"/>
        <family val="2"/>
        <charset val="238"/>
      </rPr>
      <t>6</t>
    </r>
    <r>
      <rPr>
        <sz val="8"/>
        <rFont val="Arial"/>
        <family val="2"/>
        <charset val="238"/>
      </rPr>
      <t>;</t>
    </r>
  </si>
  <si>
    <t>Opis projektu współpracy (załącznik obowiązkowy do wniosku o płatność koncową w przypadku operacji polegającej na przygotowaniu projektu współpracy, sporządzony na formularzu załączonym do wniosku) 
- oryginał</t>
  </si>
  <si>
    <r>
      <t xml:space="preserve">4 </t>
    </r>
    <r>
      <rPr>
        <i/>
        <sz val="7"/>
        <rFont val="Arial"/>
        <family val="2"/>
        <charset val="238"/>
      </rPr>
      <t xml:space="preserve">Kopia potwierdzona za zgodność z oryginałem przez pracownika LGD albo pracownika samorządu województwa, albo podmiot, który wydał dokument, albo w formie kopii poświadczonych za zgodność z oryginałem przez notariusza lub przez występującego w sprawie pełnomocnika będącego radcą prawnym albo adwokatem, z tym że kopia pełnomocnictwa, o której mowa w pkt. A.18, nie może być potwierdzona za zgodność z oryginałem przez pracownika LGD. Natomiast kopie faktur lub  dokumentów o równoważnej wartości dowodowej oraz kopie dowodów zapłaty mogą zostać potwierdzone za zgodność z oryginałem przez LGD.
</t>
    </r>
    <r>
      <rPr>
        <i/>
        <vertAlign val="superscript"/>
        <sz val="7"/>
        <rFont val="Arial"/>
        <family val="2"/>
        <charset val="238"/>
      </rPr>
      <t>5</t>
    </r>
    <r>
      <rPr>
        <i/>
        <sz val="7"/>
        <rFont val="Arial"/>
        <family val="2"/>
        <charset val="238"/>
      </rPr>
      <t>Rozporządzenie Parlamentu Europejskiego i Rady (UE) nr 1305/2013 z dnia 17 grudnia 2013 r. w sprawie wsparcia rozwoju obszarów wiejskich przez Europejski Fundusz Rolny na rzecz Rozwoju Obszarów Wiejskich (EFRROW) i uchylające rozporządzenie Rady (WE) nr 1698/2005 (Dz. Urz. UE L 347 z 20.12.2013, str. 487, z późn. zm.).</t>
    </r>
  </si>
  <si>
    <t>Informacje dotyczące przetwarzania danych osoby fizycznej występującej w poddziałaniu 19.3 Przygotowanie i realizacja działań  w zakresie współpracy z Lokalną Grupą Działania objetym Programem Rozwoju Obszarów Wiejskich  na lata 2014 -2020 (dotyczy pełnomocnika/ osoby uprawnionej do kontaktu)</t>
  </si>
  <si>
    <t>Dokumentacja z przeprowadzonego postępowania w sprawie wyboru przez beneficjenta wykonawcy danego zadania ujętego w zestawieniu rzeczowo- finansowym operacji</t>
  </si>
  <si>
    <r>
      <t>wypełniłem obowiązki informacyjne przewidziane w art. 13 lub art. 14 Rozporządzenia 2016/679</t>
    </r>
    <r>
      <rPr>
        <vertAlign val="superscript"/>
        <sz val="8"/>
        <rFont val="Arial"/>
        <family val="2"/>
        <charset val="238"/>
      </rPr>
      <t>7</t>
    </r>
    <r>
      <rPr>
        <sz val="8"/>
        <rFont val="Arial"/>
        <family val="2"/>
        <charset val="238"/>
      </rPr>
      <t xml:space="preserve"> wobec osób fizycznych</t>
    </r>
    <r>
      <rPr>
        <vertAlign val="superscript"/>
        <sz val="8"/>
        <rFont val="Arial"/>
        <family val="2"/>
        <charset val="238"/>
      </rPr>
      <t>8</t>
    </r>
    <r>
      <rPr>
        <sz val="8"/>
        <rFont val="Arial"/>
        <family val="2"/>
        <charset val="238"/>
      </rPr>
      <t>, od których dane osobowe bezpośrednio lub pośrednio pozyskałem w celu złożenia wniosku o płatność w ramach poddziałania „Przygotowanie i realizacja działań w zakresie współpracy z lokalną grupą działania” objętego Programem Rozwoju Obszarów Wiejskich na lata 2014 – 2020</t>
    </r>
    <r>
      <rPr>
        <vertAlign val="superscript"/>
        <sz val="8"/>
        <rFont val="Arial"/>
        <family val="2"/>
        <charset val="238"/>
      </rPr>
      <t xml:space="preserve">9 </t>
    </r>
    <r>
      <rPr>
        <vertAlign val="subscript"/>
        <sz val="8"/>
        <rFont val="Arial"/>
        <family val="2"/>
        <charset val="238"/>
      </rPr>
      <t>.</t>
    </r>
  </si>
  <si>
    <r>
      <t>Ostateczna decyzja o pozwoleniu na budowę (załącznik obowiązkowy w sytuacji, gdy na etapie wniosku o przyznanie pomocy nie był ostatecznym dokumentem). 
- oryginał lub kopia</t>
    </r>
    <r>
      <rPr>
        <vertAlign val="superscript"/>
        <sz val="9"/>
        <rFont val="Arial"/>
        <family val="2"/>
        <charset val="238"/>
      </rPr>
      <t>4</t>
    </r>
  </si>
  <si>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 05. 2018, str. 2).</t>
  </si>
  <si>
    <t>Treść oświadczenia nie ma zastosowania w przypadku, gdy Podmiot ubiegający się o wypłatę przyznanej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 05. 2018, str. 2).</t>
  </si>
  <si>
    <t>czytelne podpisy osób reprezentujących umocowaną LGD
/ pełnomocnika</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</si>
  <si>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 05. 2018, str. 2), dalej: „Rozporządzenie 2016/679”, Agencja Restrukturyzacji i Modernizacji Rolnictwa informuje, że:</t>
  </si>
  <si>
    <r>
      <t>z administratorem Pani/</t>
    </r>
    <r>
      <rPr>
        <sz val="8"/>
        <color theme="1"/>
        <rFont val="Arial"/>
        <family val="2"/>
        <charset val="238"/>
      </rPr>
      <t>Pan danych</t>
    </r>
    <r>
      <rPr>
        <sz val="8"/>
        <color rgb="FFFF0000"/>
        <rFont val="Arial"/>
        <family val="2"/>
        <charset val="238"/>
      </rPr>
      <t xml:space="preserve"> </t>
    </r>
    <r>
      <rPr>
        <sz val="8"/>
        <rFont val="Arial"/>
        <family val="2"/>
        <charset val="238"/>
      </rPr>
      <t>można się kontaktować poprzez adres e-mail info@arimr.gov.pl lub pisemnie na adres korespondencyjny Centrali Agencji Restrukturyzacji i Modernizacji Rolnictwa, ul. Poleczki 33, 02-822 Warszawa;</t>
    </r>
  </si>
  <si>
    <t>administratorem Pani/ Pana danych osobowych (zwanym dalej administratorem danych) jest Agencja Restrukturyzacji i Modernizacji Rolnictwa z siedzibą w Warszawie, Al. Jana Pawła II 70, 00-175 Warszawa;</t>
  </si>
  <si>
    <t>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np. dostawcom IT;</t>
  </si>
  <si>
    <t>czytelne podpisy osób reprezentujących umocowaną LGD/pełnomocnika</t>
  </si>
  <si>
    <t>informacje zawarte we wniosku o płatność oraz jego załącznikach są prawdziwe i zgodne ze stanem prawnym i faktycznym; Beneficjentowi znane są skutki składania fałszywych oświadczeń wynikające z art. 297 § 1 ustawy z dnia 6 czerwca 1997 r. Kodeks karny (Dz. U. z  2018 r. poz. 1600 i 2077);</t>
  </si>
  <si>
    <t>Beneficjent nie podlega zakazowi dostępu do środków publicznych, o których mowa w art. 5 ust. 3 pkt 4 ustawy z dnia 27 sierpnia 2009 r. o finansach publicznych (Dz. U. z 2017 r. poz. 2077, z późn. zm. ), na podstawie prawomocnego orzeczenia sądu. Jednocześnie Beneficjent zobowiązuje się do niezwłocznego poinformowania podmiotu wdrażającego o zakazie dostępu do środków publicznych, o których mowa w art. 5 ust. 3 pkt 4 ww. ustawy, na podstawie prawomocnego orzeczenia sądu, orzeczonego w stosunku do Beneficjenta;</t>
  </si>
  <si>
    <t>Wyrażam zgodę na przetwarzanie przez administratora danych:</t>
  </si>
  <si>
    <t>Informacje dotyczące przetwarzania danych osoby fizycznej występującej w poddziałaniu 19.3 Przygotowanie i realizacja działań w zakresie współpracy z Lokalną Grupą Działania objetym Programem Rozwoju Obszarów Wiejskich  na lata 2014 -2020 (dotyczy pełnomocnika/ osoby uprawnionej do kontaktu) - załącznik ma zastosowanie jedynie w przypadku gdy dane osobowe pełnomocnika/osoby uprawnionej do kontaktu zmieniły się w stosunku  do deklarowanych na etapie wniosku o przyznanie pomocy.</t>
  </si>
  <si>
    <t>zebrane dane osobowe na podstawie, o której mowa w art. 6 ust. 1 lit. c Rozporządzenia 2016/679 (dane obowiązkowe), będą przetwarzane przez administratora danych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z 2019 r. poz. 83 i 504), ustawy z dnia 20 lutego 2015 r. o rozwoju lokalnym z udziałem lokalnej społeczności (Dz. U. z 2018 r. poz. 140 i 1625)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 U. poz. 1839 oraz  z 2018 r. poz. 1015), tj. w celu wypłaty przyznanej pomocy finansowej.</t>
  </si>
  <si>
    <t>D.</t>
  </si>
  <si>
    <t>D.1</t>
  </si>
  <si>
    <t>D.2</t>
  </si>
  <si>
    <t>Suma D.</t>
  </si>
  <si>
    <t>E.</t>
  </si>
  <si>
    <t>E.1</t>
  </si>
  <si>
    <t>E.2</t>
  </si>
  <si>
    <t>Suma E.</t>
  </si>
  <si>
    <t>F.</t>
  </si>
  <si>
    <t>F.1</t>
  </si>
  <si>
    <t>F.2</t>
  </si>
  <si>
    <t>Suma F.</t>
  </si>
  <si>
    <t>G.</t>
  </si>
  <si>
    <t>H.</t>
  </si>
  <si>
    <t>G.1</t>
  </si>
  <si>
    <t>G.2</t>
  </si>
  <si>
    <t>Suma G.</t>
  </si>
  <si>
    <t>H.1</t>
  </si>
  <si>
    <t>H.2</t>
  </si>
  <si>
    <t>Suma H.</t>
  </si>
  <si>
    <t>I.1</t>
  </si>
  <si>
    <t>I.2</t>
  </si>
  <si>
    <t>Suma I.</t>
  </si>
  <si>
    <t>J.</t>
  </si>
  <si>
    <t>J.1</t>
  </si>
  <si>
    <t>J.2</t>
  </si>
  <si>
    <t>Suma J.</t>
  </si>
  <si>
    <t>Dane o pozostałych zadaniach (jeśli to zasadne) można uzupełnić w arkuszu Zal_VIII_A16 w skoroszycie (w dodatkowym pliku) WoP_19_3_2z_ark_wpolwn.xlsx</t>
  </si>
  <si>
    <t>Listy z pozostałych szkoleń można uzupełnić w arkuszu Zal_VIII_A17 w skoroszycie (w dodatkowym pliku) WoP_19_3_2z_ark_wpolwn.xlsx</t>
  </si>
  <si>
    <t xml:space="preserve">administratorem Pani/Pana danych osobowych (zwanym dalej administratorem danych) jest Samorząd Województwa </t>
  </si>
  <si>
    <t>z siedzibą w</t>
  </si>
  <si>
    <t>z administratorem Pani/Pan danych można się kontaktować poprzez adres e-mail:</t>
  </si>
  <si>
    <t>lub pisemnie na adres korespondencyjny</t>
  </si>
  <si>
    <t xml:space="preserve">administrator danych wyznaczył inspektora ochrony danych, z którym można kontaktować się w sprawach dotyczących przetwarzania danych osobowych oraz korzystania z praw związanych z przetwarzaniem danych, poprzez adres e-mail:  </t>
  </si>
  <si>
    <t>lub pisemnie na adres korespondencyjny administratora danych, wskazany w pkt. 2.2;</t>
  </si>
  <si>
    <t>czytelny podpis osoby uprawnionej do kontaktu/pełnomocnika</t>
  </si>
  <si>
    <t>Samorząd Województwa</t>
  </si>
  <si>
    <t>Zgoda na przetwarzanie danych osobowych - zaznaczyć znakiem X*</t>
  </si>
  <si>
    <t>Ocena szkolenia: 
adekwatne / nieadekwatne</t>
  </si>
  <si>
    <t>płatność pośrednia</t>
  </si>
  <si>
    <t>płatność końcowa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</si>
</sst>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z_ł_-;\-* #,##0.00\ _z_ł_-;_-* &quot;-&quot;??\ _z_ł_-;_-@_-"/>
    <numFmt numFmtId="164" formatCode="#,##0.00\ _z_ł"/>
    <numFmt numFmtId="165" formatCode="#,##0.00\ &quot;zł&quot;"/>
    <numFmt numFmtId="166" formatCode="00000"/>
    <numFmt numFmtId="167" formatCode="000000000"/>
    <numFmt numFmtId="168" formatCode="0000000000"/>
    <numFmt numFmtId="169" formatCode="_____-____\-_________/__"/>
    <numFmt numFmtId="170" formatCode="00\-000"/>
    <numFmt numFmtId="171" formatCode="[$-415]mm\/yyyy;@"/>
  </numFmts>
  <fonts count="49">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sz val="10"/>
      <name val="Arial"/>
      <family val="2"/>
      <charset val="238"/>
    </font>
    <font>
      <sz val="9"/>
      <name val="Arial"/>
      <family val="2"/>
      <charset val="238"/>
    </font>
    <font>
      <b/>
      <sz val="9"/>
      <name val="Arial"/>
      <family val="2"/>
      <charset val="238"/>
    </font>
    <font>
      <i/>
      <sz val="8"/>
      <name val="Arial"/>
      <family val="2"/>
      <charset val="238"/>
    </font>
    <font>
      <sz val="7"/>
      <name val="Arial"/>
      <family val="2"/>
      <charset val="238"/>
    </font>
    <font>
      <i/>
      <sz val="7"/>
      <name val="Arial"/>
      <family val="2"/>
      <charset val="238"/>
    </font>
    <font>
      <b/>
      <sz val="8"/>
      <name val="Arial"/>
      <family val="2"/>
      <charset val="238"/>
    </font>
    <font>
      <vertAlign val="superscript"/>
      <sz val="8"/>
      <name val="Arial"/>
      <family val="2"/>
      <charset val="238"/>
    </font>
    <font>
      <sz val="10"/>
      <name val="Cambria"/>
      <family val="1"/>
      <charset val="238"/>
    </font>
    <font>
      <sz val="9"/>
      <name val="Cambria"/>
      <family val="1"/>
      <charset val="238"/>
    </font>
    <font>
      <b/>
      <sz val="9"/>
      <name val="Cambria"/>
      <family val="1"/>
      <charset val="238"/>
    </font>
    <font>
      <sz val="8"/>
      <name val="Cambria"/>
      <family val="1"/>
      <charset val="238"/>
    </font>
    <font>
      <i/>
      <vertAlign val="superscript"/>
      <sz val="7"/>
      <name val="Arial"/>
      <family val="2"/>
      <charset val="238"/>
    </font>
    <font>
      <b/>
      <sz val="7"/>
      <name val="Arial"/>
      <family val="2"/>
      <charset val="238"/>
    </font>
    <font>
      <vertAlign val="superscript"/>
      <sz val="9"/>
      <name val="Arial"/>
      <family val="2"/>
      <charset val="238"/>
    </font>
    <font>
      <sz val="6"/>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vertAlign val="superscript"/>
      <sz val="7"/>
      <name val="Arial"/>
      <family val="2"/>
      <charset val="238"/>
    </font>
    <font>
      <i/>
      <vertAlign val="superscript"/>
      <sz val="8"/>
      <name val="Arial"/>
      <family val="2"/>
      <charset val="238"/>
    </font>
    <font>
      <sz val="11"/>
      <name val="Arial"/>
      <family val="2"/>
      <charset val="238"/>
    </font>
    <font>
      <sz val="9"/>
      <color theme="9" tint="0.59999389629810485"/>
      <name val="Arial"/>
      <family val="2"/>
      <charset val="238"/>
    </font>
    <font>
      <sz val="9"/>
      <color rgb="FFFFFF00"/>
      <name val="Arial"/>
      <family val="2"/>
      <charset val="238"/>
    </font>
    <font>
      <sz val="9"/>
      <color theme="1"/>
      <name val="Arial"/>
      <family val="2"/>
      <charset val="238"/>
    </font>
    <font>
      <i/>
      <sz val="11"/>
      <name val="Arial"/>
      <family val="2"/>
      <charset val="238"/>
    </font>
    <font>
      <b/>
      <vertAlign val="superscript"/>
      <sz val="9"/>
      <name val="Arial"/>
      <family val="2"/>
      <charset val="238"/>
    </font>
    <font>
      <sz val="9"/>
      <color rgb="FFFF0000"/>
      <name val="Arial"/>
      <family val="2"/>
      <charset val="238"/>
    </font>
    <font>
      <sz val="9"/>
      <color rgb="FF92D050"/>
      <name val="Arial"/>
      <family val="2"/>
      <charset val="238"/>
    </font>
    <font>
      <sz val="9"/>
      <color rgb="FFC00000"/>
      <name val="Arial"/>
      <family val="2"/>
      <charset val="238"/>
    </font>
    <font>
      <sz val="10"/>
      <color rgb="FFC00000"/>
      <name val="Times New Roman"/>
      <family val="1"/>
      <charset val="238"/>
    </font>
    <font>
      <sz val="9"/>
      <color rgb="FFC00000"/>
      <name val="Cambria"/>
      <family val="1"/>
      <charset val="238"/>
    </font>
    <font>
      <b/>
      <sz val="9"/>
      <color rgb="FFC00000"/>
      <name val="Cambria"/>
      <family val="1"/>
      <charset val="238"/>
    </font>
    <font>
      <sz val="10"/>
      <color rgb="FF92D050"/>
      <name val="Times New Roman"/>
      <family val="1"/>
      <charset val="238"/>
    </font>
    <font>
      <b/>
      <sz val="10"/>
      <name val="Arial"/>
      <family val="2"/>
      <charset val="238"/>
    </font>
    <font>
      <i/>
      <sz val="7"/>
      <color rgb="FFFF0000"/>
      <name val="Arial"/>
      <family val="2"/>
      <charset val="238"/>
    </font>
    <font>
      <vertAlign val="subscript"/>
      <sz val="8"/>
      <name val="Arial"/>
      <family val="2"/>
      <charset val="238"/>
    </font>
    <font>
      <sz val="5"/>
      <name val="Arial"/>
      <family val="2"/>
      <charset val="238"/>
    </font>
    <font>
      <i/>
      <sz val="10"/>
      <name val="Arial"/>
      <family val="2"/>
      <charset val="238"/>
    </font>
    <font>
      <u/>
      <sz val="10"/>
      <name val="Arial"/>
      <family val="2"/>
      <charset val="238"/>
    </font>
    <font>
      <sz val="8"/>
      <color rgb="FFFF0000"/>
      <name val="Arial"/>
      <family val="2"/>
      <charset val="238"/>
    </font>
    <font>
      <sz val="8"/>
      <color theme="1"/>
      <name val="Arial"/>
      <family val="2"/>
      <charset val="238"/>
    </font>
    <font>
      <i/>
      <sz val="7"/>
      <color theme="1"/>
      <name val="Arial"/>
      <family val="2"/>
      <charset val="238"/>
    </font>
    <font>
      <b/>
      <sz val="11"/>
      <name val="Arial"/>
      <family val="2"/>
      <charset val="238"/>
    </font>
  </fonts>
  <fills count="9">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5" tint="-0.249977111117893"/>
        <bgColor indexed="64"/>
      </patternFill>
    </fill>
    <fill>
      <patternFill patternType="solid">
        <fgColor rgb="FF660066"/>
        <bgColor indexed="64"/>
      </patternFill>
    </fill>
    <fill>
      <patternFill patternType="solid">
        <fgColor theme="0" tint="-0.249977111117893"/>
        <bgColor indexed="64"/>
      </patternFill>
    </fill>
    <fill>
      <patternFill patternType="solid">
        <fgColor theme="0"/>
        <bgColor indexed="64"/>
      </patternFill>
    </fill>
    <fill>
      <patternFill patternType="solid">
        <fgColor rgb="FFF8EDEC"/>
        <bgColor indexed="64"/>
      </patternFill>
    </fill>
  </fills>
  <borders count="19">
    <border>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style="hair">
        <color indexed="64"/>
      </right>
      <top/>
      <bottom style="hair">
        <color indexed="64"/>
      </bottom>
      <diagonal/>
    </border>
    <border>
      <left/>
      <right/>
      <top/>
      <bottom style="hair">
        <color auto="1"/>
      </bottom>
      <diagonal/>
    </border>
    <border>
      <left style="hair">
        <color auto="1"/>
      </left>
      <right/>
      <top/>
      <bottom style="hair">
        <color auto="1"/>
      </bottom>
      <diagonal/>
    </border>
    <border>
      <left/>
      <right style="hair">
        <color indexed="64"/>
      </right>
      <top/>
      <bottom style="hair">
        <color indexed="64"/>
      </bottom>
      <diagonal/>
    </border>
    <border>
      <left/>
      <right/>
      <top/>
      <bottom style="hair">
        <color indexed="22"/>
      </bottom>
      <diagonal/>
    </border>
    <border>
      <left style="hair">
        <color auto="1"/>
      </left>
      <right/>
      <top/>
      <bottom style="hair">
        <color auto="1"/>
      </bottom>
      <diagonal/>
    </border>
    <border>
      <left/>
      <right style="hair">
        <color auto="1"/>
      </right>
      <top/>
      <bottom style="hair">
        <color auto="1"/>
      </bottom>
      <diagonal/>
    </border>
  </borders>
  <cellStyleXfs count="19">
    <xf numFmtId="0" fontId="0"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3" fillId="0" borderId="0"/>
    <xf numFmtId="0" fontId="5" fillId="0" borderId="0"/>
    <xf numFmtId="0" fontId="5" fillId="0" borderId="0"/>
    <xf numFmtId="0" fontId="5" fillId="0" borderId="0"/>
    <xf numFmtId="43" fontId="21" fillId="0" borderId="0" applyFont="0" applyFill="0" applyBorder="0" applyAlignment="0" applyProtection="0"/>
    <xf numFmtId="0" fontId="2" fillId="0" borderId="0"/>
    <xf numFmtId="0" fontId="2" fillId="0" borderId="0"/>
    <xf numFmtId="0" fontId="2" fillId="0" borderId="0"/>
    <xf numFmtId="9" fontId="5" fillId="0" borderId="0" applyFont="0" applyFill="0" applyBorder="0" applyAlignment="0" applyProtection="0"/>
    <xf numFmtId="9" fontId="21" fillId="0" borderId="0" applyFont="0" applyFill="0" applyBorder="0" applyAlignment="0" applyProtection="0"/>
    <xf numFmtId="0" fontId="3" fillId="0" borderId="0"/>
    <xf numFmtId="0" fontId="3" fillId="0" borderId="0"/>
    <xf numFmtId="0" fontId="1" fillId="0" borderId="0"/>
  </cellStyleXfs>
  <cellXfs count="705">
    <xf numFmtId="0" fontId="0" fillId="0" borderId="0" xfId="0"/>
    <xf numFmtId="0" fontId="6" fillId="0" borderId="0" xfId="1" applyFont="1" applyFill="1" applyProtection="1"/>
    <xf numFmtId="0" fontId="6" fillId="0" borderId="0" xfId="1" applyFont="1" applyFill="1" applyBorder="1" applyProtection="1"/>
    <xf numFmtId="0" fontId="13" fillId="0" borderId="0" xfId="7" applyFont="1" applyFill="1" applyBorder="1" applyProtection="1"/>
    <xf numFmtId="0" fontId="14" fillId="0" borderId="0" xfId="7" applyFont="1" applyFill="1" applyBorder="1" applyProtection="1"/>
    <xf numFmtId="0" fontId="15" fillId="0" borderId="0" xfId="7" applyFont="1" applyFill="1" applyBorder="1" applyAlignment="1" applyProtection="1">
      <alignment vertical="center"/>
    </xf>
    <xf numFmtId="0" fontId="14" fillId="0" borderId="0" xfId="7" applyFont="1" applyFill="1" applyBorder="1" applyAlignment="1" applyProtection="1">
      <alignment vertical="center"/>
    </xf>
    <xf numFmtId="0" fontId="9" fillId="0" borderId="8" xfId="7"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xf>
    <xf numFmtId="0" fontId="10" fillId="2" borderId="8" xfId="1" applyFont="1" applyFill="1" applyBorder="1" applyAlignment="1" applyProtection="1">
      <alignment horizontal="center" vertical="center"/>
      <protection locked="0"/>
    </xf>
    <xf numFmtId="0" fontId="6" fillId="2" borderId="0" xfId="7" applyFont="1" applyFill="1" applyProtection="1"/>
    <xf numFmtId="0" fontId="6" fillId="2" borderId="0" xfId="1" applyFont="1" applyFill="1" applyBorder="1" applyProtection="1"/>
    <xf numFmtId="0" fontId="6" fillId="2" borderId="0" xfId="1" applyFont="1" applyFill="1" applyProtection="1"/>
    <xf numFmtId="0" fontId="8" fillId="2" borderId="8" xfId="1" applyFont="1" applyFill="1" applyBorder="1" applyAlignment="1" applyProtection="1">
      <alignment horizontal="center" vertical="center" wrapText="1"/>
    </xf>
    <xf numFmtId="0" fontId="8" fillId="0" borderId="8" xfId="1" applyFont="1" applyFill="1" applyBorder="1" applyAlignment="1" applyProtection="1">
      <alignment horizontal="center" vertical="center" wrapText="1"/>
    </xf>
    <xf numFmtId="0" fontId="4" fillId="0" borderId="8" xfId="7" applyFont="1" applyFill="1" applyBorder="1" applyAlignment="1" applyProtection="1">
      <alignment vertical="center" wrapText="1"/>
      <protection locked="0"/>
    </xf>
    <xf numFmtId="0" fontId="26" fillId="0" borderId="5" xfId="1" quotePrefix="1" applyFont="1" applyFill="1" applyBorder="1" applyAlignment="1" applyProtection="1">
      <alignment horizontal="center" vertical="center"/>
    </xf>
    <xf numFmtId="0" fontId="26" fillId="0" borderId="5" xfId="1" quotePrefix="1" applyFont="1" applyFill="1" applyBorder="1" applyAlignment="1" applyProtection="1">
      <alignment horizontal="right" vertical="center"/>
    </xf>
    <xf numFmtId="0" fontId="9" fillId="0" borderId="0" xfId="1" applyFont="1" applyFill="1" applyBorder="1" applyAlignment="1" applyProtection="1">
      <alignment wrapText="1"/>
    </xf>
    <xf numFmtId="0" fontId="6" fillId="0" borderId="0" xfId="1" applyFont="1" applyFill="1" applyAlignment="1" applyProtection="1">
      <alignment vertical="center"/>
    </xf>
    <xf numFmtId="0" fontId="6" fillId="0" borderId="0" xfId="1" applyFont="1" applyFill="1" applyAlignment="1" applyProtection="1"/>
    <xf numFmtId="0" fontId="27" fillId="5" borderId="0" xfId="7" applyFont="1" applyFill="1" applyBorder="1" applyAlignment="1" applyProtection="1">
      <alignment vertical="center"/>
    </xf>
    <xf numFmtId="0" fontId="10" fillId="2" borderId="9" xfId="1" applyFont="1" applyFill="1" applyBorder="1" applyAlignment="1" applyProtection="1">
      <alignment horizontal="center" vertical="center" wrapText="1"/>
    </xf>
    <xf numFmtId="0" fontId="6" fillId="2" borderId="0" xfId="1" applyFont="1" applyFill="1" applyProtection="1">
      <protection locked="0"/>
    </xf>
    <xf numFmtId="0" fontId="10" fillId="2" borderId="8" xfId="1" applyFont="1" applyFill="1" applyBorder="1" applyAlignment="1" applyProtection="1">
      <alignment horizontal="center" vertical="center" wrapText="1"/>
    </xf>
    <xf numFmtId="0" fontId="9" fillId="0" borderId="8" xfId="7" applyFont="1" applyFill="1" applyBorder="1" applyAlignment="1" applyProtection="1">
      <alignment horizontal="left" vertical="center" wrapText="1"/>
      <protection locked="0"/>
    </xf>
    <xf numFmtId="0" fontId="28" fillId="0" borderId="0" xfId="1" applyFont="1" applyFill="1" applyAlignment="1" applyProtection="1">
      <alignment horizontal="center" vertical="center"/>
    </xf>
    <xf numFmtId="1" fontId="26" fillId="0" borderId="8" xfId="1" applyNumberFormat="1" applyFont="1" applyFill="1" applyBorder="1" applyAlignment="1" applyProtection="1">
      <alignment horizontal="center" vertical="center" wrapText="1"/>
    </xf>
    <xf numFmtId="4" fontId="13" fillId="0" borderId="0" xfId="7" applyNumberFormat="1" applyFont="1" applyFill="1" applyBorder="1" applyProtection="1"/>
    <xf numFmtId="1" fontId="9" fillId="0" borderId="8" xfId="7" applyNumberFormat="1" applyFont="1" applyFill="1" applyBorder="1" applyAlignment="1" applyProtection="1">
      <alignment horizontal="center" vertical="center"/>
    </xf>
    <xf numFmtId="1" fontId="14" fillId="0" borderId="0" xfId="7" applyNumberFormat="1" applyFont="1" applyFill="1" applyBorder="1" applyAlignment="1" applyProtection="1">
      <alignment vertical="center"/>
    </xf>
    <xf numFmtId="1" fontId="4" fillId="0" borderId="8" xfId="7" applyNumberFormat="1" applyFont="1" applyFill="1" applyBorder="1" applyAlignment="1" applyProtection="1">
      <alignment horizontal="center" vertical="center"/>
      <protection locked="0"/>
    </xf>
    <xf numFmtId="1" fontId="4" fillId="0" borderId="8" xfId="7" applyNumberFormat="1" applyFont="1" applyFill="1" applyBorder="1" applyAlignment="1" applyProtection="1">
      <alignment horizontal="center" vertical="center" wrapText="1"/>
      <protection locked="0"/>
    </xf>
    <xf numFmtId="1" fontId="13" fillId="0" borderId="0" xfId="7" applyNumberFormat="1" applyFont="1" applyFill="1" applyBorder="1" applyAlignment="1" applyProtection="1">
      <alignment horizontal="center" vertical="center"/>
    </xf>
    <xf numFmtId="1" fontId="4" fillId="0" borderId="12" xfId="7" applyNumberFormat="1" applyFont="1" applyFill="1" applyBorder="1" applyAlignment="1" applyProtection="1">
      <alignment horizontal="center" vertical="center" wrapText="1"/>
      <protection locked="0"/>
    </xf>
    <xf numFmtId="1" fontId="9" fillId="0" borderId="4" xfId="7" applyNumberFormat="1" applyFont="1" applyFill="1" applyBorder="1" applyAlignment="1" applyProtection="1">
      <alignment horizontal="center" vertical="center"/>
    </xf>
    <xf numFmtId="1" fontId="5" fillId="0" borderId="0" xfId="7" applyNumberFormat="1" applyFont="1" applyFill="1" applyBorder="1" applyAlignment="1" applyProtection="1">
      <alignment horizontal="center" vertical="center"/>
    </xf>
    <xf numFmtId="4" fontId="4" fillId="0" borderId="8" xfId="7" applyNumberFormat="1" applyFont="1" applyFill="1" applyBorder="1" applyAlignment="1" applyProtection="1">
      <alignment horizontal="right" vertical="center"/>
      <protection locked="0"/>
    </xf>
    <xf numFmtId="0" fontId="16" fillId="0" borderId="0" xfId="7" applyFont="1" applyFill="1" applyBorder="1" applyAlignment="1" applyProtection="1">
      <alignment horizontal="center" vertical="center"/>
    </xf>
    <xf numFmtId="1" fontId="6" fillId="6" borderId="8" xfId="7" applyNumberFormat="1" applyFont="1" applyFill="1" applyBorder="1" applyAlignment="1" applyProtection="1">
      <alignment horizontal="center" vertical="center"/>
    </xf>
    <xf numFmtId="1" fontId="7" fillId="6" borderId="8" xfId="7" applyNumberFormat="1" applyFont="1" applyFill="1" applyBorder="1" applyAlignment="1" applyProtection="1">
      <alignment horizontal="center" vertical="center"/>
    </xf>
    <xf numFmtId="1" fontId="9" fillId="0" borderId="8" xfId="7" applyNumberFormat="1" applyFont="1" applyFill="1" applyBorder="1" applyAlignment="1" applyProtection="1">
      <alignment horizontal="center" vertical="center" wrapText="1"/>
      <protection locked="0"/>
    </xf>
    <xf numFmtId="0" fontId="9" fillId="0" borderId="6" xfId="7" applyFont="1" applyFill="1" applyBorder="1" applyAlignment="1" applyProtection="1">
      <alignment horizontal="left" vertical="center"/>
    </xf>
    <xf numFmtId="1" fontId="4" fillId="0" borderId="6" xfId="7" applyNumberFormat="1" applyFont="1" applyFill="1" applyBorder="1" applyAlignment="1" applyProtection="1">
      <alignment horizontal="center" vertical="center"/>
    </xf>
    <xf numFmtId="0" fontId="18" fillId="0" borderId="8" xfId="7" applyFont="1" applyFill="1" applyBorder="1" applyAlignment="1" applyProtection="1">
      <alignment horizontal="center" vertical="center"/>
    </xf>
    <xf numFmtId="0" fontId="9" fillId="0" borderId="8" xfId="7" applyFont="1" applyFill="1" applyBorder="1" applyAlignment="1" applyProtection="1">
      <alignment horizontal="left" vertical="center" wrapText="1"/>
    </xf>
    <xf numFmtId="0" fontId="6" fillId="0" borderId="8" xfId="1" applyFont="1" applyFill="1" applyBorder="1" applyAlignment="1" applyProtection="1">
      <alignment horizontal="center" vertical="center" wrapText="1"/>
    </xf>
    <xf numFmtId="0" fontId="6" fillId="0" borderId="8" xfId="1" applyFont="1" applyFill="1" applyBorder="1" applyAlignment="1" applyProtection="1">
      <alignment horizontal="center" vertical="center"/>
    </xf>
    <xf numFmtId="0" fontId="4" fillId="0" borderId="8" xfId="7" applyFont="1" applyFill="1" applyBorder="1" applyAlignment="1" applyProtection="1">
      <alignment horizontal="center" vertical="center" wrapText="1"/>
      <protection locked="0"/>
    </xf>
    <xf numFmtId="0" fontId="4" fillId="2" borderId="8"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justify" vertical="center" wrapText="1"/>
    </xf>
    <xf numFmtId="0" fontId="7" fillId="0" borderId="2" xfId="1" applyFont="1" applyFill="1" applyBorder="1" applyAlignment="1" applyProtection="1">
      <alignment horizontal="left" vertical="center"/>
    </xf>
    <xf numFmtId="0" fontId="6" fillId="0" borderId="8" xfId="1" applyFont="1" applyFill="1" applyBorder="1" applyAlignment="1" applyProtection="1">
      <alignment horizontal="center" vertical="center" wrapText="1"/>
      <protection locked="0"/>
    </xf>
    <xf numFmtId="0" fontId="6" fillId="0" borderId="8" xfId="7" applyFont="1" applyFill="1" applyBorder="1" applyAlignment="1" applyProtection="1">
      <alignment horizontal="center" vertical="center"/>
      <protection locked="0"/>
    </xf>
    <xf numFmtId="0" fontId="6" fillId="0" borderId="8" xfId="1" applyFont="1" applyFill="1" applyBorder="1" applyAlignment="1" applyProtection="1">
      <alignment horizontal="justify" vertical="center" wrapText="1"/>
      <protection locked="0"/>
    </xf>
    <xf numFmtId="0" fontId="6" fillId="0" borderId="0" xfId="1" applyFont="1" applyFill="1" applyAlignment="1" applyProtection="1">
      <alignment vertical="center"/>
      <protection locked="0"/>
    </xf>
    <xf numFmtId="0" fontId="8" fillId="2" borderId="4" xfId="1" applyFont="1" applyFill="1" applyBorder="1" applyAlignment="1" applyProtection="1">
      <alignment horizontal="center" vertical="center" wrapText="1"/>
    </xf>
    <xf numFmtId="0" fontId="5" fillId="0" borderId="0" xfId="1" applyFont="1" applyFill="1" applyBorder="1" applyProtection="1"/>
    <xf numFmtId="0" fontId="11"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center" vertical="top"/>
    </xf>
    <xf numFmtId="0" fontId="5" fillId="0" borderId="0" xfId="1" applyFont="1" applyFill="1" applyBorder="1" applyAlignment="1" applyProtection="1">
      <alignment horizontal="center" vertical="top"/>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center"/>
    </xf>
    <xf numFmtId="0" fontId="5" fillId="0" borderId="0" xfId="1" applyFont="1" applyFill="1" applyBorder="1" applyAlignment="1" applyProtection="1">
      <alignment vertical="center"/>
    </xf>
    <xf numFmtId="0" fontId="5" fillId="0" borderId="0" xfId="1" applyFont="1" applyFill="1" applyBorder="1" applyAlignment="1" applyProtection="1">
      <alignment vertical="top"/>
    </xf>
    <xf numFmtId="0" fontId="5" fillId="0" borderId="0" xfId="1" applyFont="1" applyFill="1" applyBorder="1" applyAlignment="1" applyProtection="1">
      <alignment horizontal="left" vertical="top"/>
    </xf>
    <xf numFmtId="14" fontId="6" fillId="0" borderId="6" xfId="1" applyNumberFormat="1" applyFont="1" applyFill="1" applyBorder="1" applyAlignment="1" applyProtection="1">
      <alignment horizontal="center" vertical="center"/>
      <protection locked="0"/>
    </xf>
    <xf numFmtId="0" fontId="6" fillId="2" borderId="8" xfId="1" applyFont="1" applyFill="1" applyBorder="1" applyAlignment="1" applyProtection="1">
      <alignment horizontal="left" vertical="center" wrapText="1"/>
      <protection locked="0"/>
    </xf>
    <xf numFmtId="0" fontId="6" fillId="0" borderId="0" xfId="1" applyFont="1" applyFill="1" applyBorder="1" applyAlignment="1" applyProtection="1">
      <alignment vertical="center"/>
    </xf>
    <xf numFmtId="0" fontId="6" fillId="0" borderId="0" xfId="1" applyFont="1" applyFill="1" applyBorder="1" applyAlignment="1" applyProtection="1">
      <alignment vertical="center" wrapText="1"/>
    </xf>
    <xf numFmtId="0" fontId="6" fillId="0" borderId="0" xfId="1" applyFont="1" applyFill="1" applyAlignment="1" applyProtection="1">
      <alignment vertical="top"/>
    </xf>
    <xf numFmtId="0" fontId="7" fillId="0" borderId="0" xfId="1" applyFont="1" applyFill="1" applyAlignment="1" applyProtection="1">
      <alignment vertical="center"/>
    </xf>
    <xf numFmtId="14" fontId="26" fillId="0" borderId="8" xfId="1" applyNumberFormat="1" applyFont="1" applyFill="1" applyBorder="1" applyAlignment="1" applyProtection="1">
      <alignment horizontal="center" vertical="center" wrapText="1"/>
      <protection locked="0"/>
    </xf>
    <xf numFmtId="0" fontId="23" fillId="0" borderId="0" xfId="1" applyFont="1" applyFill="1" applyProtection="1">
      <protection locked="0"/>
    </xf>
    <xf numFmtId="0" fontId="6" fillId="0" borderId="0" xfId="1" applyFont="1" applyFill="1" applyBorder="1" applyAlignment="1" applyProtection="1">
      <alignment horizontal="right" vertical="center" wrapText="1" indent="1"/>
    </xf>
    <xf numFmtId="0" fontId="26" fillId="0" borderId="6" xfId="1" applyFont="1" applyFill="1" applyBorder="1" applyAlignment="1" applyProtection="1">
      <alignment horizontal="left" vertical="center"/>
      <protection locked="0"/>
    </xf>
    <xf numFmtId="169" fontId="6" fillId="0" borderId="0" xfId="1" applyNumberFormat="1" applyFont="1" applyFill="1" applyAlignment="1" applyProtection="1">
      <alignment vertical="center"/>
    </xf>
    <xf numFmtId="49" fontId="26" fillId="0" borderId="9" xfId="1" applyNumberFormat="1" applyFont="1" applyFill="1" applyBorder="1" applyAlignment="1" applyProtection="1">
      <alignment horizontal="right" vertical="center"/>
    </xf>
    <xf numFmtId="49" fontId="26" fillId="0" borderId="5" xfId="1" applyNumberFormat="1" applyFont="1" applyFill="1" applyBorder="1" applyAlignment="1" applyProtection="1">
      <alignment horizontal="left" vertical="center"/>
    </xf>
    <xf numFmtId="49" fontId="26" fillId="0" borderId="5" xfId="1" quotePrefix="1" applyNumberFormat="1" applyFont="1" applyFill="1" applyBorder="1" applyAlignment="1" applyProtection="1">
      <alignment horizontal="right" vertical="center"/>
    </xf>
    <xf numFmtId="49" fontId="26" fillId="0" borderId="5" xfId="1" quotePrefix="1" applyNumberFormat="1" applyFont="1" applyFill="1" applyBorder="1" applyAlignment="1" applyProtection="1">
      <alignment horizontal="center" vertical="center"/>
    </xf>
    <xf numFmtId="49" fontId="26" fillId="0" borderId="6" xfId="1" applyNumberFormat="1" applyFont="1" applyFill="1" applyBorder="1" applyAlignment="1" applyProtection="1">
      <alignment horizontal="left" vertical="center"/>
    </xf>
    <xf numFmtId="49" fontId="26" fillId="0" borderId="5" xfId="1" applyNumberFormat="1" applyFont="1" applyFill="1" applyBorder="1" applyAlignment="1" applyProtection="1">
      <alignment horizontal="left" vertical="center"/>
      <protection locked="0"/>
    </xf>
    <xf numFmtId="0" fontId="4" fillId="0" borderId="8" xfId="1" applyFont="1" applyFill="1" applyBorder="1" applyAlignment="1" applyProtection="1">
      <alignment horizontal="center"/>
    </xf>
    <xf numFmtId="0" fontId="4" fillId="0" borderId="8" xfId="1" applyFont="1" applyFill="1" applyBorder="1" applyAlignment="1" applyProtection="1">
      <alignment horizontal="center" vertical="center"/>
      <protection locked="0"/>
    </xf>
    <xf numFmtId="0" fontId="4" fillId="7" borderId="8" xfId="1" applyFont="1" applyFill="1" applyBorder="1" applyAlignment="1" applyProtection="1">
      <alignment horizontal="center" vertical="center"/>
    </xf>
    <xf numFmtId="0" fontId="4" fillId="7" borderId="8" xfId="1" applyFont="1" applyFill="1" applyBorder="1" applyAlignment="1" applyProtection="1">
      <alignment horizontal="center" vertical="center"/>
      <protection locked="0"/>
    </xf>
    <xf numFmtId="0" fontId="4" fillId="7" borderId="8" xfId="1" applyNumberFormat="1" applyFont="1" applyFill="1" applyBorder="1" applyAlignment="1" applyProtection="1">
      <alignment horizontal="center" vertical="center" wrapText="1"/>
      <protection locked="0"/>
    </xf>
    <xf numFmtId="14" fontId="4" fillId="7" borderId="8" xfId="1" applyNumberFormat="1" applyFont="1" applyFill="1" applyBorder="1" applyAlignment="1" applyProtection="1">
      <alignment horizontal="center" vertical="center" wrapText="1"/>
      <protection locked="0"/>
    </xf>
    <xf numFmtId="0" fontId="5" fillId="7" borderId="3" xfId="1" applyFont="1" applyFill="1" applyBorder="1" applyAlignment="1" applyProtection="1">
      <alignment horizontal="center" vertical="center"/>
    </xf>
    <xf numFmtId="0" fontId="6" fillId="7" borderId="2" xfId="1" applyFont="1" applyFill="1" applyBorder="1" applyAlignment="1" applyProtection="1">
      <alignment wrapText="1"/>
    </xf>
    <xf numFmtId="0" fontId="5" fillId="7" borderId="10" xfId="1" applyFont="1" applyFill="1" applyBorder="1" applyAlignment="1" applyProtection="1">
      <alignment horizontal="center" vertical="center"/>
    </xf>
    <xf numFmtId="0" fontId="4" fillId="7" borderId="8" xfId="1" applyFont="1" applyFill="1" applyBorder="1" applyProtection="1">
      <protection locked="0"/>
    </xf>
    <xf numFmtId="0" fontId="6" fillId="7" borderId="0" xfId="1" applyFont="1" applyFill="1" applyBorder="1" applyAlignment="1" applyProtection="1">
      <alignment wrapText="1"/>
    </xf>
    <xf numFmtId="0" fontId="6" fillId="7" borderId="0" xfId="1" applyFont="1" applyFill="1" applyBorder="1" applyAlignment="1" applyProtection="1">
      <alignment vertical="center" wrapText="1"/>
    </xf>
    <xf numFmtId="4" fontId="4" fillId="7" borderId="8" xfId="1" applyNumberFormat="1" applyFont="1" applyFill="1" applyBorder="1" applyAlignment="1" applyProtection="1">
      <alignment horizontal="right" vertical="center" wrapText="1"/>
      <protection locked="0"/>
    </xf>
    <xf numFmtId="168" fontId="4" fillId="7" borderId="8" xfId="1" applyNumberFormat="1" applyFont="1" applyFill="1" applyBorder="1" applyAlignment="1" applyProtection="1">
      <alignment horizontal="center" vertical="center" wrapText="1"/>
      <protection locked="0"/>
    </xf>
    <xf numFmtId="0" fontId="23" fillId="0" borderId="0" xfId="1" applyFont="1" applyFill="1" applyProtection="1"/>
    <xf numFmtId="0" fontId="23" fillId="0" borderId="0" xfId="1" applyFont="1" applyFill="1" applyAlignment="1" applyProtection="1">
      <alignment horizontal="center" vertical="center"/>
    </xf>
    <xf numFmtId="0" fontId="23" fillId="0" borderId="0" xfId="1" applyFont="1" applyFill="1" applyAlignment="1" applyProtection="1">
      <alignment horizontal="center"/>
    </xf>
    <xf numFmtId="0" fontId="5" fillId="7" borderId="2" xfId="1" applyFont="1" applyFill="1" applyBorder="1" applyProtection="1"/>
    <xf numFmtId="0" fontId="5" fillId="7" borderId="0" xfId="1" applyFont="1" applyFill="1" applyBorder="1" applyProtection="1"/>
    <xf numFmtId="0" fontId="5" fillId="7" borderId="0" xfId="1" applyFont="1" applyFill="1" applyBorder="1" applyAlignment="1" applyProtection="1">
      <alignment vertical="center"/>
    </xf>
    <xf numFmtId="0" fontId="23" fillId="0" borderId="0" xfId="1" applyFont="1" applyFill="1" applyAlignment="1" applyProtection="1">
      <alignment vertical="center"/>
    </xf>
    <xf numFmtId="0" fontId="14" fillId="0" borderId="0" xfId="7" applyFont="1" applyFill="1" applyBorder="1" applyAlignment="1" applyProtection="1">
      <alignment vertical="center"/>
      <protection locked="0"/>
    </xf>
    <xf numFmtId="0" fontId="15" fillId="0" borderId="0" xfId="7" applyFont="1" applyFill="1" applyBorder="1" applyAlignment="1" applyProtection="1">
      <alignment vertical="center"/>
      <protection locked="0"/>
    </xf>
    <xf numFmtId="1" fontId="4" fillId="7" borderId="6" xfId="1" applyNumberFormat="1" applyFont="1" applyFill="1" applyBorder="1" applyAlignment="1" applyProtection="1">
      <alignment horizontal="center" vertical="center" wrapText="1"/>
      <protection locked="0"/>
    </xf>
    <xf numFmtId="0" fontId="5" fillId="0" borderId="8" xfId="1" applyFont="1" applyFill="1" applyBorder="1" applyAlignment="1" applyProtection="1">
      <alignment horizontal="center" vertical="center"/>
    </xf>
    <xf numFmtId="0" fontId="32" fillId="0" borderId="0" xfId="1" applyFont="1" applyFill="1" applyBorder="1" applyAlignment="1" applyProtection="1">
      <alignment vertical="center" wrapText="1"/>
    </xf>
    <xf numFmtId="0" fontId="10" fillId="0" borderId="9" xfId="1" applyFont="1" applyFill="1" applyBorder="1" applyAlignment="1" applyProtection="1">
      <alignment horizontal="center" vertical="center" wrapText="1"/>
    </xf>
    <xf numFmtId="0" fontId="33" fillId="0" borderId="0" xfId="1" applyFont="1" applyFill="1" applyProtection="1"/>
    <xf numFmtId="0" fontId="33" fillId="0" borderId="0" xfId="1" applyFont="1" applyFill="1" applyBorder="1" applyAlignment="1" applyProtection="1">
      <alignment vertical="center" wrapText="1"/>
    </xf>
    <xf numFmtId="0" fontId="33" fillId="0" borderId="0" xfId="1" applyFont="1" applyFill="1" applyAlignment="1" applyProtection="1">
      <alignment horizontal="left" vertical="center"/>
    </xf>
    <xf numFmtId="0" fontId="34" fillId="0" borderId="0" xfId="1" applyFont="1" applyFill="1" applyAlignment="1" applyProtection="1">
      <alignment vertical="center"/>
    </xf>
    <xf numFmtId="0" fontId="34" fillId="0" borderId="0" xfId="1" applyFont="1" applyFill="1" applyAlignment="1" applyProtection="1">
      <alignment horizontal="center" vertical="center"/>
    </xf>
    <xf numFmtId="0" fontId="34" fillId="0" borderId="0" xfId="1" applyFont="1" applyFill="1" applyAlignment="1" applyProtection="1">
      <alignment vertical="center" wrapText="1"/>
    </xf>
    <xf numFmtId="165" fontId="34" fillId="0" borderId="0" xfId="1" applyNumberFormat="1" applyFont="1" applyFill="1" applyAlignment="1" applyProtection="1">
      <alignment vertical="center"/>
    </xf>
    <xf numFmtId="0" fontId="34" fillId="5" borderId="0" xfId="7" applyFont="1" applyFill="1" applyBorder="1" applyAlignment="1" applyProtection="1">
      <alignment vertical="top"/>
    </xf>
    <xf numFmtId="0" fontId="34" fillId="0" borderId="0" xfId="1" applyFont="1" applyFill="1" applyAlignment="1" applyProtection="1">
      <alignment horizontal="left" vertical="center"/>
    </xf>
    <xf numFmtId="0" fontId="35" fillId="0" borderId="0" xfId="1" applyFont="1" applyFill="1" applyProtection="1"/>
    <xf numFmtId="0" fontId="35" fillId="0" borderId="0" xfId="1" applyFont="1" applyFill="1" applyProtection="1">
      <protection locked="0"/>
    </xf>
    <xf numFmtId="0" fontId="34" fillId="5" borderId="0" xfId="7" applyFont="1" applyFill="1" applyBorder="1" applyAlignment="1" applyProtection="1">
      <alignment vertical="center"/>
    </xf>
    <xf numFmtId="0" fontId="36" fillId="0" borderId="0" xfId="7" applyFont="1" applyFill="1" applyBorder="1" applyAlignment="1" applyProtection="1">
      <alignment vertical="center"/>
    </xf>
    <xf numFmtId="0" fontId="36" fillId="0" borderId="0" xfId="7" applyFont="1" applyFill="1" applyBorder="1" applyAlignment="1" applyProtection="1">
      <alignment vertical="center"/>
      <protection locked="0"/>
    </xf>
    <xf numFmtId="0" fontId="37" fillId="0" borderId="0" xfId="7" applyFont="1" applyFill="1" applyBorder="1" applyAlignment="1" applyProtection="1">
      <alignment vertical="center"/>
    </xf>
    <xf numFmtId="0" fontId="37" fillId="0" borderId="0" xfId="7" applyFont="1" applyFill="1" applyBorder="1" applyAlignment="1" applyProtection="1">
      <alignment vertical="center"/>
      <protection locked="0"/>
    </xf>
    <xf numFmtId="0" fontId="38" fillId="0" borderId="0" xfId="1" applyFont="1" applyFill="1" applyProtection="1"/>
    <xf numFmtId="0" fontId="34" fillId="0" borderId="0" xfId="1" applyFont="1" applyFill="1" applyAlignment="1" applyProtection="1">
      <alignment horizontal="center"/>
    </xf>
    <xf numFmtId="0" fontId="34" fillId="0" borderId="0" xfId="1" applyFont="1" applyFill="1" applyAlignment="1" applyProtection="1">
      <alignment vertical="top"/>
    </xf>
    <xf numFmtId="0" fontId="6" fillId="2" borderId="0" xfId="1" applyFont="1" applyFill="1" applyBorder="1" applyAlignment="1" applyProtection="1">
      <alignment vertical="center"/>
    </xf>
    <xf numFmtId="0" fontId="10" fillId="2" borderId="3" xfId="1" applyFont="1" applyFill="1" applyBorder="1" applyAlignment="1" applyProtection="1">
      <alignment horizontal="left" vertical="center" wrapText="1"/>
    </xf>
    <xf numFmtId="0" fontId="10" fillId="0" borderId="3" xfId="1" applyFont="1" applyFill="1" applyBorder="1" applyAlignment="1" applyProtection="1">
      <alignment horizontal="left" vertical="center" wrapText="1"/>
    </xf>
    <xf numFmtId="0" fontId="4" fillId="2" borderId="4" xfId="1" applyFont="1" applyFill="1" applyBorder="1" applyAlignment="1" applyProtection="1">
      <alignment horizontal="left" vertical="center" wrapText="1"/>
      <protection locked="0"/>
    </xf>
    <xf numFmtId="0" fontId="4" fillId="0" borderId="8" xfId="1" applyFont="1" applyFill="1" applyBorder="1" applyAlignment="1" applyProtection="1">
      <alignment horizontal="left" vertical="center" wrapText="1"/>
      <protection locked="0"/>
    </xf>
    <xf numFmtId="0" fontId="8" fillId="2" borderId="8" xfId="1" applyFont="1" applyFill="1" applyBorder="1" applyAlignment="1" applyProtection="1">
      <alignment horizontal="center" vertical="center"/>
      <protection locked="0"/>
    </xf>
    <xf numFmtId="3" fontId="4" fillId="2" borderId="3" xfId="1" applyNumberFormat="1" applyFont="1" applyFill="1" applyBorder="1" applyAlignment="1" applyProtection="1">
      <alignment horizontal="right" vertical="center" wrapText="1" indent="1"/>
      <protection locked="0"/>
    </xf>
    <xf numFmtId="3" fontId="4" fillId="2" borderId="8" xfId="1" applyNumberFormat="1" applyFont="1" applyFill="1" applyBorder="1" applyAlignment="1" applyProtection="1">
      <alignment horizontal="right" vertical="center" wrapText="1" indent="1"/>
      <protection locked="0"/>
    </xf>
    <xf numFmtId="3" fontId="4" fillId="2" borderId="9" xfId="1" applyNumberFormat="1" applyFont="1" applyFill="1" applyBorder="1" applyAlignment="1" applyProtection="1">
      <alignment horizontal="right" vertical="center" wrapText="1" indent="1"/>
      <protection locked="0"/>
    </xf>
    <xf numFmtId="3" fontId="4" fillId="0" borderId="9" xfId="1" applyNumberFormat="1" applyFont="1" applyFill="1" applyBorder="1" applyAlignment="1" applyProtection="1">
      <alignment horizontal="right" vertical="center" wrapText="1" indent="1"/>
      <protection locked="0"/>
    </xf>
    <xf numFmtId="3" fontId="4" fillId="2" borderId="4" xfId="1" applyNumberFormat="1" applyFont="1" applyFill="1" applyBorder="1" applyAlignment="1" applyProtection="1">
      <alignment horizontal="right" vertical="center" wrapText="1" indent="1"/>
      <protection locked="0"/>
    </xf>
    <xf numFmtId="3" fontId="4" fillId="0" borderId="8" xfId="1" applyNumberFormat="1" applyFont="1" applyFill="1" applyBorder="1" applyAlignment="1" applyProtection="1">
      <alignment horizontal="right" vertical="center" wrapText="1" indent="1"/>
      <protection locked="0"/>
    </xf>
    <xf numFmtId="49" fontId="4" fillId="0" borderId="3" xfId="1" applyNumberFormat="1" applyFont="1" applyFill="1" applyBorder="1" applyAlignment="1" applyProtection="1">
      <alignment horizontal="center" vertical="center" wrapText="1"/>
      <protection locked="0"/>
    </xf>
    <xf numFmtId="49" fontId="4" fillId="0" borderId="8" xfId="1" applyNumberFormat="1" applyFont="1" applyFill="1" applyBorder="1" applyAlignment="1" applyProtection="1">
      <alignment horizontal="center" vertical="center" wrapText="1"/>
      <protection locked="0"/>
    </xf>
    <xf numFmtId="49" fontId="4" fillId="0" borderId="8" xfId="1" applyNumberFormat="1" applyFont="1" applyFill="1" applyBorder="1" applyAlignment="1" applyProtection="1">
      <alignment horizontal="center" vertical="center"/>
      <protection locked="0"/>
    </xf>
    <xf numFmtId="0" fontId="10" fillId="0" borderId="8" xfId="1" applyFont="1" applyFill="1" applyBorder="1" applyAlignment="1" applyProtection="1">
      <alignment vertical="center" wrapText="1"/>
    </xf>
    <xf numFmtId="0" fontId="9" fillId="0" borderId="8" xfId="7" applyFont="1" applyFill="1" applyBorder="1" applyAlignment="1" applyProtection="1">
      <alignment horizontal="center" vertical="center"/>
      <protection locked="0"/>
    </xf>
    <xf numFmtId="0" fontId="6" fillId="0" borderId="0" xfId="1" applyFont="1" applyFill="1" applyBorder="1" applyAlignment="1" applyProtection="1">
      <alignment horizontal="justify" vertical="center" wrapText="1"/>
    </xf>
    <xf numFmtId="0" fontId="4" fillId="0" borderId="0" xfId="1" applyFont="1" applyFill="1" applyBorder="1" applyAlignment="1" applyProtection="1">
      <alignment horizontal="justify" vertical="top" wrapText="1"/>
    </xf>
    <xf numFmtId="0" fontId="11" fillId="0" borderId="0" xfId="1" applyFont="1" applyFill="1" applyBorder="1" applyAlignment="1" applyProtection="1">
      <alignment horizontal="justify" vertical="center"/>
    </xf>
    <xf numFmtId="0" fontId="11" fillId="0" borderId="0" xfId="1" applyFont="1" applyFill="1" applyBorder="1" applyAlignment="1" applyProtection="1">
      <alignment horizontal="left" vertical="center"/>
    </xf>
    <xf numFmtId="0" fontId="34" fillId="0" borderId="0" xfId="1" applyFont="1" applyFill="1" applyAlignment="1" applyProtection="1">
      <alignment horizontal="center" vertical="top" wrapText="1"/>
    </xf>
    <xf numFmtId="0" fontId="10" fillId="0" borderId="0" xfId="7" applyFont="1" applyFill="1" applyBorder="1" applyAlignment="1" applyProtection="1">
      <alignment horizontal="justify" vertical="center" wrapText="1"/>
    </xf>
    <xf numFmtId="0" fontId="7" fillId="0" borderId="5" xfId="7" applyFont="1" applyFill="1" applyBorder="1" applyAlignment="1" applyProtection="1">
      <alignment horizontal="left" vertical="center"/>
    </xf>
    <xf numFmtId="0" fontId="11" fillId="0" borderId="0"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8" fillId="0" borderId="8" xfId="1" applyFont="1" applyFill="1" applyBorder="1" applyAlignment="1" applyProtection="1">
      <alignment horizontal="center" vertical="center"/>
    </xf>
    <xf numFmtId="1" fontId="9" fillId="6" borderId="8" xfId="7" applyNumberFormat="1" applyFont="1" applyFill="1" applyBorder="1" applyAlignment="1" applyProtection="1">
      <alignment horizontal="center" vertical="center" wrapText="1"/>
    </xf>
    <xf numFmtId="0" fontId="4" fillId="0" borderId="5" xfId="7" applyFont="1" applyFill="1" applyBorder="1" applyAlignment="1" applyProtection="1">
      <alignment vertical="center"/>
    </xf>
    <xf numFmtId="4" fontId="11" fillId="8" borderId="8" xfId="1" applyNumberFormat="1" applyFont="1" applyFill="1" applyBorder="1" applyAlignment="1" applyProtection="1">
      <alignment horizontal="right" vertical="center" wrapText="1"/>
      <protection locked="0"/>
    </xf>
    <xf numFmtId="4" fontId="4" fillId="8" borderId="8" xfId="1" applyNumberFormat="1" applyFont="1" applyFill="1" applyBorder="1" applyAlignment="1" applyProtection="1">
      <alignment horizontal="right" vertical="center" wrapText="1"/>
      <protection locked="0"/>
    </xf>
    <xf numFmtId="4" fontId="4" fillId="8" borderId="8" xfId="7" applyNumberFormat="1" applyFont="1" applyFill="1" applyBorder="1" applyAlignment="1" applyProtection="1">
      <alignment horizontal="right" vertical="center"/>
      <protection locked="0"/>
    </xf>
    <xf numFmtId="10" fontId="4" fillId="8" borderId="12" xfId="7" applyNumberFormat="1" applyFont="1" applyFill="1" applyBorder="1" applyAlignment="1" applyProtection="1">
      <alignment horizontal="right" vertical="center" indent="1"/>
      <protection locked="0"/>
    </xf>
    <xf numFmtId="3" fontId="29" fillId="8" borderId="8" xfId="0" applyNumberFormat="1" applyFont="1" applyFill="1" applyBorder="1" applyAlignment="1" applyProtection="1">
      <alignment horizontal="right" vertical="center" wrapText="1" indent="2"/>
      <protection locked="0"/>
    </xf>
    <xf numFmtId="3" fontId="29" fillId="8" borderId="8" xfId="7" applyNumberFormat="1" applyFont="1" applyFill="1" applyBorder="1" applyAlignment="1" applyProtection="1">
      <alignment horizontal="right" vertical="center" wrapText="1" indent="2"/>
      <protection locked="0"/>
    </xf>
    <xf numFmtId="0" fontId="6" fillId="8" borderId="8" xfId="0" applyFont="1" applyFill="1" applyBorder="1" applyAlignment="1" applyProtection="1">
      <alignment horizontal="center" vertical="center"/>
      <protection locked="0"/>
    </xf>
    <xf numFmtId="3" fontId="6" fillId="8" borderId="8" xfId="1" applyNumberFormat="1" applyFont="1" applyFill="1" applyBorder="1" applyAlignment="1" applyProtection="1">
      <alignment horizontal="right" vertical="center" wrapText="1" indent="2"/>
      <protection locked="0"/>
    </xf>
    <xf numFmtId="0" fontId="6" fillId="0" borderId="2" xfId="18"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left" vertical="center" wrapText="1"/>
    </xf>
    <xf numFmtId="0" fontId="6" fillId="0" borderId="0" xfId="1" applyFont="1" applyFill="1" applyBorder="1" applyAlignment="1" applyProtection="1">
      <alignment horizontal="left" vertical="center"/>
    </xf>
    <xf numFmtId="0" fontId="6" fillId="0" borderId="9" xfId="1" applyFont="1" applyFill="1" applyBorder="1" applyAlignment="1" applyProtection="1">
      <alignment horizontal="left" vertical="center"/>
    </xf>
    <xf numFmtId="0" fontId="34" fillId="0" borderId="0" xfId="1" applyFont="1" applyFill="1" applyAlignment="1" applyProtection="1">
      <alignment horizontal="left" vertical="top"/>
    </xf>
    <xf numFmtId="49" fontId="6" fillId="0" borderId="0" xfId="1" applyNumberFormat="1" applyFont="1" applyFill="1" applyBorder="1" applyAlignment="1" applyProtection="1">
      <alignment horizontal="center" vertical="center"/>
    </xf>
    <xf numFmtId="0" fontId="4" fillId="0" borderId="0" xfId="1" applyFont="1" applyFill="1" applyBorder="1" applyAlignment="1" applyProtection="1">
      <alignment horizontal="justify" vertical="center" wrapText="1"/>
      <protection locked="0"/>
    </xf>
    <xf numFmtId="0" fontId="5" fillId="0" borderId="0" xfId="1" applyFont="1" applyFill="1" applyBorder="1" applyAlignment="1" applyProtection="1">
      <alignment vertical="center"/>
      <protection locked="0"/>
    </xf>
    <xf numFmtId="0" fontId="6" fillId="0" borderId="8" xfId="1" applyFont="1" applyFill="1" applyBorder="1" applyAlignment="1" applyProtection="1">
      <alignment horizontal="center" vertical="center"/>
      <protection locked="0"/>
    </xf>
    <xf numFmtId="0" fontId="11" fillId="0" borderId="0" xfId="1" applyFont="1" applyFill="1" applyBorder="1" applyAlignment="1" applyProtection="1">
      <alignment horizontal="left" vertical="center"/>
      <protection locked="0"/>
    </xf>
    <xf numFmtId="0" fontId="5" fillId="0" borderId="0" xfId="1" applyFont="1" applyFill="1" applyProtection="1"/>
    <xf numFmtId="0" fontId="5" fillId="0" borderId="0" xfId="1" applyFont="1" applyFill="1" applyBorder="1" applyAlignment="1" applyProtection="1">
      <alignment horizontal="left" vertical="center" wrapText="1"/>
    </xf>
    <xf numFmtId="0" fontId="6" fillId="0" borderId="0" xfId="1" applyFont="1" applyFill="1" applyAlignment="1" applyProtection="1">
      <alignment horizontal="left" vertical="center" wrapText="1"/>
    </xf>
    <xf numFmtId="0" fontId="5" fillId="0" borderId="0" xfId="1" applyFont="1" applyFill="1" applyAlignment="1" applyProtection="1">
      <alignment horizontal="left" vertical="center" wrapText="1"/>
    </xf>
    <xf numFmtId="0" fontId="5" fillId="0" borderId="16" xfId="1" applyFont="1" applyFill="1" applyBorder="1" applyAlignment="1" applyProtection="1">
      <alignment horizontal="left" vertical="center" wrapText="1"/>
    </xf>
    <xf numFmtId="0" fontId="5" fillId="0" borderId="8" xfId="1" applyFont="1" applyFill="1" applyBorder="1" applyAlignment="1" applyProtection="1">
      <alignment horizontal="center" vertical="center" wrapText="1"/>
    </xf>
    <xf numFmtId="0" fontId="5" fillId="0" borderId="0" xfId="1" applyFont="1" applyFill="1" applyBorder="1" applyAlignment="1" applyProtection="1">
      <alignment horizontal="right" vertical="center" wrapText="1" indent="2"/>
    </xf>
    <xf numFmtId="0" fontId="6" fillId="0" borderId="0" xfId="1" applyFont="1" applyFill="1" applyAlignment="1" applyProtection="1">
      <alignment horizontal="left" vertical="center" wrapText="1"/>
      <protection locked="0"/>
    </xf>
    <xf numFmtId="4" fontId="4" fillId="8" borderId="8" xfId="1" applyNumberFormat="1" applyFont="1" applyFill="1" applyBorder="1" applyAlignment="1" applyProtection="1">
      <alignment horizontal="right" vertical="center" wrapText="1" indent="1"/>
      <protection locked="0"/>
    </xf>
    <xf numFmtId="4" fontId="4" fillId="2" borderId="8" xfId="1" applyNumberFormat="1" applyFont="1" applyFill="1" applyBorder="1" applyAlignment="1" applyProtection="1">
      <alignment horizontal="right" vertical="center" wrapText="1" indent="1"/>
      <protection locked="0"/>
    </xf>
    <xf numFmtId="0" fontId="10" fillId="7" borderId="9" xfId="1" applyFont="1" applyFill="1" applyBorder="1" applyAlignment="1" applyProtection="1">
      <alignment horizontal="left" vertical="center" wrapText="1"/>
    </xf>
    <xf numFmtId="0" fontId="6" fillId="7" borderId="8" xfId="1" applyFont="1" applyFill="1" applyBorder="1" applyAlignment="1" applyProtection="1">
      <alignment horizontal="justify" vertical="center" wrapText="1"/>
    </xf>
    <xf numFmtId="0" fontId="4" fillId="7" borderId="8" xfId="1" applyFont="1" applyFill="1" applyBorder="1" applyAlignment="1" applyProtection="1">
      <alignment horizontal="center" vertical="center" wrapText="1"/>
    </xf>
    <xf numFmtId="0" fontId="9" fillId="0" borderId="5" xfId="7" applyFont="1" applyFill="1" applyBorder="1" applyAlignment="1" applyProtection="1">
      <alignment horizontal="left" vertical="center"/>
    </xf>
    <xf numFmtId="0" fontId="9" fillId="0" borderId="4" xfId="7"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xf>
    <xf numFmtId="0" fontId="10" fillId="0" borderId="6" xfId="1" applyFont="1" applyFill="1" applyBorder="1" applyAlignment="1" applyProtection="1">
      <alignment vertical="center" wrapText="1"/>
    </xf>
    <xf numFmtId="0" fontId="10" fillId="0" borderId="9" xfId="1" applyFont="1" applyFill="1" applyBorder="1" applyAlignment="1" applyProtection="1">
      <alignment horizontal="center" vertical="center" wrapText="1"/>
    </xf>
    <xf numFmtId="0" fontId="10" fillId="2" borderId="4" xfId="1" applyFont="1" applyFill="1" applyBorder="1" applyAlignment="1" applyProtection="1">
      <alignment horizontal="left" vertical="center" wrapText="1"/>
    </xf>
    <xf numFmtId="49" fontId="4" fillId="0" borderId="4" xfId="1" applyNumberFormat="1" applyFont="1" applyFill="1" applyBorder="1" applyAlignment="1" applyProtection="1">
      <alignment horizontal="center" vertical="center" wrapText="1"/>
      <protection locked="0"/>
    </xf>
    <xf numFmtId="0" fontId="8" fillId="0" borderId="8" xfId="1" applyFont="1" applyFill="1" applyBorder="1" applyAlignment="1" applyProtection="1">
      <alignment horizontal="center" vertical="center" wrapText="1"/>
    </xf>
    <xf numFmtId="14" fontId="26" fillId="0" borderId="6" xfId="1" applyNumberFormat="1" applyFont="1" applyFill="1" applyBorder="1" applyAlignment="1" applyProtection="1">
      <alignment horizontal="center" vertical="center"/>
    </xf>
    <xf numFmtId="0" fontId="5" fillId="0" borderId="3"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xf>
    <xf numFmtId="0" fontId="5" fillId="0" borderId="1" xfId="1" applyFont="1" applyFill="1" applyBorder="1" applyAlignment="1" applyProtection="1">
      <alignment horizontal="center" vertical="center"/>
    </xf>
    <xf numFmtId="0" fontId="5" fillId="0" borderId="10"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6" fillId="0" borderId="10" xfId="1" applyFont="1" applyFill="1" applyBorder="1" applyProtection="1"/>
    <xf numFmtId="0" fontId="6" fillId="0" borderId="7" xfId="1" applyFont="1" applyFill="1" applyBorder="1" applyProtection="1"/>
    <xf numFmtId="0" fontId="6" fillId="0" borderId="7" xfId="1" applyFont="1" applyFill="1" applyBorder="1" applyAlignment="1" applyProtection="1">
      <alignment vertical="center"/>
    </xf>
    <xf numFmtId="0" fontId="6" fillId="0" borderId="13" xfId="1" applyFont="1" applyFill="1" applyBorder="1" applyProtection="1"/>
    <xf numFmtId="0" fontId="6" fillId="0" borderId="10" xfId="1" applyFont="1" applyFill="1" applyBorder="1" applyAlignment="1" applyProtection="1">
      <alignment horizontal="right" vertical="center" wrapText="1"/>
    </xf>
    <xf numFmtId="0" fontId="6" fillId="0" borderId="10" xfId="1" applyFont="1" applyFill="1" applyBorder="1" applyAlignment="1" applyProtection="1">
      <alignment vertical="center"/>
    </xf>
    <xf numFmtId="0" fontId="6" fillId="0" borderId="2" xfId="1" applyFont="1" applyFill="1" applyBorder="1" applyProtection="1"/>
    <xf numFmtId="0" fontId="6" fillId="0" borderId="1" xfId="1" applyFont="1" applyFill="1" applyBorder="1" applyProtection="1"/>
    <xf numFmtId="0" fontId="20" fillId="0" borderId="0" xfId="1" applyFont="1" applyFill="1" applyBorder="1" applyAlignment="1" applyProtection="1">
      <alignment horizontal="center" vertical="center"/>
    </xf>
    <xf numFmtId="0" fontId="7" fillId="0" borderId="10" xfId="1" applyFont="1" applyFill="1" applyBorder="1" applyProtection="1"/>
    <xf numFmtId="0" fontId="7" fillId="0" borderId="0" xfId="1" applyFont="1" applyFill="1" applyBorder="1" applyProtection="1"/>
    <xf numFmtId="0" fontId="6" fillId="0" borderId="10" xfId="1" applyFont="1" applyFill="1" applyBorder="1" applyAlignment="1" applyProtection="1">
      <alignment horizontal="left" vertical="center"/>
    </xf>
    <xf numFmtId="166" fontId="5" fillId="0" borderId="7" xfId="1" applyNumberFormat="1" applyFont="1" applyFill="1" applyBorder="1" applyAlignment="1" applyProtection="1">
      <alignment horizontal="center" vertical="center"/>
    </xf>
    <xf numFmtId="0" fontId="6" fillId="0" borderId="10" xfId="1" applyFont="1" applyFill="1" applyBorder="1" applyAlignment="1" applyProtection="1">
      <alignment horizontal="justify" vertical="center" wrapText="1"/>
    </xf>
    <xf numFmtId="0" fontId="6" fillId="0" borderId="10" xfId="1" applyFont="1" applyFill="1" applyBorder="1" applyAlignment="1" applyProtection="1">
      <alignment horizontal="right" vertical="top" wrapText="1"/>
    </xf>
    <xf numFmtId="49" fontId="7" fillId="0" borderId="10" xfId="1" applyNumberFormat="1" applyFont="1" applyFill="1" applyBorder="1" applyAlignment="1" applyProtection="1">
      <alignment horizontal="left" vertical="center"/>
    </xf>
    <xf numFmtId="0" fontId="6" fillId="0" borderId="10" xfId="1" applyFont="1" applyFill="1" applyBorder="1" applyAlignment="1" applyProtection="1">
      <alignment horizontal="right" vertical="center"/>
    </xf>
    <xf numFmtId="0" fontId="6" fillId="0" borderId="10" xfId="1" applyFont="1" applyFill="1" applyBorder="1" applyAlignment="1" applyProtection="1">
      <alignment horizontal="right" vertical="top"/>
    </xf>
    <xf numFmtId="0" fontId="6" fillId="0" borderId="10" xfId="1" applyFont="1" applyFill="1" applyBorder="1" applyAlignment="1" applyProtection="1">
      <alignment vertical="center" wrapText="1"/>
    </xf>
    <xf numFmtId="0" fontId="6" fillId="0" borderId="2" xfId="1" applyFont="1" applyFill="1" applyBorder="1" applyAlignment="1" applyProtection="1">
      <alignment horizontal="justify" vertical="top" wrapText="1"/>
    </xf>
    <xf numFmtId="0" fontId="7" fillId="0" borderId="3" xfId="1" applyFont="1" applyFill="1" applyBorder="1" applyAlignment="1" applyProtection="1">
      <alignment horizontal="left" vertical="center"/>
    </xf>
    <xf numFmtId="0" fontId="11" fillId="0" borderId="10" xfId="1" applyFont="1" applyFill="1" applyBorder="1" applyAlignment="1" applyProtection="1">
      <alignment horizontal="center" vertical="center" wrapText="1"/>
    </xf>
    <xf numFmtId="0" fontId="4" fillId="0" borderId="10" xfId="1" applyFont="1" applyFill="1" applyBorder="1" applyAlignment="1" applyProtection="1">
      <alignment horizontal="center" vertical="top" wrapText="1"/>
    </xf>
    <xf numFmtId="0" fontId="4" fillId="0" borderId="10" xfId="1" applyFont="1" applyFill="1" applyBorder="1" applyAlignment="1" applyProtection="1">
      <alignment horizontal="center" vertical="top"/>
    </xf>
    <xf numFmtId="0" fontId="5" fillId="0" borderId="7" xfId="1" applyFont="1" applyFill="1" applyBorder="1" applyAlignment="1" applyProtection="1">
      <alignment vertical="center"/>
    </xf>
    <xf numFmtId="0" fontId="5" fillId="0" borderId="10" xfId="1" applyFont="1" applyFill="1" applyBorder="1" applyAlignment="1" applyProtection="1">
      <alignment horizontal="center" vertical="top"/>
    </xf>
    <xf numFmtId="0" fontId="5" fillId="0" borderId="7" xfId="1" applyFont="1" applyFill="1" applyBorder="1" applyAlignment="1" applyProtection="1">
      <alignment vertical="top"/>
    </xf>
    <xf numFmtId="0" fontId="17" fillId="0" borderId="10" xfId="1" applyFont="1" applyFill="1" applyBorder="1" applyAlignment="1" applyProtection="1">
      <alignment horizontal="right" vertical="top"/>
    </xf>
    <xf numFmtId="0" fontId="5" fillId="0" borderId="1" xfId="1" applyFont="1" applyFill="1" applyBorder="1" applyAlignment="1" applyProtection="1">
      <alignment vertical="center"/>
    </xf>
    <xf numFmtId="0" fontId="5" fillId="0" borderId="7" xfId="1" applyFont="1" applyFill="1" applyBorder="1" applyAlignment="1" applyProtection="1">
      <alignment horizontal="left" vertical="top"/>
    </xf>
    <xf numFmtId="0" fontId="28" fillId="0" borderId="6" xfId="1" applyFont="1" applyFill="1" applyBorder="1" applyAlignment="1" applyProtection="1">
      <alignment horizontal="center" vertical="center" wrapText="1"/>
    </xf>
    <xf numFmtId="0" fontId="5" fillId="7" borderId="7" xfId="1" applyFont="1" applyFill="1" applyBorder="1" applyProtection="1"/>
    <xf numFmtId="0" fontId="5" fillId="7" borderId="7" xfId="1" applyFont="1" applyFill="1" applyBorder="1" applyAlignment="1" applyProtection="1">
      <alignment vertical="center"/>
    </xf>
    <xf numFmtId="0" fontId="5" fillId="7" borderId="7" xfId="1" applyFont="1" applyFill="1" applyBorder="1" applyProtection="1">
      <protection locked="0"/>
    </xf>
    <xf numFmtId="0" fontId="5" fillId="7" borderId="14" xfId="1" applyFont="1" applyFill="1" applyBorder="1" applyAlignment="1" applyProtection="1">
      <alignment horizontal="center" vertical="center"/>
    </xf>
    <xf numFmtId="0" fontId="23" fillId="7" borderId="13" xfId="1" applyFont="1" applyFill="1" applyBorder="1" applyProtection="1"/>
    <xf numFmtId="0" fontId="5" fillId="7" borderId="13" xfId="1" applyFont="1" applyFill="1" applyBorder="1" applyAlignment="1" applyProtection="1">
      <alignment wrapText="1"/>
    </xf>
    <xf numFmtId="0" fontId="6" fillId="7" borderId="5" xfId="1" applyFont="1" applyFill="1" applyBorder="1" applyAlignment="1" applyProtection="1">
      <alignment horizontal="center" wrapText="1"/>
    </xf>
    <xf numFmtId="164" fontId="6" fillId="7" borderId="13" xfId="1" applyNumberFormat="1" applyFont="1" applyFill="1" applyBorder="1" applyAlignment="1" applyProtection="1">
      <alignment horizontal="center" vertical="center" wrapText="1"/>
    </xf>
    <xf numFmtId="0" fontId="23" fillId="0" borderId="15" xfId="1" applyFont="1" applyFill="1" applyBorder="1" applyProtection="1"/>
    <xf numFmtId="0" fontId="7" fillId="0" borderId="9" xfId="7" applyFont="1" applyFill="1" applyBorder="1" applyAlignment="1" applyProtection="1">
      <alignment horizontal="left" vertical="center"/>
    </xf>
    <xf numFmtId="1" fontId="14" fillId="0" borderId="6" xfId="7" applyNumberFormat="1" applyFont="1" applyFill="1" applyBorder="1" applyAlignment="1" applyProtection="1">
      <alignment horizontal="center" vertical="center"/>
    </xf>
    <xf numFmtId="0" fontId="9" fillId="0" borderId="13" xfId="7" applyFont="1" applyFill="1" applyBorder="1" applyAlignment="1" applyProtection="1">
      <alignment horizontal="center" vertical="center" wrapText="1"/>
    </xf>
    <xf numFmtId="0" fontId="9" fillId="0" borderId="14" xfId="7" applyFont="1" applyFill="1" applyBorder="1" applyAlignment="1" applyProtection="1">
      <alignment horizontal="center" vertical="center" wrapText="1"/>
    </xf>
    <xf numFmtId="0" fontId="4" fillId="0" borderId="13" xfId="7" applyFont="1" applyFill="1" applyBorder="1" applyAlignment="1" applyProtection="1">
      <alignment vertical="center"/>
    </xf>
    <xf numFmtId="1" fontId="4" fillId="0" borderId="15" xfId="7" applyNumberFormat="1" applyFont="1" applyFill="1" applyBorder="1" applyAlignment="1" applyProtection="1">
      <alignment horizontal="center" vertical="center"/>
    </xf>
    <xf numFmtId="1" fontId="6" fillId="6" borderId="7" xfId="7" applyNumberFormat="1" applyFont="1" applyFill="1" applyBorder="1" applyAlignment="1" applyProtection="1">
      <alignment horizontal="center" vertical="center"/>
    </xf>
    <xf numFmtId="0" fontId="9" fillId="0" borderId="13" xfId="7" applyFont="1" applyFill="1" applyBorder="1" applyAlignment="1" applyProtection="1">
      <alignment horizontal="left" vertical="center"/>
    </xf>
    <xf numFmtId="1" fontId="6" fillId="0" borderId="15" xfId="7" applyNumberFormat="1" applyFont="1" applyFill="1" applyBorder="1" applyAlignment="1" applyProtection="1">
      <alignment horizontal="center" vertical="center"/>
    </xf>
    <xf numFmtId="1" fontId="7" fillId="0" borderId="7" xfId="7" applyNumberFormat="1" applyFont="1" applyFill="1" applyBorder="1" applyAlignment="1" applyProtection="1">
      <alignment horizontal="center" vertical="center"/>
    </xf>
    <xf numFmtId="0" fontId="10" fillId="0" borderId="8" xfId="1" applyFont="1" applyFill="1" applyBorder="1" applyAlignment="1" applyProtection="1">
      <alignment horizontal="center" vertical="center" wrapText="1"/>
    </xf>
    <xf numFmtId="3" fontId="4" fillId="0" borderId="8" xfId="1" quotePrefix="1" applyNumberFormat="1" applyFont="1" applyFill="1" applyBorder="1" applyAlignment="1" applyProtection="1">
      <alignment horizontal="right" vertical="center" wrapText="1" indent="1"/>
      <protection locked="0"/>
    </xf>
    <xf numFmtId="0" fontId="5" fillId="0" borderId="9" xfId="1" applyFont="1" applyFill="1" applyBorder="1" applyAlignment="1" applyProtection="1">
      <alignment horizontal="center" vertical="center"/>
    </xf>
    <xf numFmtId="0" fontId="5" fillId="0" borderId="0" xfId="1" applyFont="1" applyFill="1" applyBorder="1" applyAlignment="1" applyProtection="1">
      <alignment horizontal="right"/>
    </xf>
    <xf numFmtId="0" fontId="42" fillId="0" borderId="10" xfId="1" applyFont="1" applyFill="1" applyBorder="1" applyAlignment="1" applyProtection="1">
      <alignment horizontal="right" vertical="top"/>
    </xf>
    <xf numFmtId="0" fontId="5" fillId="0" borderId="10" xfId="1" applyFont="1" applyFill="1" applyBorder="1" applyAlignment="1" applyProtection="1">
      <alignment horizontal="center"/>
    </xf>
    <xf numFmtId="0" fontId="5" fillId="0" borderId="7" xfId="1" applyFont="1" applyFill="1" applyBorder="1" applyProtection="1"/>
    <xf numFmtId="0" fontId="5" fillId="0" borderId="17" xfId="1" applyFont="1" applyFill="1" applyBorder="1" applyAlignment="1" applyProtection="1">
      <alignment horizontal="center"/>
    </xf>
    <xf numFmtId="0" fontId="5" fillId="0" borderId="13" xfId="1" applyFont="1" applyFill="1" applyBorder="1" applyProtection="1"/>
    <xf numFmtId="0" fontId="5" fillId="0" borderId="18" xfId="1" applyFont="1" applyFill="1" applyBorder="1" applyProtection="1"/>
    <xf numFmtId="0" fontId="11" fillId="0" borderId="10" xfId="1" applyFont="1" applyFill="1" applyBorder="1" applyAlignment="1" applyProtection="1">
      <alignment horizontal="center" vertical="top"/>
    </xf>
    <xf numFmtId="0" fontId="5" fillId="0" borderId="0" xfId="1" applyFont="1" applyFill="1" applyBorder="1" applyAlignment="1" applyProtection="1">
      <alignment horizontal="justify" vertical="top"/>
    </xf>
    <xf numFmtId="0" fontId="4" fillId="0" borderId="0" xfId="1" applyFont="1" applyFill="1" applyBorder="1" applyAlignment="1" applyProtection="1">
      <alignment horizontal="center" vertical="top" wrapText="1"/>
    </xf>
    <xf numFmtId="0" fontId="6" fillId="0" borderId="17" xfId="1" applyFont="1" applyFill="1" applyBorder="1" applyProtection="1"/>
    <xf numFmtId="0" fontId="6" fillId="0" borderId="18" xfId="1" applyFont="1" applyFill="1" applyBorder="1" applyProtection="1"/>
    <xf numFmtId="0" fontId="10" fillId="0" borderId="3" xfId="1" applyFont="1" applyFill="1" applyBorder="1" applyAlignment="1" applyProtection="1"/>
    <xf numFmtId="0" fontId="9" fillId="0" borderId="1" xfId="1" applyFont="1" applyFill="1" applyBorder="1" applyAlignment="1" applyProtection="1"/>
    <xf numFmtId="3" fontId="4" fillId="7" borderId="4" xfId="1" applyNumberFormat="1" applyFont="1" applyFill="1" applyBorder="1" applyAlignment="1" applyProtection="1">
      <alignment horizontal="right" vertical="center" wrapText="1" indent="1"/>
      <protection locked="0"/>
    </xf>
    <xf numFmtId="3" fontId="4" fillId="7" borderId="8" xfId="1" applyNumberFormat="1" applyFont="1" applyFill="1" applyBorder="1" applyAlignment="1" applyProtection="1">
      <alignment horizontal="right" vertical="center" wrapText="1" indent="1"/>
      <protection locked="0"/>
    </xf>
    <xf numFmtId="0" fontId="6" fillId="7" borderId="10" xfId="1" applyFont="1" applyFill="1" applyBorder="1" applyProtection="1"/>
    <xf numFmtId="0" fontId="6" fillId="7" borderId="0" xfId="1" applyFont="1" applyFill="1" applyBorder="1" applyAlignment="1" applyProtection="1"/>
    <xf numFmtId="0" fontId="6" fillId="7" borderId="0" xfId="1" applyFont="1" applyFill="1" applyBorder="1" applyProtection="1"/>
    <xf numFmtId="0" fontId="6" fillId="7" borderId="8" xfId="0" applyFont="1" applyFill="1" applyBorder="1" applyAlignment="1" applyProtection="1">
      <alignment horizontal="justify" vertical="center" wrapText="1"/>
    </xf>
    <xf numFmtId="0" fontId="6" fillId="0" borderId="8" xfId="1" applyFont="1" applyFill="1" applyBorder="1" applyAlignment="1" applyProtection="1">
      <alignment horizontal="justify" vertical="center" wrapText="1"/>
    </xf>
    <xf numFmtId="0" fontId="6" fillId="0" borderId="8" xfId="1" applyFont="1" applyFill="1" applyBorder="1" applyAlignment="1" applyProtection="1">
      <alignment horizontal="left" vertical="center" wrapText="1"/>
    </xf>
    <xf numFmtId="0" fontId="6" fillId="2" borderId="8" xfId="7" applyFont="1" applyFill="1" applyBorder="1" applyAlignment="1" applyProtection="1">
      <alignment horizontal="center" vertical="center"/>
      <protection locked="0"/>
    </xf>
    <xf numFmtId="0" fontId="5" fillId="0" borderId="0" xfId="1" applyFont="1" applyFill="1" applyBorder="1" applyAlignment="1" applyProtection="1">
      <alignment horizontal="center"/>
      <protection locked="0"/>
    </xf>
    <xf numFmtId="0" fontId="5" fillId="0" borderId="0" xfId="1" applyFont="1" applyFill="1" applyBorder="1" applyProtection="1">
      <protection locked="0"/>
    </xf>
    <xf numFmtId="0" fontId="5" fillId="0" borderId="8" xfId="1" applyFont="1" applyFill="1" applyBorder="1" applyAlignment="1" applyProtection="1">
      <alignment vertical="center"/>
      <protection locked="0"/>
    </xf>
    <xf numFmtId="0" fontId="5" fillId="0" borderId="0" xfId="1" applyFont="1" applyFill="1" applyBorder="1" applyAlignment="1" applyProtection="1">
      <alignment vertical="top"/>
      <protection locked="0"/>
    </xf>
    <xf numFmtId="0" fontId="5" fillId="0" borderId="0" xfId="1" applyFont="1" applyFill="1" applyBorder="1" applyAlignment="1" applyProtection="1">
      <alignment horizontal="left" vertical="top"/>
      <protection locked="0"/>
    </xf>
    <xf numFmtId="0" fontId="6" fillId="0" borderId="0" xfId="1" applyFont="1" applyFill="1" applyProtection="1">
      <protection locked="0"/>
    </xf>
    <xf numFmtId="1" fontId="9" fillId="6" borderId="8" xfId="7" applyNumberFormat="1" applyFont="1" applyFill="1" applyBorder="1" applyAlignment="1" applyProtection="1">
      <alignment horizontal="center" vertical="center" wrapText="1"/>
      <protection locked="0"/>
    </xf>
    <xf numFmtId="0" fontId="9" fillId="0" borderId="4" xfId="7" applyFont="1" applyFill="1" applyBorder="1" applyAlignment="1" applyProtection="1">
      <alignment horizontal="left" vertical="center" wrapText="1"/>
    </xf>
    <xf numFmtId="1" fontId="9" fillId="0" borderId="4" xfId="7" applyNumberFormat="1" applyFont="1" applyFill="1" applyBorder="1" applyAlignment="1" applyProtection="1">
      <alignment horizontal="center" vertical="center" wrapText="1"/>
      <protection locked="0"/>
    </xf>
    <xf numFmtId="1" fontId="9" fillId="6" borderId="4" xfId="7" applyNumberFormat="1" applyFont="1" applyFill="1" applyBorder="1" applyAlignment="1" applyProtection="1">
      <alignment horizontal="center" vertical="center" wrapText="1"/>
    </xf>
    <xf numFmtId="4" fontId="4" fillId="8" borderId="4" xfId="7" applyNumberFormat="1" applyFont="1" applyFill="1" applyBorder="1" applyAlignment="1" applyProtection="1">
      <alignment horizontal="right" vertical="center"/>
      <protection locked="0"/>
    </xf>
    <xf numFmtId="0" fontId="9" fillId="0" borderId="2" xfId="7" applyFont="1" applyFill="1" applyBorder="1" applyAlignment="1" applyProtection="1">
      <alignment horizontal="justify" vertical="center" wrapText="1"/>
    </xf>
    <xf numFmtId="0" fontId="9" fillId="0" borderId="2" xfId="7" applyFont="1" applyFill="1" applyBorder="1" applyAlignment="1" applyProtection="1">
      <alignment horizontal="left" vertical="center" wrapText="1"/>
    </xf>
    <xf numFmtId="3" fontId="4" fillId="8" borderId="4" xfId="1" applyNumberFormat="1" applyFont="1" applyFill="1" applyBorder="1" applyAlignment="1" applyProtection="1">
      <alignment horizontal="right" vertical="center" wrapText="1" indent="1"/>
      <protection locked="0"/>
    </xf>
    <xf numFmtId="3" fontId="4" fillId="8" borderId="8" xfId="1" applyNumberFormat="1" applyFont="1" applyFill="1" applyBorder="1" applyAlignment="1" applyProtection="1">
      <alignment horizontal="right" vertical="center" wrapText="1" indent="1"/>
      <protection locked="0"/>
    </xf>
    <xf numFmtId="0" fontId="7" fillId="2" borderId="8" xfId="1" applyFont="1" applyFill="1" applyBorder="1" applyAlignment="1" applyProtection="1">
      <alignment horizontal="center" vertical="center"/>
      <protection locked="0"/>
    </xf>
    <xf numFmtId="0" fontId="22" fillId="0" borderId="2" xfId="1" applyFont="1" applyFill="1" applyBorder="1" applyAlignment="1" applyProtection="1">
      <alignment horizontal="center" vertical="center" wrapText="1"/>
    </xf>
    <xf numFmtId="0" fontId="6" fillId="0" borderId="0" xfId="1" applyFont="1" applyFill="1" applyBorder="1" applyAlignment="1" applyProtection="1">
      <alignment horizontal="justify" vertical="top" wrapText="1"/>
    </xf>
    <xf numFmtId="0" fontId="6" fillId="0" borderId="0" xfId="1" applyFont="1" applyFill="1" applyBorder="1" applyAlignment="1" applyProtection="1">
      <alignment horizontal="justify" vertical="center" wrapText="1"/>
    </xf>
    <xf numFmtId="0" fontId="6" fillId="0" borderId="7" xfId="1" applyFont="1" applyFill="1" applyBorder="1" applyAlignment="1" applyProtection="1">
      <alignment horizontal="justify" vertical="center" wrapText="1"/>
    </xf>
    <xf numFmtId="49" fontId="26" fillId="0" borderId="5" xfId="1" applyNumberFormat="1" applyFont="1" applyFill="1" applyBorder="1" applyAlignment="1" applyProtection="1">
      <alignment horizontal="center" vertical="center"/>
      <protection locked="0"/>
    </xf>
    <xf numFmtId="0" fontId="11" fillId="0" borderId="0" xfId="1" applyFont="1" applyFill="1" applyBorder="1" applyAlignment="1" applyProtection="1">
      <alignment horizontal="justify" vertical="top" wrapText="1"/>
    </xf>
    <xf numFmtId="0" fontId="4" fillId="0" borderId="0" xfId="1" applyFont="1" applyFill="1" applyBorder="1" applyAlignment="1" applyProtection="1">
      <alignment horizontal="justify" vertical="top" wrapText="1"/>
    </xf>
    <xf numFmtId="0" fontId="4"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left" vertical="center"/>
    </xf>
    <xf numFmtId="0" fontId="5" fillId="0" borderId="0" xfId="1" applyFont="1" applyFill="1" applyBorder="1" applyAlignment="1" applyProtection="1">
      <alignment horizontal="center"/>
    </xf>
    <xf numFmtId="0" fontId="6" fillId="0" borderId="8"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vertical="center" wrapText="1"/>
    </xf>
    <xf numFmtId="0" fontId="11"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xf>
    <xf numFmtId="0" fontId="6" fillId="3" borderId="8" xfId="7" applyFont="1" applyFill="1" applyBorder="1" applyAlignment="1" applyProtection="1">
      <alignment horizontal="center" vertical="center" wrapText="1"/>
      <protection locked="0"/>
    </xf>
    <xf numFmtId="0" fontId="4" fillId="0" borderId="0" xfId="1" applyFont="1" applyFill="1" applyBorder="1" applyAlignment="1" applyProtection="1">
      <alignment horizontal="justify" vertical="center" wrapText="1"/>
    </xf>
    <xf numFmtId="0" fontId="10" fillId="0" borderId="0" xfId="1" applyFont="1" applyFill="1" applyBorder="1" applyAlignment="1" applyProtection="1">
      <alignment horizontal="center" vertical="top" wrapText="1"/>
    </xf>
    <xf numFmtId="0" fontId="10" fillId="0" borderId="2" xfId="1" applyFont="1" applyFill="1" applyBorder="1" applyAlignment="1" applyProtection="1">
      <alignment horizontal="center" vertical="top" wrapText="1"/>
    </xf>
    <xf numFmtId="0" fontId="6" fillId="0" borderId="9" xfId="1" applyFont="1" applyFill="1" applyBorder="1" applyAlignment="1" applyProtection="1">
      <alignment horizontal="left" vertical="center"/>
    </xf>
    <xf numFmtId="0" fontId="5" fillId="0" borderId="0" xfId="1" applyFont="1" applyFill="1" applyBorder="1" applyAlignment="1" applyProtection="1">
      <alignment horizontal="center"/>
    </xf>
    <xf numFmtId="49" fontId="6" fillId="0" borderId="9" xfId="1" applyNumberFormat="1" applyFont="1" applyFill="1" applyBorder="1" applyAlignment="1" applyProtection="1">
      <alignment horizontal="center" vertical="center"/>
      <protection locked="0"/>
    </xf>
    <xf numFmtId="0" fontId="8" fillId="0" borderId="8" xfId="1" applyFont="1" applyFill="1" applyBorder="1" applyAlignment="1" applyProtection="1">
      <alignment horizontal="center" vertical="center" wrapText="1"/>
    </xf>
    <xf numFmtId="0" fontId="6" fillId="0" borderId="18" xfId="1" applyFont="1" applyFill="1" applyBorder="1" applyAlignment="1" applyProtection="1">
      <alignment vertical="center"/>
    </xf>
    <xf numFmtId="0" fontId="6" fillId="0" borderId="3" xfId="1" applyFont="1" applyFill="1" applyBorder="1" applyAlignment="1" applyProtection="1">
      <alignment horizontal="justify" vertical="top" wrapText="1"/>
    </xf>
    <xf numFmtId="0" fontId="6" fillId="0" borderId="1" xfId="1" applyFont="1" applyFill="1" applyBorder="1" applyAlignment="1" applyProtection="1">
      <alignment horizontal="justify" vertical="top" wrapText="1"/>
    </xf>
    <xf numFmtId="0" fontId="6" fillId="0" borderId="17" xfId="1" applyFont="1" applyFill="1" applyBorder="1" applyAlignment="1" applyProtection="1">
      <alignment horizontal="right" vertical="top" wrapText="1"/>
    </xf>
    <xf numFmtId="0" fontId="6" fillId="0" borderId="13" xfId="1" applyFont="1" applyFill="1" applyBorder="1" applyAlignment="1" applyProtection="1">
      <alignment horizontal="justify" vertical="top" wrapText="1"/>
    </xf>
    <xf numFmtId="0" fontId="6" fillId="0" borderId="18" xfId="1" applyFont="1" applyFill="1" applyBorder="1" applyAlignment="1" applyProtection="1">
      <alignment horizontal="justify" vertical="top" wrapText="1"/>
    </xf>
    <xf numFmtId="0" fontId="10" fillId="0" borderId="17" xfId="1" applyFont="1" applyFill="1" applyBorder="1" applyAlignment="1" applyProtection="1">
      <alignment horizontal="right" vertical="top" wrapText="1"/>
    </xf>
    <xf numFmtId="0" fontId="10" fillId="0" borderId="13" xfId="1" applyFont="1" applyFill="1" applyBorder="1" applyAlignment="1" applyProtection="1">
      <alignment horizontal="left" vertical="top" wrapText="1"/>
    </xf>
    <xf numFmtId="0" fontId="10" fillId="0" borderId="18" xfId="1" applyFont="1" applyFill="1" applyBorder="1" applyAlignment="1" applyProtection="1">
      <alignment horizontal="left" vertical="top" wrapText="1"/>
    </xf>
    <xf numFmtId="4" fontId="4" fillId="0" borderId="3" xfId="7" applyNumberFormat="1" applyFont="1" applyFill="1" applyBorder="1" applyAlignment="1" applyProtection="1">
      <alignment horizontal="right" vertical="center"/>
    </xf>
    <xf numFmtId="1" fontId="7" fillId="0" borderId="1" xfId="7" applyNumberFormat="1" applyFont="1" applyFill="1" applyBorder="1" applyAlignment="1" applyProtection="1">
      <alignment horizontal="center" vertical="center"/>
    </xf>
    <xf numFmtId="4" fontId="4" fillId="0" borderId="10" xfId="7" applyNumberFormat="1" applyFont="1" applyFill="1" applyBorder="1" applyAlignment="1" applyProtection="1">
      <alignment horizontal="right" vertical="center"/>
    </xf>
    <xf numFmtId="4" fontId="4" fillId="0" borderId="17" xfId="7" applyNumberFormat="1" applyFont="1" applyFill="1" applyBorder="1" applyAlignment="1" applyProtection="1">
      <alignment horizontal="right" vertical="center"/>
      <protection locked="0"/>
    </xf>
    <xf numFmtId="1" fontId="7" fillId="0" borderId="18" xfId="7" applyNumberFormat="1" applyFont="1" applyFill="1" applyBorder="1" applyAlignment="1" applyProtection="1">
      <alignment horizontal="center" vertical="center"/>
      <protection locked="0"/>
    </xf>
    <xf numFmtId="171" fontId="5" fillId="0" borderId="8" xfId="1" applyNumberFormat="1" applyFont="1" applyFill="1" applyBorder="1" applyAlignment="1" applyProtection="1">
      <alignment horizontal="left" vertical="center" wrapText="1"/>
      <protection locked="0"/>
    </xf>
    <xf numFmtId="0" fontId="4" fillId="0" borderId="0" xfId="1" applyFont="1" applyFill="1" applyBorder="1" applyAlignment="1" applyProtection="1">
      <alignment horizontal="center" vertical="center"/>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center"/>
    </xf>
    <xf numFmtId="0" fontId="11" fillId="0" borderId="0" xfId="1" applyFont="1" applyFill="1" applyBorder="1" applyAlignment="1" applyProtection="1">
      <alignment vertical="justify" wrapText="1"/>
    </xf>
    <xf numFmtId="0" fontId="4" fillId="0" borderId="0" xfId="1" applyFont="1" applyFill="1" applyBorder="1" applyAlignment="1" applyProtection="1">
      <alignment wrapText="1"/>
    </xf>
    <xf numFmtId="0" fontId="5" fillId="0" borderId="0" xfId="1" applyFont="1" applyFill="1" applyBorder="1" applyAlignment="1" applyProtection="1">
      <alignment horizontal="justify" vertical="center"/>
    </xf>
    <xf numFmtId="0" fontId="39" fillId="0" borderId="8" xfId="1" applyFont="1" applyFill="1" applyBorder="1" applyAlignment="1" applyProtection="1">
      <alignment horizontal="center" vertical="center" wrapText="1"/>
      <protection locked="0"/>
    </xf>
    <xf numFmtId="0" fontId="5" fillId="0" borderId="8" xfId="1" applyFont="1" applyFill="1" applyBorder="1" applyAlignment="1" applyProtection="1">
      <alignment horizontal="center"/>
    </xf>
    <xf numFmtId="49" fontId="8" fillId="0" borderId="9" xfId="1" applyNumberFormat="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4" fillId="0" borderId="13" xfId="1" applyFont="1" applyFill="1" applyBorder="1" applyAlignment="1" applyProtection="1">
      <alignment horizontal="justify" vertical="center" wrapText="1"/>
    </xf>
    <xf numFmtId="14" fontId="26" fillId="8" borderId="8" xfId="1" applyNumberFormat="1" applyFont="1" applyFill="1" applyBorder="1" applyAlignment="1" applyProtection="1">
      <alignment horizontal="center" vertical="center" wrapText="1"/>
    </xf>
    <xf numFmtId="0" fontId="6" fillId="3" borderId="8" xfId="7" applyFont="1" applyFill="1" applyBorder="1" applyAlignment="1" applyProtection="1">
      <alignment horizontal="center" vertical="center" wrapText="1"/>
    </xf>
    <xf numFmtId="0" fontId="6" fillId="3" borderId="4" xfId="7" applyFont="1" applyFill="1" applyBorder="1" applyAlignment="1" applyProtection="1">
      <alignment horizontal="center" vertical="center" wrapText="1"/>
    </xf>
    <xf numFmtId="3" fontId="6" fillId="0" borderId="9" xfId="1" applyNumberFormat="1" applyFont="1" applyFill="1" applyBorder="1" applyAlignment="1" applyProtection="1">
      <alignment horizontal="left" vertical="center"/>
      <protection locked="0"/>
    </xf>
    <xf numFmtId="3" fontId="6" fillId="0" borderId="8" xfId="1" applyNumberFormat="1" applyFont="1" applyFill="1" applyBorder="1" applyAlignment="1" applyProtection="1">
      <alignment horizontal="left" vertical="center"/>
      <protection locked="0"/>
    </xf>
    <xf numFmtId="4" fontId="4" fillId="2" borderId="9" xfId="1" applyNumberFormat="1" applyFont="1" applyFill="1" applyBorder="1" applyAlignment="1" applyProtection="1">
      <alignment horizontal="right" vertical="center" wrapText="1" indent="1"/>
      <protection locked="0"/>
    </xf>
    <xf numFmtId="3" fontId="4" fillId="8" borderId="3" xfId="1" applyNumberFormat="1" applyFont="1" applyFill="1" applyBorder="1" applyAlignment="1" applyProtection="1">
      <alignment horizontal="right" vertical="center" wrapText="1" indent="1"/>
      <protection locked="0"/>
    </xf>
    <xf numFmtId="3" fontId="4" fillId="8" borderId="9" xfId="1" applyNumberFormat="1" applyFont="1" applyFill="1" applyBorder="1" applyAlignment="1" applyProtection="1">
      <alignment horizontal="right" vertical="center" wrapText="1" indent="1"/>
      <protection locked="0"/>
    </xf>
    <xf numFmtId="4" fontId="4" fillId="8" borderId="9" xfId="1" applyNumberFormat="1" applyFont="1" applyFill="1" applyBorder="1" applyAlignment="1" applyProtection="1">
      <alignment horizontal="right" vertical="center" wrapText="1" indent="1"/>
      <protection locked="0"/>
    </xf>
    <xf numFmtId="0" fontId="6" fillId="7" borderId="17" xfId="1" applyFont="1" applyFill="1" applyBorder="1" applyAlignment="1" applyProtection="1">
      <alignment horizontal="left" vertical="top"/>
      <protection locked="0"/>
    </xf>
    <xf numFmtId="0" fontId="6" fillId="7" borderId="13" xfId="1" applyFont="1" applyFill="1" applyBorder="1" applyAlignment="1" applyProtection="1">
      <alignment horizontal="left" vertical="top"/>
      <protection locked="0"/>
    </xf>
    <xf numFmtId="0" fontId="6" fillId="7" borderId="18" xfId="1" applyFont="1" applyFill="1" applyBorder="1" applyAlignment="1" applyProtection="1">
      <alignment horizontal="left" vertical="top"/>
      <protection locked="0"/>
    </xf>
    <xf numFmtId="168" fontId="5" fillId="0" borderId="8" xfId="1" applyNumberFormat="1" applyFont="1" applyFill="1" applyBorder="1" applyAlignment="1" applyProtection="1">
      <alignment horizontal="center" vertical="center"/>
      <protection locked="0"/>
    </xf>
    <xf numFmtId="167" fontId="5" fillId="0" borderId="8" xfId="1" applyNumberFormat="1" applyFont="1" applyFill="1" applyBorder="1" applyAlignment="1" applyProtection="1">
      <alignment horizontal="left" vertical="center"/>
      <protection locked="0"/>
    </xf>
    <xf numFmtId="0" fontId="5" fillId="0" borderId="1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11" fillId="0" borderId="9" xfId="1" applyFont="1" applyFill="1" applyBorder="1" applyAlignment="1" applyProtection="1">
      <alignment horizontal="left" vertical="center"/>
    </xf>
    <xf numFmtId="0" fontId="11" fillId="0" borderId="5" xfId="1" applyFont="1" applyFill="1" applyBorder="1" applyAlignment="1" applyProtection="1">
      <alignment horizontal="left" vertical="center"/>
    </xf>
    <xf numFmtId="0" fontId="11" fillId="0" borderId="6" xfId="1" applyFont="1" applyFill="1" applyBorder="1" applyAlignment="1" applyProtection="1">
      <alignment horizontal="left" vertical="center"/>
    </xf>
    <xf numFmtId="0" fontId="22" fillId="0" borderId="2" xfId="1" applyFont="1" applyFill="1" applyBorder="1" applyAlignment="1" applyProtection="1">
      <alignment horizontal="center" vertical="center" wrapText="1"/>
    </xf>
    <xf numFmtId="0" fontId="22" fillId="0" borderId="1" xfId="1" applyFont="1" applyFill="1" applyBorder="1" applyAlignment="1" applyProtection="1">
      <alignment horizontal="center" vertical="center" wrapText="1"/>
    </xf>
    <xf numFmtId="0" fontId="22" fillId="0" borderId="13" xfId="1" applyFont="1" applyFill="1" applyBorder="1" applyAlignment="1" applyProtection="1">
      <alignment horizontal="center" vertical="center" wrapText="1"/>
    </xf>
    <xf numFmtId="0" fontId="22" fillId="0" borderId="0" xfId="1" applyFont="1" applyFill="1" applyBorder="1" applyAlignment="1" applyProtection="1">
      <alignment horizontal="center" vertical="center" wrapText="1"/>
    </xf>
    <xf numFmtId="0" fontId="22" fillId="0" borderId="7" xfId="1" applyFont="1" applyFill="1" applyBorder="1" applyAlignment="1" applyProtection="1">
      <alignment horizontal="center" vertical="center" wrapText="1"/>
    </xf>
    <xf numFmtId="167" fontId="5" fillId="0" borderId="9" xfId="1" applyNumberFormat="1" applyFont="1" applyFill="1" applyBorder="1" applyAlignment="1" applyProtection="1">
      <alignment horizontal="center" vertical="center"/>
      <protection locked="0"/>
    </xf>
    <xf numFmtId="167" fontId="5" fillId="0" borderId="5" xfId="1" applyNumberFormat="1" applyFont="1" applyFill="1" applyBorder="1" applyAlignment="1" applyProtection="1">
      <alignment horizontal="center" vertical="center"/>
      <protection locked="0"/>
    </xf>
    <xf numFmtId="167" fontId="5" fillId="0" borderId="6" xfId="1" applyNumberFormat="1" applyFont="1" applyFill="1" applyBorder="1" applyAlignment="1" applyProtection="1">
      <alignment horizontal="center" vertical="center"/>
      <protection locked="0"/>
    </xf>
    <xf numFmtId="0" fontId="22" fillId="0" borderId="2" xfId="1" applyFont="1" applyFill="1" applyBorder="1" applyAlignment="1" applyProtection="1">
      <alignment horizontal="center" vertical="top" wrapText="1"/>
    </xf>
    <xf numFmtId="0" fontId="22" fillId="0" borderId="1" xfId="1" applyFont="1" applyFill="1" applyBorder="1" applyAlignment="1" applyProtection="1">
      <alignment horizontal="center" vertical="top" wrapText="1"/>
    </xf>
    <xf numFmtId="0" fontId="9" fillId="0" borderId="17" xfId="1" applyFont="1" applyFill="1" applyBorder="1" applyAlignment="1" applyProtection="1">
      <alignment horizontal="center" wrapText="1"/>
    </xf>
    <xf numFmtId="0" fontId="9" fillId="0" borderId="18" xfId="1" applyFont="1" applyFill="1" applyBorder="1" applyAlignment="1" applyProtection="1">
      <alignment horizontal="center" wrapText="1"/>
    </xf>
    <xf numFmtId="0" fontId="6" fillId="0" borderId="9" xfId="1" applyFont="1" applyFill="1" applyBorder="1" applyAlignment="1" applyProtection="1">
      <alignment horizontal="center" vertical="center"/>
      <protection locked="0"/>
    </xf>
    <xf numFmtId="0" fontId="6" fillId="0" borderId="5" xfId="1" applyFont="1" applyFill="1" applyBorder="1" applyAlignment="1" applyProtection="1">
      <alignment horizontal="center" vertical="center"/>
      <protection locked="0"/>
    </xf>
    <xf numFmtId="0" fontId="6" fillId="0" borderId="6" xfId="1" applyFont="1" applyFill="1" applyBorder="1" applyAlignment="1" applyProtection="1">
      <alignment horizontal="center" vertical="center"/>
      <protection locked="0"/>
    </xf>
    <xf numFmtId="0" fontId="6" fillId="0" borderId="3" xfId="1" applyFont="1" applyFill="1" applyBorder="1" applyAlignment="1" applyProtection="1">
      <alignment horizontal="justify" vertical="top" wrapText="1"/>
      <protection locked="0"/>
    </xf>
    <xf numFmtId="0" fontId="6" fillId="0" borderId="2" xfId="1" applyFont="1" applyFill="1" applyBorder="1" applyAlignment="1" applyProtection="1">
      <alignment horizontal="justify" vertical="top" wrapText="1"/>
      <protection locked="0"/>
    </xf>
    <xf numFmtId="0" fontId="6" fillId="0" borderId="1" xfId="1" applyFont="1" applyFill="1" applyBorder="1" applyAlignment="1" applyProtection="1">
      <alignment horizontal="justify" vertical="top" wrapText="1"/>
      <protection locked="0"/>
    </xf>
    <xf numFmtId="0" fontId="6" fillId="0" borderId="10" xfId="1" applyFont="1" applyFill="1" applyBorder="1" applyAlignment="1" applyProtection="1">
      <alignment horizontal="justify" vertical="top" wrapText="1"/>
      <protection locked="0"/>
    </xf>
    <xf numFmtId="0" fontId="6" fillId="0" borderId="0" xfId="1" applyFont="1" applyFill="1" applyBorder="1" applyAlignment="1" applyProtection="1">
      <alignment horizontal="justify" vertical="top" wrapText="1"/>
      <protection locked="0"/>
    </xf>
    <xf numFmtId="0" fontId="6" fillId="0" borderId="7" xfId="1" applyFont="1" applyFill="1" applyBorder="1" applyAlignment="1" applyProtection="1">
      <alignment horizontal="justify" vertical="top" wrapText="1"/>
      <protection locked="0"/>
    </xf>
    <xf numFmtId="0" fontId="6" fillId="0" borderId="17" xfId="1" applyFont="1" applyFill="1" applyBorder="1" applyAlignment="1" applyProtection="1">
      <alignment horizontal="justify" vertical="top" wrapText="1"/>
      <protection locked="0"/>
    </xf>
    <xf numFmtId="0" fontId="6" fillId="0" borderId="13" xfId="1" applyFont="1" applyFill="1" applyBorder="1" applyAlignment="1" applyProtection="1">
      <alignment horizontal="justify" vertical="top" wrapText="1"/>
      <protection locked="0"/>
    </xf>
    <xf numFmtId="0" fontId="6" fillId="0" borderId="18" xfId="1" applyFont="1" applyFill="1" applyBorder="1" applyAlignment="1" applyProtection="1">
      <alignment horizontal="justify" vertical="top" wrapText="1"/>
      <protection locked="0"/>
    </xf>
    <xf numFmtId="0" fontId="10" fillId="0" borderId="3" xfId="1" applyFont="1" applyFill="1" applyBorder="1" applyAlignment="1" applyProtection="1">
      <alignment horizontal="left" vertical="top"/>
    </xf>
    <xf numFmtId="0" fontId="10" fillId="0" borderId="2" xfId="1" applyFont="1" applyFill="1" applyBorder="1" applyAlignment="1" applyProtection="1">
      <alignment horizontal="left" vertical="top"/>
    </xf>
    <xf numFmtId="0" fontId="10" fillId="0" borderId="1" xfId="1" applyFont="1" applyFill="1" applyBorder="1" applyAlignment="1" applyProtection="1">
      <alignment horizontal="left" vertical="top"/>
    </xf>
    <xf numFmtId="0" fontId="6" fillId="0" borderId="17" xfId="1" applyFont="1" applyFill="1" applyBorder="1" applyProtection="1">
      <protection locked="0"/>
    </xf>
    <xf numFmtId="0" fontId="6" fillId="0" borderId="13" xfId="1" applyFont="1" applyFill="1" applyBorder="1" applyProtection="1">
      <protection locked="0"/>
    </xf>
    <xf numFmtId="0" fontId="6" fillId="0" borderId="18" xfId="1" applyFont="1" applyFill="1" applyBorder="1" applyProtection="1">
      <protection locked="0"/>
    </xf>
    <xf numFmtId="0" fontId="6" fillId="0" borderId="17"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7" xfId="1" applyFont="1" applyFill="1" applyBorder="1" applyAlignment="1" applyProtection="1">
      <alignment horizontal="left" vertical="center"/>
      <protection locked="0"/>
    </xf>
    <xf numFmtId="0" fontId="6" fillId="0" borderId="13" xfId="1" applyFont="1" applyFill="1" applyBorder="1" applyAlignment="1" applyProtection="1">
      <alignment horizontal="left" vertical="center"/>
      <protection locked="0"/>
    </xf>
    <xf numFmtId="0" fontId="6" fillId="0" borderId="18" xfId="1" applyFont="1" applyFill="1" applyBorder="1" applyAlignment="1" applyProtection="1">
      <alignment horizontal="left" vertical="center"/>
      <protection locked="0"/>
    </xf>
    <xf numFmtId="0" fontId="6" fillId="7" borderId="17" xfId="1" applyFont="1" applyFill="1" applyBorder="1" applyAlignment="1" applyProtection="1">
      <alignment horizontal="left" vertical="center"/>
      <protection locked="0"/>
    </xf>
    <xf numFmtId="0" fontId="6" fillId="7" borderId="13" xfId="1" applyFont="1" applyFill="1" applyBorder="1" applyAlignment="1" applyProtection="1">
      <alignment horizontal="left" vertical="center"/>
      <protection locked="0"/>
    </xf>
    <xf numFmtId="0" fontId="6" fillId="7" borderId="18" xfId="1" applyFont="1" applyFill="1" applyBorder="1" applyAlignment="1" applyProtection="1">
      <alignment horizontal="left" vertical="center"/>
      <protection locked="0"/>
    </xf>
    <xf numFmtId="0" fontId="6" fillId="7" borderId="17" xfId="1" applyFont="1" applyFill="1" applyBorder="1" applyAlignment="1" applyProtection="1">
      <alignment horizontal="justify" vertical="top" wrapText="1"/>
      <protection locked="0"/>
    </xf>
    <xf numFmtId="0" fontId="6" fillId="7" borderId="18" xfId="1" applyFont="1" applyFill="1" applyBorder="1" applyAlignment="1" applyProtection="1">
      <alignment horizontal="justify" vertical="top" wrapText="1"/>
      <protection locked="0"/>
    </xf>
    <xf numFmtId="170" fontId="6" fillId="0" borderId="17" xfId="1" applyNumberFormat="1" applyFont="1" applyFill="1" applyBorder="1" applyAlignment="1" applyProtection="1">
      <alignment horizontal="justify" vertical="top" wrapText="1"/>
      <protection locked="0"/>
    </xf>
    <xf numFmtId="170" fontId="6" fillId="0" borderId="13" xfId="1" applyNumberFormat="1" applyFont="1" applyFill="1" applyBorder="1" applyAlignment="1" applyProtection="1">
      <alignment horizontal="justify" vertical="top" wrapText="1"/>
      <protection locked="0"/>
    </xf>
    <xf numFmtId="170" fontId="6" fillId="0" borderId="18" xfId="1" applyNumberFormat="1" applyFont="1" applyFill="1" applyBorder="1" applyAlignment="1" applyProtection="1">
      <alignment horizontal="justify" vertical="top" wrapText="1"/>
      <protection locked="0"/>
    </xf>
    <xf numFmtId="49" fontId="6" fillId="0" borderId="17" xfId="1" applyNumberFormat="1" applyFont="1" applyFill="1" applyBorder="1" applyAlignment="1" applyProtection="1">
      <alignment horizontal="justify" vertical="top" wrapText="1"/>
      <protection locked="0"/>
    </xf>
    <xf numFmtId="49" fontId="6" fillId="0" borderId="13" xfId="1" applyNumberFormat="1" applyFont="1" applyFill="1" applyBorder="1" applyAlignment="1" applyProtection="1">
      <alignment horizontal="justify" vertical="top" wrapText="1"/>
      <protection locked="0"/>
    </xf>
    <xf numFmtId="49" fontId="6" fillId="0" borderId="18" xfId="1" applyNumberFormat="1" applyFont="1" applyFill="1" applyBorder="1" applyAlignment="1" applyProtection="1">
      <alignment horizontal="justify" vertical="top" wrapText="1"/>
      <protection locked="0"/>
    </xf>
    <xf numFmtId="0" fontId="47" fillId="7" borderId="2" xfId="1" applyFont="1" applyFill="1" applyBorder="1" applyAlignment="1" applyProtection="1">
      <alignment horizontal="left"/>
    </xf>
    <xf numFmtId="0" fontId="6" fillId="7" borderId="1" xfId="1" applyFont="1" applyFill="1" applyBorder="1" applyAlignment="1" applyProtection="1">
      <alignment horizontal="left"/>
    </xf>
    <xf numFmtId="0" fontId="10" fillId="0" borderId="3"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10" fillId="7" borderId="3" xfId="1" applyFont="1" applyFill="1" applyBorder="1" applyAlignment="1" applyProtection="1">
      <alignment horizontal="left"/>
    </xf>
    <xf numFmtId="0" fontId="6" fillId="7" borderId="2" xfId="1" applyFont="1" applyFill="1" applyBorder="1" applyAlignment="1" applyProtection="1">
      <alignment horizontal="left"/>
    </xf>
    <xf numFmtId="0" fontId="10" fillId="2" borderId="17" xfId="7" applyFont="1" applyFill="1" applyBorder="1" applyAlignment="1" applyProtection="1">
      <alignment horizontal="justify" vertical="top" wrapText="1"/>
    </xf>
    <xf numFmtId="0" fontId="10" fillId="0" borderId="13" xfId="0" applyFont="1" applyBorder="1" applyAlignment="1" applyProtection="1">
      <alignment horizontal="justify" vertical="top" wrapText="1"/>
    </xf>
    <xf numFmtId="0" fontId="10" fillId="0" borderId="18" xfId="0" applyFont="1" applyBorder="1" applyAlignment="1" applyProtection="1">
      <alignment horizontal="justify" vertical="top" wrapText="1"/>
    </xf>
    <xf numFmtId="0" fontId="34" fillId="4" borderId="0" xfId="1" applyFont="1" applyFill="1" applyAlignment="1" applyProtection="1">
      <alignment horizontal="center" vertical="center" wrapText="1"/>
    </xf>
    <xf numFmtId="0" fontId="27" fillId="0" borderId="0" xfId="1" applyFont="1" applyFill="1" applyAlignment="1" applyProtection="1">
      <alignment horizontal="center" vertical="top"/>
    </xf>
    <xf numFmtId="165" fontId="6" fillId="8" borderId="8" xfId="1" applyNumberFormat="1" applyFont="1" applyFill="1" applyBorder="1" applyAlignment="1" applyProtection="1">
      <alignment horizontal="right" vertical="center" indent="1"/>
      <protection locked="0"/>
    </xf>
    <xf numFmtId="165" fontId="6" fillId="0" borderId="8" xfId="1" applyNumberFormat="1" applyFont="1" applyFill="1" applyBorder="1" applyAlignment="1" applyProtection="1">
      <alignment horizontal="right" vertical="center" indent="1"/>
      <protection locked="0"/>
    </xf>
    <xf numFmtId="0" fontId="6" fillId="0" borderId="0" xfId="1" applyFont="1" applyFill="1" applyBorder="1" applyAlignment="1" applyProtection="1">
      <alignment vertical="top" wrapText="1"/>
    </xf>
    <xf numFmtId="0" fontId="6" fillId="0" borderId="0" xfId="1" applyFont="1" applyFill="1" applyBorder="1" applyAlignment="1" applyProtection="1">
      <alignment horizontal="justify" vertical="top" wrapText="1"/>
    </xf>
    <xf numFmtId="0" fontId="6" fillId="0" borderId="0" xfId="1" applyFont="1" applyFill="1" applyBorder="1" applyAlignment="1" applyProtection="1">
      <alignment horizontal="justify" vertical="top"/>
    </xf>
    <xf numFmtId="0" fontId="10" fillId="7" borderId="3" xfId="1" applyFont="1" applyFill="1" applyBorder="1" applyAlignment="1" applyProtection="1">
      <alignment horizontal="left" vertical="top"/>
    </xf>
    <xf numFmtId="0" fontId="10" fillId="7" borderId="2" xfId="1" applyFont="1" applyFill="1" applyBorder="1" applyAlignment="1" applyProtection="1">
      <alignment horizontal="left" vertical="top"/>
    </xf>
    <xf numFmtId="0" fontId="10" fillId="7" borderId="1" xfId="1" applyFont="1" applyFill="1" applyBorder="1" applyAlignment="1" applyProtection="1">
      <alignment horizontal="left" vertical="top"/>
    </xf>
    <xf numFmtId="0" fontId="7" fillId="0" borderId="3" xfId="1" applyFont="1" applyFill="1" applyBorder="1" applyAlignment="1" applyProtection="1">
      <alignment vertical="center" wrapText="1"/>
    </xf>
    <xf numFmtId="0" fontId="6" fillId="0" borderId="2" xfId="1" applyFont="1" applyFill="1" applyBorder="1" applyAlignment="1" applyProtection="1">
      <alignment vertical="center" wrapText="1"/>
    </xf>
    <xf numFmtId="0" fontId="6" fillId="0" borderId="1" xfId="1" applyFont="1" applyFill="1" applyBorder="1" applyAlignment="1" applyProtection="1">
      <alignment vertical="center" wrapText="1"/>
    </xf>
    <xf numFmtId="0" fontId="6" fillId="0" borderId="0" xfId="1" applyFont="1" applyFill="1" applyBorder="1" applyAlignment="1" applyProtection="1">
      <alignment horizontal="justify" vertical="center" wrapText="1"/>
    </xf>
    <xf numFmtId="0" fontId="30" fillId="0" borderId="0" xfId="1" applyFont="1" applyFill="1" applyBorder="1" applyAlignment="1" applyProtection="1">
      <alignment horizontal="justify" vertical="center" wrapText="1"/>
    </xf>
    <xf numFmtId="0" fontId="30" fillId="0" borderId="7" xfId="1" applyFont="1" applyFill="1" applyBorder="1" applyAlignment="1" applyProtection="1">
      <alignment horizontal="justify" vertical="center" wrapText="1"/>
    </xf>
    <xf numFmtId="0" fontId="7" fillId="0" borderId="10" xfId="1" applyFont="1" applyFill="1" applyBorder="1" applyAlignment="1" applyProtection="1">
      <alignment horizontal="justify" vertical="center" wrapText="1"/>
    </xf>
    <xf numFmtId="0" fontId="7" fillId="0" borderId="0" xfId="1" applyFont="1" applyFill="1" applyBorder="1" applyAlignment="1" applyProtection="1">
      <alignment horizontal="justify" vertical="center" wrapText="1"/>
    </xf>
    <xf numFmtId="0" fontId="7" fillId="0" borderId="7" xfId="1" applyFont="1" applyFill="1" applyBorder="1" applyAlignment="1" applyProtection="1">
      <alignment horizontal="justify" vertical="center" wrapText="1"/>
    </xf>
    <xf numFmtId="165" fontId="6" fillId="0" borderId="8" xfId="1" applyNumberFormat="1" applyFont="1" applyFill="1" applyBorder="1" applyAlignment="1" applyProtection="1">
      <alignment horizontal="right" vertical="center" wrapText="1" indent="1"/>
      <protection locked="0"/>
    </xf>
    <xf numFmtId="0" fontId="7" fillId="0" borderId="9"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165" fontId="7" fillId="8" borderId="8" xfId="1" applyNumberFormat="1" applyFont="1" applyFill="1" applyBorder="1" applyAlignment="1" applyProtection="1">
      <alignment horizontal="right" vertical="center" indent="1"/>
    </xf>
    <xf numFmtId="165" fontId="7" fillId="8" borderId="9" xfId="1" applyNumberFormat="1" applyFont="1" applyFill="1" applyBorder="1" applyAlignment="1" applyProtection="1">
      <alignment horizontal="right" vertical="center" indent="1"/>
    </xf>
    <xf numFmtId="165" fontId="7" fillId="8" borderId="5" xfId="1" applyNumberFormat="1" applyFont="1" applyFill="1" applyBorder="1" applyAlignment="1" applyProtection="1">
      <alignment horizontal="right" vertical="center" indent="1"/>
    </xf>
    <xf numFmtId="165" fontId="7" fillId="8" borderId="6" xfId="1" applyNumberFormat="1" applyFont="1" applyFill="1" applyBorder="1" applyAlignment="1" applyProtection="1">
      <alignment horizontal="right" vertical="center" indent="1"/>
    </xf>
    <xf numFmtId="0" fontId="6" fillId="0" borderId="7" xfId="1" applyFont="1" applyFill="1" applyBorder="1" applyAlignment="1" applyProtection="1">
      <alignment horizontal="justify" vertical="center" wrapText="1"/>
    </xf>
    <xf numFmtId="0" fontId="10" fillId="7" borderId="9" xfId="1" applyFont="1" applyFill="1" applyBorder="1" applyAlignment="1" applyProtection="1">
      <alignment horizontal="left" vertical="top" wrapText="1"/>
    </xf>
    <xf numFmtId="0" fontId="10" fillId="7" borderId="5" xfId="1" applyFont="1" applyFill="1" applyBorder="1" applyAlignment="1" applyProtection="1">
      <alignment horizontal="left" vertical="top" wrapText="1"/>
    </xf>
    <xf numFmtId="0" fontId="10" fillId="7" borderId="6" xfId="1" applyFont="1" applyFill="1" applyBorder="1" applyAlignment="1" applyProtection="1">
      <alignment horizontal="left" vertical="top" wrapText="1"/>
    </xf>
    <xf numFmtId="0" fontId="33" fillId="0" borderId="0" xfId="1" applyFont="1" applyFill="1" applyBorder="1" applyAlignment="1" applyProtection="1">
      <alignment vertical="center" wrapText="1"/>
    </xf>
    <xf numFmtId="49" fontId="6" fillId="0" borderId="0" xfId="1" applyNumberFormat="1" applyFont="1" applyFill="1" applyBorder="1" applyAlignment="1" applyProtection="1">
      <alignment horizontal="justify" vertical="center" wrapText="1"/>
    </xf>
    <xf numFmtId="49" fontId="6" fillId="0" borderId="0" xfId="1" applyNumberFormat="1" applyFont="1" applyFill="1" applyBorder="1" applyAlignment="1" applyProtection="1">
      <alignment horizontal="justify" vertical="center"/>
    </xf>
    <xf numFmtId="49" fontId="6" fillId="0" borderId="7" xfId="1" applyNumberFormat="1" applyFont="1" applyFill="1" applyBorder="1" applyAlignment="1" applyProtection="1">
      <alignment horizontal="justify" vertical="center"/>
    </xf>
    <xf numFmtId="0" fontId="34" fillId="0" borderId="0" xfId="1" applyFont="1" applyFill="1" applyAlignment="1" applyProtection="1">
      <alignment horizontal="center" vertical="top" wrapText="1"/>
    </xf>
    <xf numFmtId="0" fontId="7" fillId="0" borderId="2" xfId="1" applyFont="1" applyFill="1" applyBorder="1" applyAlignment="1" applyProtection="1">
      <alignment vertical="center" wrapText="1"/>
    </xf>
    <xf numFmtId="0" fontId="7" fillId="0" borderId="1" xfId="1" applyFont="1" applyFill="1" applyBorder="1" applyAlignment="1" applyProtection="1">
      <alignment vertical="center" wrapText="1"/>
    </xf>
    <xf numFmtId="0" fontId="7" fillId="0"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0" borderId="17"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xf>
    <xf numFmtId="0" fontId="7" fillId="0" borderId="18" xfId="1" applyFont="1" applyFill="1" applyBorder="1" applyAlignment="1" applyProtection="1">
      <alignment horizontal="center" vertical="center" wrapText="1"/>
    </xf>
    <xf numFmtId="0" fontId="7" fillId="0" borderId="1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7" fillId="0" borderId="7" xfId="1" applyFont="1" applyFill="1" applyBorder="1" applyAlignment="1" applyProtection="1">
      <alignment horizontal="left" vertical="center" wrapText="1"/>
    </xf>
    <xf numFmtId="49" fontId="26" fillId="0" borderId="9" xfId="1" applyNumberFormat="1" applyFont="1" applyFill="1" applyBorder="1" applyAlignment="1" applyProtection="1">
      <alignment horizontal="center" vertical="center"/>
      <protection locked="0"/>
    </xf>
    <xf numFmtId="49" fontId="26" fillId="0" borderId="5"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justify" vertical="center"/>
    </xf>
    <xf numFmtId="14" fontId="26" fillId="0" borderId="9" xfId="1" applyNumberFormat="1" applyFont="1" applyFill="1" applyBorder="1" applyAlignment="1" applyProtection="1">
      <alignment horizontal="center" vertical="center" wrapText="1"/>
      <protection locked="0"/>
    </xf>
    <xf numFmtId="14" fontId="26" fillId="0" borderId="6" xfId="1" applyNumberFormat="1" applyFont="1" applyFill="1" applyBorder="1" applyAlignment="1" applyProtection="1">
      <alignment horizontal="center" vertical="center" wrapText="1"/>
      <protection locked="0"/>
    </xf>
    <xf numFmtId="0" fontId="7" fillId="7" borderId="9" xfId="1" applyFont="1" applyFill="1" applyBorder="1" applyAlignment="1" applyProtection="1">
      <alignment horizontal="left" vertical="center" wrapText="1"/>
    </xf>
    <xf numFmtId="0" fontId="7" fillId="7" borderId="5" xfId="1" applyFont="1" applyFill="1" applyBorder="1" applyAlignment="1" applyProtection="1">
      <alignment horizontal="left" vertical="center" wrapText="1"/>
    </xf>
    <xf numFmtId="0" fontId="4" fillId="7" borderId="8" xfId="1" applyFont="1" applyFill="1" applyBorder="1" applyAlignment="1" applyProtection="1">
      <alignment horizontal="center" vertical="center" wrapText="1"/>
    </xf>
    <xf numFmtId="0" fontId="4" fillId="7" borderId="4" xfId="1" applyFont="1" applyFill="1" applyBorder="1" applyAlignment="1" applyProtection="1">
      <alignment horizontal="center" vertical="center" wrapText="1"/>
    </xf>
    <xf numFmtId="0" fontId="4" fillId="7" borderId="12" xfId="1" applyFont="1" applyFill="1" applyBorder="1" applyAlignment="1" applyProtection="1">
      <alignment horizontal="center" vertical="center" wrapText="1"/>
    </xf>
    <xf numFmtId="0" fontId="4" fillId="7" borderId="9" xfId="1" applyFont="1" applyFill="1" applyBorder="1" applyAlignment="1" applyProtection="1">
      <alignment horizontal="right" vertical="center" wrapText="1"/>
      <protection locked="0"/>
    </xf>
    <xf numFmtId="0" fontId="4" fillId="7" borderId="5" xfId="1" applyFont="1" applyFill="1" applyBorder="1" applyAlignment="1" applyProtection="1">
      <alignment horizontal="right" vertical="center" wrapText="1"/>
      <protection locked="0"/>
    </xf>
    <xf numFmtId="0" fontId="5" fillId="7" borderId="10" xfId="1" applyFont="1" applyFill="1" applyBorder="1" applyAlignment="1" applyProtection="1">
      <alignment horizontal="center" vertical="center"/>
      <protection locked="0"/>
    </xf>
    <xf numFmtId="0" fontId="5" fillId="7" borderId="0" xfId="1" applyFont="1" applyFill="1" applyBorder="1" applyAlignment="1" applyProtection="1">
      <alignment horizontal="center" vertical="center"/>
      <protection locked="0"/>
    </xf>
    <xf numFmtId="0" fontId="5" fillId="7" borderId="7" xfId="1" applyFont="1" applyFill="1" applyBorder="1" applyAlignment="1" applyProtection="1">
      <alignment horizontal="center" vertical="center"/>
      <protection locked="0"/>
    </xf>
    <xf numFmtId="0" fontId="5" fillId="7" borderId="13" xfId="1" applyFont="1" applyFill="1" applyBorder="1" applyAlignment="1" applyProtection="1">
      <alignment horizontal="right" wrapText="1"/>
    </xf>
    <xf numFmtId="0" fontId="4" fillId="7" borderId="11" xfId="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wrapText="1"/>
    </xf>
    <xf numFmtId="0" fontId="4" fillId="0" borderId="12" xfId="1" applyFont="1" applyFill="1" applyBorder="1" applyAlignment="1" applyProtection="1">
      <alignment horizontal="center" vertical="center" wrapText="1"/>
    </xf>
    <xf numFmtId="0" fontId="7" fillId="7" borderId="9" xfId="1" applyFont="1" applyFill="1" applyBorder="1" applyAlignment="1" applyProtection="1">
      <alignment horizontal="right" vertical="center" wrapText="1" indent="2"/>
    </xf>
    <xf numFmtId="0" fontId="7" fillId="7" borderId="5" xfId="1" applyFont="1" applyFill="1" applyBorder="1" applyAlignment="1" applyProtection="1">
      <alignment horizontal="right" vertical="center" wrapText="1" indent="2"/>
    </xf>
    <xf numFmtId="0" fontId="7" fillId="7" borderId="6" xfId="1" applyFont="1" applyFill="1" applyBorder="1" applyAlignment="1" applyProtection="1">
      <alignment horizontal="right" vertical="center" wrapText="1" indent="2"/>
    </xf>
    <xf numFmtId="0" fontId="4" fillId="7" borderId="3" xfId="1" applyFont="1" applyFill="1" applyBorder="1" applyAlignment="1" applyProtection="1">
      <alignment horizontal="right" vertical="center" wrapText="1"/>
    </xf>
    <xf numFmtId="0" fontId="4" fillId="7" borderId="2" xfId="1" applyFont="1" applyFill="1" applyBorder="1" applyAlignment="1" applyProtection="1">
      <alignment horizontal="right" vertical="center" wrapText="1"/>
    </xf>
    <xf numFmtId="0" fontId="6" fillId="0" borderId="5" xfId="7" applyFont="1" applyFill="1" applyBorder="1" applyAlignment="1" applyProtection="1">
      <alignment horizontal="right" vertical="center"/>
    </xf>
    <xf numFmtId="0" fontId="7" fillId="0" borderId="3" xfId="7" applyFont="1" applyFill="1" applyBorder="1" applyAlignment="1" applyProtection="1">
      <alignment horizontal="center" vertical="center" wrapText="1"/>
    </xf>
    <xf numFmtId="0" fontId="7" fillId="0" borderId="2" xfId="7" applyFont="1" applyFill="1" applyBorder="1" applyAlignment="1" applyProtection="1">
      <alignment horizontal="center" vertical="center" wrapText="1"/>
    </xf>
    <xf numFmtId="0" fontId="7" fillId="0" borderId="1" xfId="18" applyFont="1" applyBorder="1" applyAlignment="1" applyProtection="1">
      <alignment horizontal="center" vertical="center" wrapText="1"/>
    </xf>
    <xf numFmtId="4" fontId="9" fillId="0" borderId="4" xfId="7" applyNumberFormat="1" applyFont="1" applyFill="1" applyBorder="1" applyAlignment="1" applyProtection="1">
      <alignment horizontal="center" vertical="center" wrapText="1"/>
    </xf>
    <xf numFmtId="4" fontId="9" fillId="0" borderId="11" xfId="7" applyNumberFormat="1" applyFont="1" applyFill="1" applyBorder="1" applyAlignment="1" applyProtection="1">
      <alignment horizontal="center" vertical="center" wrapText="1"/>
    </xf>
    <xf numFmtId="4" fontId="9" fillId="0" borderId="12" xfId="7" applyNumberFormat="1" applyFont="1" applyFill="1" applyBorder="1" applyAlignment="1" applyProtection="1">
      <alignment horizontal="center" vertical="center" wrapText="1"/>
    </xf>
    <xf numFmtId="1" fontId="9" fillId="0" borderId="1" xfId="7" applyNumberFormat="1" applyFont="1" applyFill="1" applyBorder="1" applyAlignment="1" applyProtection="1">
      <alignment horizontal="center" vertical="center" wrapText="1"/>
    </xf>
    <xf numFmtId="1" fontId="9" fillId="0" borderId="7" xfId="7" applyNumberFormat="1" applyFont="1" applyFill="1" applyBorder="1" applyAlignment="1" applyProtection="1">
      <alignment horizontal="center" vertical="center" wrapText="1"/>
    </xf>
    <xf numFmtId="1" fontId="9" fillId="0" borderId="12" xfId="7" applyNumberFormat="1" applyFont="1" applyFill="1" applyBorder="1" applyAlignment="1" applyProtection="1">
      <alignment horizontal="center" vertical="center" wrapText="1"/>
    </xf>
    <xf numFmtId="0" fontId="9" fillId="0" borderId="9" xfId="7" applyFont="1" applyFill="1" applyBorder="1" applyAlignment="1" applyProtection="1">
      <alignment horizontal="right" vertical="center" wrapText="1"/>
    </xf>
    <xf numFmtId="0" fontId="9" fillId="0" borderId="6" xfId="7" applyFont="1" applyFill="1" applyBorder="1" applyAlignment="1" applyProtection="1">
      <alignment horizontal="right" vertical="center" wrapText="1"/>
    </xf>
    <xf numFmtId="0" fontId="9" fillId="0" borderId="4" xfId="7" applyFont="1" applyFill="1" applyBorder="1" applyAlignment="1" applyProtection="1">
      <alignment horizontal="center" vertical="center" wrapText="1"/>
    </xf>
    <xf numFmtId="0" fontId="9" fillId="0" borderId="11" xfId="7" applyFont="1" applyFill="1" applyBorder="1" applyAlignment="1" applyProtection="1">
      <alignment horizontal="center" vertical="center" wrapText="1"/>
    </xf>
    <xf numFmtId="0" fontId="9" fillId="0" borderId="12" xfId="7" applyFont="1" applyFill="1" applyBorder="1" applyAlignment="1" applyProtection="1">
      <alignment horizontal="center" vertical="center" wrapText="1"/>
    </xf>
    <xf numFmtId="0" fontId="4" fillId="0" borderId="9" xfId="7" applyFont="1" applyFill="1" applyBorder="1" applyAlignment="1" applyProtection="1">
      <alignment vertical="center"/>
      <protection locked="0"/>
    </xf>
    <xf numFmtId="0" fontId="4" fillId="0" borderId="5" xfId="7" applyFont="1" applyFill="1" applyBorder="1" applyAlignment="1" applyProtection="1">
      <alignment vertical="center"/>
      <protection locked="0"/>
    </xf>
    <xf numFmtId="0" fontId="9" fillId="0" borderId="9" xfId="7" applyFont="1" applyFill="1" applyBorder="1" applyAlignment="1" applyProtection="1">
      <alignment horizontal="right" vertical="center" indent="10"/>
    </xf>
    <xf numFmtId="0" fontId="9" fillId="0" borderId="5" xfId="7" applyFont="1" applyFill="1" applyBorder="1" applyAlignment="1" applyProtection="1">
      <alignment horizontal="right" vertical="center" indent="10"/>
    </xf>
    <xf numFmtId="0" fontId="9" fillId="0" borderId="6" xfId="7" applyFont="1" applyFill="1" applyBorder="1" applyAlignment="1" applyProtection="1">
      <alignment horizontal="right" vertical="center" indent="10"/>
    </xf>
    <xf numFmtId="0" fontId="10" fillId="7" borderId="0" xfId="7" applyFont="1" applyFill="1" applyBorder="1" applyAlignment="1" applyProtection="1">
      <alignment horizontal="justify" vertical="center" wrapText="1"/>
    </xf>
    <xf numFmtId="0" fontId="9" fillId="0" borderId="9" xfId="7" applyFont="1" applyFill="1" applyBorder="1" applyAlignment="1" applyProtection="1">
      <alignment horizontal="left" vertical="center"/>
    </xf>
    <xf numFmtId="0" fontId="9" fillId="0" borderId="5" xfId="7" applyFont="1" applyFill="1" applyBorder="1" applyAlignment="1" applyProtection="1">
      <alignment horizontal="left" vertical="center"/>
    </xf>
    <xf numFmtId="0" fontId="9" fillId="7" borderId="0" xfId="7" applyFont="1" applyFill="1" applyBorder="1" applyAlignment="1" applyProtection="1">
      <alignment horizontal="justify" vertical="center" wrapText="1"/>
    </xf>
    <xf numFmtId="0" fontId="9" fillId="0" borderId="3" xfId="7" applyFont="1" applyFill="1" applyBorder="1" applyAlignment="1" applyProtection="1">
      <alignment horizontal="right" vertical="center" wrapText="1"/>
    </xf>
    <xf numFmtId="0" fontId="9" fillId="0" borderId="1" xfId="7" applyFont="1" applyFill="1" applyBorder="1" applyAlignment="1" applyProtection="1">
      <alignment horizontal="right" vertical="center" wrapText="1"/>
    </xf>
    <xf numFmtId="0" fontId="9" fillId="0" borderId="8" xfId="7" applyFont="1" applyFill="1" applyBorder="1" applyAlignment="1" applyProtection="1">
      <alignment horizontal="right" vertical="center" wrapText="1"/>
      <protection locked="0"/>
    </xf>
    <xf numFmtId="0" fontId="4" fillId="0" borderId="4" xfId="7" applyFont="1" applyFill="1" applyBorder="1" applyAlignment="1" applyProtection="1">
      <alignment horizontal="center" vertical="center" textRotation="90" wrapText="1"/>
    </xf>
    <xf numFmtId="0" fontId="4" fillId="0" borderId="11" xfId="7" applyFont="1" applyFill="1" applyBorder="1" applyAlignment="1" applyProtection="1">
      <alignment horizontal="center" vertical="center" textRotation="90" wrapText="1"/>
    </xf>
    <xf numFmtId="0" fontId="4" fillId="0" borderId="12" xfId="7" applyFont="1" applyFill="1" applyBorder="1" applyAlignment="1" applyProtection="1">
      <alignment horizontal="center" vertical="center" textRotation="90" wrapText="1"/>
    </xf>
    <xf numFmtId="0" fontId="18" fillId="0" borderId="9" xfId="7" applyFont="1" applyFill="1" applyBorder="1" applyAlignment="1" applyProtection="1">
      <alignment horizontal="right" vertical="center" indent="20"/>
    </xf>
    <xf numFmtId="0" fontId="18" fillId="0" borderId="5" xfId="7" applyFont="1" applyFill="1" applyBorder="1" applyAlignment="1" applyProtection="1">
      <alignment horizontal="right" vertical="center" indent="20"/>
    </xf>
    <xf numFmtId="0" fontId="18" fillId="0" borderId="6" xfId="7" applyFont="1" applyFill="1" applyBorder="1" applyAlignment="1" applyProtection="1">
      <alignment horizontal="right" vertical="center" indent="20"/>
    </xf>
    <xf numFmtId="0" fontId="9" fillId="0" borderId="9" xfId="7" applyFont="1" applyFill="1" applyBorder="1" applyAlignment="1" applyProtection="1">
      <alignment horizontal="left" vertical="center" wrapText="1"/>
    </xf>
    <xf numFmtId="0" fontId="9" fillId="0" borderId="5" xfId="7" applyFont="1" applyFill="1" applyBorder="1" applyAlignment="1" applyProtection="1">
      <alignment horizontal="left" vertical="center" wrapText="1"/>
    </xf>
    <xf numFmtId="0" fontId="9" fillId="0" borderId="6" xfId="7" applyFont="1" applyFill="1" applyBorder="1" applyAlignment="1" applyProtection="1">
      <alignment horizontal="left" vertical="center" wrapText="1"/>
    </xf>
    <xf numFmtId="0" fontId="18" fillId="0" borderId="3" xfId="7" applyFont="1" applyFill="1" applyBorder="1" applyAlignment="1" applyProtection="1">
      <alignment horizontal="center" vertical="center" wrapText="1"/>
    </xf>
    <xf numFmtId="0" fontId="18" fillId="0" borderId="2" xfId="7" applyFont="1" applyFill="1" applyBorder="1" applyAlignment="1" applyProtection="1">
      <alignment horizontal="center" vertical="center" wrapText="1"/>
    </xf>
    <xf numFmtId="0" fontId="18" fillId="0" borderId="1" xfId="18" applyFont="1" applyBorder="1" applyAlignment="1" applyProtection="1">
      <alignment horizontal="center" vertical="center" wrapText="1"/>
    </xf>
    <xf numFmtId="0" fontId="9" fillId="0" borderId="3" xfId="7" applyFont="1" applyFill="1" applyBorder="1" applyAlignment="1" applyProtection="1">
      <alignment horizontal="center" vertical="center" wrapText="1"/>
    </xf>
    <xf numFmtId="0" fontId="9" fillId="0" borderId="2" xfId="7" applyFont="1" applyFill="1" applyBorder="1" applyAlignment="1" applyProtection="1">
      <alignment horizontal="center" vertical="center" wrapText="1"/>
    </xf>
    <xf numFmtId="0" fontId="9" fillId="0" borderId="1" xfId="7" applyFont="1" applyFill="1" applyBorder="1" applyAlignment="1" applyProtection="1">
      <alignment horizontal="center" vertical="center" wrapText="1"/>
    </xf>
    <xf numFmtId="0" fontId="18" fillId="7" borderId="14" xfId="7" applyFont="1" applyFill="1" applyBorder="1" applyAlignment="1" applyProtection="1">
      <alignment horizontal="center" vertical="center" wrapText="1"/>
    </xf>
    <xf numFmtId="0" fontId="18" fillId="7" borderId="13" xfId="7" applyFont="1" applyFill="1" applyBorder="1" applyAlignment="1" applyProtection="1">
      <alignment horizontal="center" vertical="center" wrapText="1"/>
    </xf>
    <xf numFmtId="0" fontId="48" fillId="7" borderId="15" xfId="18" applyFont="1" applyFill="1" applyBorder="1" applyAlignment="1" applyProtection="1">
      <alignment horizontal="center" vertical="center" wrapText="1"/>
    </xf>
    <xf numFmtId="0" fontId="9" fillId="7" borderId="9" xfId="7" applyFont="1" applyFill="1" applyBorder="1" applyAlignment="1" applyProtection="1">
      <alignment horizontal="center" vertical="center" wrapText="1"/>
    </xf>
    <xf numFmtId="0" fontId="9" fillId="7" borderId="5" xfId="7" applyFont="1" applyFill="1" applyBorder="1" applyAlignment="1" applyProtection="1">
      <alignment horizontal="center" vertical="center" wrapText="1"/>
    </xf>
    <xf numFmtId="0" fontId="9" fillId="7" borderId="6" xfId="7"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4" fillId="2" borderId="8" xfId="1" applyFont="1" applyFill="1" applyBorder="1" applyAlignment="1" applyProtection="1">
      <alignment horizontal="left" vertical="center" wrapText="1"/>
      <protection locked="0"/>
    </xf>
    <xf numFmtId="0" fontId="7" fillId="2" borderId="0" xfId="1" applyFont="1" applyFill="1" applyAlignment="1" applyProtection="1">
      <alignment horizontal="left" vertical="center" wrapText="1"/>
    </xf>
    <xf numFmtId="0" fontId="10" fillId="7" borderId="4" xfId="1" applyFont="1" applyFill="1" applyBorder="1" applyAlignment="1" applyProtection="1">
      <alignment horizontal="left" vertical="center" wrapText="1"/>
    </xf>
    <xf numFmtId="0" fontId="10" fillId="7" borderId="11" xfId="1" applyFont="1" applyFill="1" applyBorder="1" applyAlignment="1" applyProtection="1">
      <alignment horizontal="left" vertical="center" wrapText="1"/>
    </xf>
    <xf numFmtId="0" fontId="10" fillId="7" borderId="12" xfId="1" applyFont="1" applyFill="1" applyBorder="1" applyAlignment="1" applyProtection="1">
      <alignment horizontal="left" vertical="center" wrapText="1"/>
    </xf>
    <xf numFmtId="0" fontId="10" fillId="2" borderId="4" xfId="1" applyFont="1" applyFill="1" applyBorder="1" applyAlignment="1" applyProtection="1">
      <alignment horizontal="center" vertical="center"/>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6" fillId="2" borderId="5" xfId="1" applyFont="1" applyFill="1" applyBorder="1" applyAlignment="1" applyProtection="1">
      <alignment horizontal="left" vertical="center"/>
    </xf>
    <xf numFmtId="0" fontId="10" fillId="0" borderId="9"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4" fillId="0" borderId="9" xfId="1" quotePrefix="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0" fontId="4" fillId="0" borderId="6" xfId="1" quotePrefix="1" applyFont="1" applyFill="1" applyBorder="1" applyAlignment="1" applyProtection="1">
      <alignment horizontal="center" vertical="center" wrapText="1"/>
    </xf>
    <xf numFmtId="0" fontId="10" fillId="2" borderId="4" xfId="1" applyFont="1" applyFill="1" applyBorder="1" applyAlignment="1" applyProtection="1">
      <alignment horizontal="left" vertical="center" wrapText="1"/>
    </xf>
    <xf numFmtId="0" fontId="10" fillId="2" borderId="11" xfId="1" applyFont="1" applyFill="1" applyBorder="1" applyAlignment="1" applyProtection="1">
      <alignment horizontal="left" vertical="center" wrapText="1"/>
    </xf>
    <xf numFmtId="0" fontId="10" fillId="2" borderId="12" xfId="1" applyFont="1" applyFill="1" applyBorder="1" applyAlignment="1" applyProtection="1">
      <alignment horizontal="left" vertical="center" wrapText="1"/>
    </xf>
    <xf numFmtId="49" fontId="4" fillId="0" borderId="4" xfId="1" applyNumberFormat="1" applyFont="1" applyFill="1" applyBorder="1" applyAlignment="1" applyProtection="1">
      <alignment horizontal="center" vertical="center" wrapText="1"/>
      <protection locked="0"/>
    </xf>
    <xf numFmtId="49" fontId="4" fillId="0" borderId="11" xfId="1" applyNumberFormat="1" applyFont="1" applyFill="1" applyBorder="1" applyAlignment="1" applyProtection="1">
      <alignment horizontal="center" vertical="center" wrapText="1"/>
      <protection locked="0"/>
    </xf>
    <xf numFmtId="49" fontId="4" fillId="0" borderId="10" xfId="1" applyNumberFormat="1" applyFont="1" applyFill="1" applyBorder="1" applyAlignment="1" applyProtection="1">
      <alignment horizontal="center" vertical="center" wrapText="1"/>
      <protection locked="0"/>
    </xf>
    <xf numFmtId="49" fontId="4" fillId="0" borderId="12" xfId="1" applyNumberFormat="1" applyFont="1" applyFill="1" applyBorder="1" applyAlignment="1" applyProtection="1">
      <alignment horizontal="center" vertical="center" wrapText="1"/>
      <protection locked="0"/>
    </xf>
    <xf numFmtId="0" fontId="10" fillId="0" borderId="9" xfId="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10" fillId="0" borderId="9" xfId="1" applyFont="1" applyFill="1" applyBorder="1" applyAlignment="1" applyProtection="1">
      <alignment vertical="center" wrapText="1"/>
    </xf>
    <xf numFmtId="0" fontId="10" fillId="0" borderId="6" xfId="1" applyFont="1" applyFill="1" applyBorder="1" applyAlignment="1" applyProtection="1">
      <alignment vertical="center" wrapText="1"/>
    </xf>
    <xf numFmtId="0" fontId="10" fillId="0" borderId="4" xfId="1" applyFont="1" applyFill="1" applyBorder="1" applyAlignment="1" applyProtection="1">
      <alignment vertical="center" wrapText="1"/>
    </xf>
    <xf numFmtId="0" fontId="10" fillId="0" borderId="11" xfId="1" applyFont="1" applyFill="1" applyBorder="1" applyAlignment="1" applyProtection="1">
      <alignment vertical="center" wrapText="1"/>
    </xf>
    <xf numFmtId="0" fontId="10" fillId="0" borderId="12" xfId="1" applyFont="1" applyFill="1" applyBorder="1" applyAlignment="1" applyProtection="1">
      <alignment vertical="center" wrapText="1"/>
    </xf>
    <xf numFmtId="0" fontId="10" fillId="0" borderId="4" xfId="1" applyFont="1" applyFill="1" applyBorder="1" applyAlignment="1" applyProtection="1">
      <alignment horizontal="left" vertical="center" wrapText="1"/>
    </xf>
    <xf numFmtId="0" fontId="10" fillId="0" borderId="11" xfId="1" applyFont="1" applyFill="1" applyBorder="1" applyAlignment="1" applyProtection="1">
      <alignment horizontal="left" vertical="center" wrapText="1"/>
    </xf>
    <xf numFmtId="0" fontId="10" fillId="0" borderId="12" xfId="1" applyFont="1" applyFill="1" applyBorder="1" applyAlignment="1" applyProtection="1">
      <alignment horizontal="left" vertical="center" wrapText="1"/>
    </xf>
    <xf numFmtId="0" fontId="7" fillId="7" borderId="0" xfId="1" applyFont="1" applyFill="1" applyBorder="1" applyAlignment="1" applyProtection="1">
      <alignment horizontal="left" vertical="center" wrapText="1"/>
    </xf>
    <xf numFmtId="0" fontId="6" fillId="2" borderId="0" xfId="1" applyFont="1" applyFill="1" applyBorder="1" applyAlignment="1" applyProtection="1">
      <alignment horizontal="left" vertical="center" wrapText="1"/>
    </xf>
    <xf numFmtId="0" fontId="6" fillId="0" borderId="8" xfId="1" applyFont="1" applyFill="1" applyBorder="1" applyAlignment="1" applyProtection="1">
      <alignment horizontal="left" vertical="center"/>
    </xf>
    <xf numFmtId="0" fontId="17" fillId="0" borderId="14" xfId="1" applyFont="1" applyFill="1" applyBorder="1" applyAlignment="1" applyProtection="1">
      <alignment horizontal="left" vertical="center" wrapText="1"/>
    </xf>
    <xf numFmtId="0" fontId="17" fillId="0" borderId="13" xfId="1" applyFont="1" applyFill="1" applyBorder="1" applyAlignment="1" applyProtection="1">
      <alignment horizontal="left" vertical="center" wrapText="1"/>
    </xf>
    <xf numFmtId="0" fontId="17" fillId="0" borderId="15" xfId="1" applyFont="1" applyFill="1" applyBorder="1" applyAlignment="1" applyProtection="1">
      <alignment horizontal="left" vertical="center" wrapText="1"/>
    </xf>
    <xf numFmtId="0" fontId="6" fillId="0" borderId="8" xfId="1" applyFont="1" applyFill="1" applyBorder="1" applyAlignment="1" applyProtection="1">
      <alignment horizontal="justify" vertical="center" wrapText="1"/>
    </xf>
    <xf numFmtId="0" fontId="6" fillId="3" borderId="8" xfId="7" applyFont="1" applyFill="1" applyBorder="1" applyAlignment="1" applyProtection="1">
      <alignment horizontal="center" vertical="center" wrapText="1"/>
      <protection locked="0"/>
    </xf>
    <xf numFmtId="0" fontId="6" fillId="0" borderId="8" xfId="1" applyFont="1" applyFill="1" applyBorder="1" applyAlignment="1" applyProtection="1">
      <alignment horizontal="left" vertical="center" wrapText="1"/>
    </xf>
    <xf numFmtId="0" fontId="6" fillId="8" borderId="8" xfId="7" applyFont="1" applyFill="1" applyBorder="1" applyAlignment="1" applyProtection="1">
      <alignment horizontal="center" vertical="center"/>
      <protection locked="0"/>
    </xf>
    <xf numFmtId="0" fontId="6" fillId="0" borderId="9" xfId="1" applyFont="1" applyFill="1" applyBorder="1" applyAlignment="1" applyProtection="1">
      <alignment horizontal="right" vertical="center" wrapText="1" indent="4"/>
    </xf>
    <xf numFmtId="0" fontId="6" fillId="0" borderId="5" xfId="1" applyFont="1" applyFill="1" applyBorder="1" applyAlignment="1" applyProtection="1">
      <alignment horizontal="right" vertical="center" wrapText="1" indent="4"/>
    </xf>
    <xf numFmtId="0" fontId="6" fillId="0" borderId="6" xfId="1" applyFont="1" applyFill="1" applyBorder="1" applyAlignment="1" applyProtection="1">
      <alignment horizontal="right" vertical="center" wrapText="1" indent="4"/>
    </xf>
    <xf numFmtId="0" fontId="10" fillId="0" borderId="0" xfId="1" applyFont="1" applyFill="1" applyBorder="1" applyAlignment="1" applyProtection="1">
      <alignment vertical="top" wrapText="1"/>
    </xf>
    <xf numFmtId="0" fontId="43" fillId="0" borderId="0" xfId="1" applyFont="1" applyFill="1" applyBorder="1" applyAlignment="1" applyProtection="1">
      <alignment vertical="top" wrapText="1"/>
    </xf>
    <xf numFmtId="0" fontId="43" fillId="0" borderId="7" xfId="1" applyFont="1" applyFill="1" applyBorder="1" applyAlignment="1" applyProtection="1">
      <alignment vertical="top" wrapText="1"/>
    </xf>
    <xf numFmtId="0" fontId="9" fillId="7" borderId="0"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5" fillId="0" borderId="0" xfId="1" applyFont="1" applyFill="1" applyBorder="1" applyAlignment="1" applyProtection="1">
      <alignment vertical="center" wrapText="1"/>
    </xf>
    <xf numFmtId="0" fontId="5" fillId="0" borderId="13" xfId="1" applyFont="1" applyFill="1" applyBorder="1" applyAlignment="1" applyProtection="1">
      <alignment vertical="center" wrapText="1"/>
    </xf>
    <xf numFmtId="0" fontId="10" fillId="7" borderId="0" xfId="1" applyFont="1" applyFill="1" applyBorder="1" applyAlignment="1" applyProtection="1">
      <alignment horizontal="justify" vertical="center" wrapText="1"/>
    </xf>
    <xf numFmtId="0" fontId="10" fillId="0" borderId="0" xfId="1" applyFont="1" applyFill="1" applyBorder="1" applyAlignment="1" applyProtection="1">
      <alignment horizontal="center" vertical="top" wrapText="1"/>
    </xf>
    <xf numFmtId="0" fontId="6" fillId="0" borderId="9"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11" fillId="0" borderId="0" xfId="1" applyFont="1" applyFill="1" applyBorder="1" applyAlignment="1" applyProtection="1">
      <alignment horizontal="justify" vertical="top" wrapText="1"/>
    </xf>
    <xf numFmtId="0" fontId="4" fillId="0" borderId="0" xfId="1" applyFont="1" applyFill="1" applyBorder="1" applyAlignment="1" applyProtection="1">
      <alignment horizontal="justify" vertical="top" wrapText="1"/>
    </xf>
    <xf numFmtId="0" fontId="4" fillId="0" borderId="0" xfId="1" applyFont="1" applyFill="1" applyBorder="1" applyAlignment="1" applyProtection="1">
      <alignment horizontal="justify" vertical="center" wrapText="1"/>
    </xf>
    <xf numFmtId="0" fontId="6" fillId="0" borderId="9"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11" fillId="0" borderId="0" xfId="1" applyFont="1" applyFill="1" applyBorder="1" applyAlignment="1" applyProtection="1">
      <alignment horizontal="left" vertical="center"/>
    </xf>
    <xf numFmtId="0" fontId="4" fillId="7" borderId="0" xfId="1" applyFont="1" applyFill="1" applyBorder="1" applyAlignment="1" applyProtection="1">
      <alignment horizontal="justify" vertical="top" wrapText="1"/>
    </xf>
    <xf numFmtId="0" fontId="4" fillId="7" borderId="0" xfId="1" applyFont="1" applyFill="1" applyBorder="1" applyAlignment="1" applyProtection="1">
      <alignment horizontal="justify" vertical="center" wrapText="1"/>
    </xf>
    <xf numFmtId="0" fontId="4" fillId="0" borderId="0" xfId="1" applyFont="1" applyFill="1" applyBorder="1" applyAlignment="1" applyProtection="1">
      <alignment horizontal="justify" vertical="top"/>
    </xf>
    <xf numFmtId="0" fontId="45" fillId="0" borderId="0" xfId="1" applyFont="1" applyFill="1" applyBorder="1" applyAlignment="1" applyProtection="1">
      <alignment horizontal="justify" vertical="top"/>
    </xf>
    <xf numFmtId="0" fontId="6" fillId="0" borderId="9" xfId="1" applyFont="1" applyFill="1" applyBorder="1" applyAlignment="1" applyProtection="1">
      <alignment horizontal="left" vertical="center" wrapText="1"/>
      <protection locked="0"/>
    </xf>
    <xf numFmtId="0" fontId="6" fillId="0" borderId="6" xfId="1" applyFont="1" applyFill="1" applyBorder="1" applyAlignment="1" applyProtection="1">
      <alignment horizontal="left" vertical="center" wrapText="1"/>
      <protection locked="0"/>
    </xf>
    <xf numFmtId="0" fontId="5" fillId="0" borderId="9" xfId="1" applyFont="1" applyFill="1" applyBorder="1" applyAlignment="1" applyProtection="1">
      <alignment horizontal="center"/>
    </xf>
    <xf numFmtId="0" fontId="5" fillId="0" borderId="6" xfId="1" applyFont="1" applyFill="1" applyBorder="1" applyAlignment="1" applyProtection="1">
      <alignment horizontal="center"/>
    </xf>
    <xf numFmtId="0" fontId="5" fillId="8" borderId="9" xfId="1" applyFont="1" applyFill="1" applyBorder="1" applyAlignment="1" applyProtection="1">
      <alignment horizontal="center" vertical="center" wrapText="1"/>
      <protection locked="0"/>
    </xf>
    <xf numFmtId="0" fontId="5" fillId="8" borderId="5" xfId="1" applyFont="1" applyFill="1" applyBorder="1" applyAlignment="1" applyProtection="1">
      <alignment horizontal="center" vertical="center" wrapText="1"/>
      <protection locked="0"/>
    </xf>
    <xf numFmtId="0" fontId="5" fillId="8" borderId="6" xfId="1" applyFont="1" applyFill="1" applyBorder="1" applyAlignment="1" applyProtection="1">
      <alignment horizontal="center" vertical="center" wrapText="1"/>
      <protection locked="0"/>
    </xf>
    <xf numFmtId="0" fontId="8" fillId="0" borderId="9" xfId="1" applyFont="1" applyFill="1" applyBorder="1" applyAlignment="1" applyProtection="1">
      <alignment horizontal="left" vertical="center" wrapText="1" indent="1"/>
    </xf>
    <xf numFmtId="0" fontId="8" fillId="0" borderId="6" xfId="1" applyFont="1" applyFill="1" applyBorder="1" applyAlignment="1" applyProtection="1">
      <alignment horizontal="left" vertical="center" wrapText="1" indent="1"/>
    </xf>
    <xf numFmtId="0" fontId="0" fillId="0" borderId="0" xfId="0" applyAlignment="1">
      <alignment horizontal="left" vertical="center" wrapText="1"/>
    </xf>
    <xf numFmtId="0" fontId="6" fillId="0" borderId="9" xfId="1" applyFont="1" applyFill="1" applyBorder="1" applyAlignment="1" applyProtection="1">
      <alignment horizontal="justify" vertical="center" wrapText="1"/>
    </xf>
    <xf numFmtId="0" fontId="6" fillId="0" borderId="5" xfId="1" applyFont="1" applyFill="1" applyBorder="1" applyAlignment="1" applyProtection="1">
      <alignment horizontal="justify" vertical="center" wrapText="1"/>
    </xf>
    <xf numFmtId="0" fontId="6" fillId="0" borderId="6" xfId="1" applyFont="1" applyFill="1" applyBorder="1" applyAlignment="1" applyProtection="1">
      <alignment horizontal="justify" vertical="center" wrapText="1"/>
    </xf>
    <xf numFmtId="0" fontId="6" fillId="0" borderId="5" xfId="1" applyFont="1" applyFill="1" applyBorder="1" applyAlignment="1" applyProtection="1">
      <alignment horizontal="center" vertical="center" wrapText="1"/>
    </xf>
    <xf numFmtId="0" fontId="5" fillId="0" borderId="9" xfId="1" applyFont="1" applyFill="1" applyBorder="1" applyAlignment="1" applyProtection="1">
      <alignment horizontal="center" vertical="top" wrapText="1"/>
      <protection locked="0"/>
    </xf>
    <xf numFmtId="0" fontId="5" fillId="0" borderId="5" xfId="1" applyFont="1" applyFill="1" applyBorder="1" applyAlignment="1" applyProtection="1">
      <alignment horizontal="center" vertical="top" wrapText="1"/>
      <protection locked="0"/>
    </xf>
    <xf numFmtId="0" fontId="5" fillId="0" borderId="6" xfId="1" applyFont="1" applyFill="1" applyBorder="1" applyAlignment="1" applyProtection="1">
      <alignment horizontal="center" vertical="top" wrapText="1"/>
      <protection locked="0"/>
    </xf>
    <xf numFmtId="0" fontId="5" fillId="8" borderId="9" xfId="1" applyFont="1" applyFill="1" applyBorder="1" applyAlignment="1" applyProtection="1">
      <alignment horizontal="center" vertical="center"/>
      <protection locked="0"/>
    </xf>
    <xf numFmtId="0" fontId="5" fillId="8" borderId="5" xfId="1" applyFont="1" applyFill="1" applyBorder="1" applyAlignment="1" applyProtection="1">
      <alignment horizontal="center" vertical="center"/>
      <protection locked="0"/>
    </xf>
    <xf numFmtId="0" fontId="5" fillId="8" borderId="6" xfId="1" applyFont="1" applyFill="1" applyBorder="1" applyAlignment="1" applyProtection="1">
      <alignment horizontal="center" vertical="center"/>
      <protection locked="0"/>
    </xf>
    <xf numFmtId="0" fontId="6" fillId="0" borderId="2" xfId="1" applyFont="1" applyFill="1" applyBorder="1" applyAlignment="1" applyProtection="1">
      <alignment horizontal="center" vertical="center" wrapText="1"/>
    </xf>
    <xf numFmtId="0" fontId="6" fillId="0" borderId="5" xfId="0" applyFont="1" applyFill="1" applyBorder="1" applyAlignment="1" applyProtection="1">
      <alignment horizontal="center" vertical="center"/>
      <protection locked="0"/>
    </xf>
    <xf numFmtId="0" fontId="10" fillId="0" borderId="2" xfId="1" applyFont="1" applyFill="1" applyBorder="1" applyAlignment="1" applyProtection="1">
      <alignment horizontal="center" vertical="top" wrapText="1"/>
    </xf>
    <xf numFmtId="49" fontId="6" fillId="0" borderId="8" xfId="1" applyNumberFormat="1" applyFont="1" applyFill="1" applyBorder="1" applyAlignment="1" applyProtection="1">
      <alignment horizontal="center" vertical="center"/>
      <protection locked="0"/>
    </xf>
    <xf numFmtId="0" fontId="6" fillId="0" borderId="5" xfId="1" applyFont="1" applyFill="1" applyBorder="1" applyAlignment="1" applyProtection="1">
      <alignment horizontal="left" vertical="center"/>
    </xf>
    <xf numFmtId="0" fontId="6" fillId="0" borderId="6" xfId="1" applyFont="1" applyFill="1" applyBorder="1" applyAlignment="1" applyProtection="1">
      <alignment horizontal="left" vertical="center"/>
    </xf>
    <xf numFmtId="0" fontId="6" fillId="0" borderId="12" xfId="1" applyFont="1" applyFill="1" applyBorder="1" applyAlignment="1" applyProtection="1">
      <alignment horizontal="left" vertical="center"/>
      <protection locked="0"/>
    </xf>
    <xf numFmtId="0" fontId="6" fillId="0" borderId="8" xfId="1" applyFont="1" applyFill="1" applyBorder="1" applyAlignment="1" applyProtection="1">
      <alignment horizontal="left" vertical="center"/>
      <protection locked="0"/>
    </xf>
    <xf numFmtId="0" fontId="6" fillId="0" borderId="9" xfId="1" applyFont="1" applyFill="1" applyBorder="1" applyAlignment="1" applyProtection="1">
      <alignment horizontal="left" vertical="center"/>
    </xf>
    <xf numFmtId="49" fontId="6" fillId="0" borderId="4" xfId="1" applyNumberFormat="1" applyFont="1" applyFill="1" applyBorder="1" applyAlignment="1" applyProtection="1">
      <alignment horizontal="center" vertical="center"/>
      <protection locked="0"/>
    </xf>
    <xf numFmtId="0" fontId="6" fillId="0" borderId="5" xfId="1" applyFont="1" applyFill="1" applyBorder="1" applyAlignment="1" applyProtection="1">
      <alignment horizontal="center" vertical="center"/>
    </xf>
    <xf numFmtId="49" fontId="6" fillId="0" borderId="12" xfId="1" applyNumberFormat="1" applyFont="1" applyFill="1" applyBorder="1" applyAlignment="1" applyProtection="1">
      <alignment horizontal="center" vertical="center"/>
      <protection locked="0"/>
    </xf>
    <xf numFmtId="0" fontId="6" fillId="0" borderId="9" xfId="1" applyFont="1" applyFill="1" applyBorder="1" applyAlignment="1" applyProtection="1">
      <alignment horizontal="left" vertical="center"/>
      <protection locked="0"/>
    </xf>
    <xf numFmtId="0" fontId="6" fillId="0" borderId="5" xfId="1" applyFont="1" applyFill="1" applyBorder="1" applyAlignment="1" applyProtection="1">
      <alignment horizontal="left" vertical="center"/>
      <protection locked="0"/>
    </xf>
    <xf numFmtId="0" fontId="6" fillId="0" borderId="6" xfId="1" applyFont="1" applyFill="1" applyBorder="1" applyAlignment="1" applyProtection="1">
      <alignment horizontal="left" vertical="center"/>
      <protection locked="0"/>
    </xf>
    <xf numFmtId="0" fontId="6" fillId="0" borderId="4" xfId="1" applyFont="1" applyFill="1" applyBorder="1" applyAlignment="1" applyProtection="1">
      <alignment horizontal="left" vertical="center"/>
    </xf>
    <xf numFmtId="165" fontId="6" fillId="0" borderId="9" xfId="1" applyNumberFormat="1" applyFont="1" applyFill="1" applyBorder="1" applyAlignment="1" applyProtection="1">
      <alignment horizontal="right" vertical="center" wrapText="1" indent="2"/>
      <protection locked="0"/>
    </xf>
    <xf numFmtId="165" fontId="6" fillId="0" borderId="6" xfId="1" applyNumberFormat="1" applyFont="1" applyFill="1" applyBorder="1" applyAlignment="1" applyProtection="1">
      <alignment horizontal="right" vertical="center" wrapText="1" indent="2"/>
      <protection locked="0"/>
    </xf>
    <xf numFmtId="0" fontId="6" fillId="0" borderId="3" xfId="1" applyFont="1" applyFill="1" applyBorder="1" applyAlignment="1" applyProtection="1">
      <alignment horizontal="left" vertical="top" wrapText="1"/>
    </xf>
    <xf numFmtId="0" fontId="6" fillId="0" borderId="2" xfId="1" applyFont="1" applyFill="1" applyBorder="1" applyAlignment="1" applyProtection="1">
      <alignment horizontal="left" vertical="top" wrapText="1"/>
    </xf>
    <xf numFmtId="0" fontId="6" fillId="0" borderId="1" xfId="1" applyFont="1" applyFill="1" applyBorder="1" applyAlignment="1" applyProtection="1">
      <alignment horizontal="left" vertical="top" wrapText="1"/>
    </xf>
    <xf numFmtId="0" fontId="6" fillId="0" borderId="17" xfId="1" applyFont="1" applyFill="1" applyBorder="1" applyAlignment="1" applyProtection="1">
      <alignment horizontal="left" vertical="top" wrapText="1"/>
    </xf>
    <xf numFmtId="0" fontId="6" fillId="0" borderId="13" xfId="1" applyFont="1" applyFill="1" applyBorder="1" applyAlignment="1" applyProtection="1">
      <alignment horizontal="left" vertical="top" wrapText="1"/>
    </xf>
    <xf numFmtId="0" fontId="6" fillId="0" borderId="18" xfId="1" applyFont="1" applyFill="1" applyBorder="1" applyAlignment="1" applyProtection="1">
      <alignment horizontal="left" vertical="top" wrapText="1"/>
    </xf>
    <xf numFmtId="0" fontId="6" fillId="0" borderId="3" xfId="1" applyFont="1" applyFill="1" applyBorder="1" applyAlignment="1" applyProtection="1">
      <alignment horizontal="left" vertical="center" wrapText="1"/>
      <protection locked="0"/>
    </xf>
    <xf numFmtId="0" fontId="6" fillId="0" borderId="1" xfId="1" applyFont="1" applyFill="1" applyBorder="1" applyAlignment="1" applyProtection="1">
      <alignment horizontal="left" vertical="center" wrapText="1"/>
      <protection locked="0"/>
    </xf>
    <xf numFmtId="0" fontId="6" fillId="0" borderId="17" xfId="1" applyFont="1" applyFill="1" applyBorder="1" applyAlignment="1" applyProtection="1">
      <alignment horizontal="left" vertical="center" wrapText="1"/>
      <protection locked="0"/>
    </xf>
    <xf numFmtId="0" fontId="6" fillId="0" borderId="18" xfId="1" applyFont="1" applyFill="1" applyBorder="1" applyAlignment="1" applyProtection="1">
      <alignment horizontal="left" vertical="center" wrapText="1"/>
      <protection locked="0"/>
    </xf>
    <xf numFmtId="0" fontId="6" fillId="0" borderId="13" xfId="1" applyFont="1" applyFill="1" applyBorder="1" applyAlignment="1" applyProtection="1">
      <alignment horizontal="justify" vertical="top" wrapText="1"/>
    </xf>
    <xf numFmtId="0" fontId="8" fillId="0" borderId="9" xfId="1" applyFont="1" applyFill="1" applyBorder="1" applyAlignment="1" applyProtection="1">
      <alignment horizontal="center" vertical="center"/>
    </xf>
    <xf numFmtId="0" fontId="8" fillId="0" borderId="6" xfId="1" applyFont="1" applyFill="1" applyBorder="1" applyAlignment="1" applyProtection="1">
      <alignment horizontal="center" vertical="center"/>
    </xf>
    <xf numFmtId="0" fontId="29" fillId="0" borderId="8" xfId="1" applyFont="1" applyFill="1" applyBorder="1" applyAlignment="1" applyProtection="1">
      <alignment horizontal="left" vertical="center"/>
    </xf>
    <xf numFmtId="0" fontId="29" fillId="0" borderId="9" xfId="1" applyFont="1" applyFill="1" applyBorder="1" applyAlignment="1" applyProtection="1">
      <alignment horizontal="left" vertical="center"/>
      <protection locked="0"/>
    </xf>
    <xf numFmtId="0" fontId="29" fillId="0" borderId="5" xfId="1" applyFont="1" applyFill="1" applyBorder="1" applyAlignment="1" applyProtection="1">
      <alignment horizontal="left" vertical="center"/>
      <protection locked="0"/>
    </xf>
    <xf numFmtId="0" fontId="29" fillId="0" borderId="6" xfId="1" applyFont="1" applyFill="1" applyBorder="1" applyAlignment="1" applyProtection="1">
      <alignment horizontal="left" vertical="center"/>
      <protection locked="0"/>
    </xf>
    <xf numFmtId="0" fontId="0" fillId="0" borderId="0" xfId="0" applyAlignment="1" applyProtection="1">
      <alignment horizontal="left" vertical="center" wrapText="1"/>
    </xf>
    <xf numFmtId="0" fontId="5" fillId="0" borderId="3" xfId="1" applyFont="1" applyFill="1" applyBorder="1" applyAlignment="1" applyProtection="1">
      <alignment horizontal="left" vertical="center" wrapText="1"/>
      <protection locked="0"/>
    </xf>
    <xf numFmtId="0" fontId="5" fillId="0" borderId="2" xfId="1" applyFont="1" applyFill="1" applyBorder="1" applyAlignment="1" applyProtection="1">
      <alignment horizontal="left" vertical="center" wrapText="1"/>
      <protection locked="0"/>
    </xf>
    <xf numFmtId="0" fontId="5" fillId="0" borderId="1"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protection locked="0"/>
    </xf>
    <xf numFmtId="0" fontId="5" fillId="0" borderId="7" xfId="1" applyFont="1" applyFill="1" applyBorder="1" applyAlignment="1" applyProtection="1">
      <alignment horizontal="left" vertical="center" wrapText="1"/>
      <protection locked="0"/>
    </xf>
    <xf numFmtId="0" fontId="5" fillId="0" borderId="17" xfId="1" applyFont="1" applyFill="1" applyBorder="1" applyAlignment="1" applyProtection="1">
      <alignment horizontal="left" vertical="center" wrapText="1"/>
      <protection locked="0"/>
    </xf>
    <xf numFmtId="0" fontId="5" fillId="0" borderId="13" xfId="1" applyFont="1" applyFill="1" applyBorder="1" applyAlignment="1" applyProtection="1">
      <alignment horizontal="left" vertical="center" wrapText="1"/>
      <protection locked="0"/>
    </xf>
    <xf numFmtId="0" fontId="5" fillId="0" borderId="18" xfId="1" applyFont="1" applyFill="1" applyBorder="1" applyAlignment="1" applyProtection="1">
      <alignment horizontal="left" vertical="center" wrapText="1"/>
      <protection locked="0"/>
    </xf>
    <xf numFmtId="0" fontId="6" fillId="0" borderId="9" xfId="1" applyFont="1" applyFill="1" applyBorder="1" applyAlignment="1" applyProtection="1">
      <alignment horizontal="center" vertical="center" wrapText="1"/>
      <protection locked="0"/>
    </xf>
    <xf numFmtId="0" fontId="6" fillId="0" borderId="6" xfId="1" applyFont="1" applyFill="1" applyBorder="1" applyAlignment="1" applyProtection="1">
      <alignment horizontal="center" vertical="center" wrapText="1"/>
      <protection locked="0"/>
    </xf>
    <xf numFmtId="0" fontId="6" fillId="0" borderId="0" xfId="1" applyFont="1" applyFill="1" applyBorder="1" applyAlignment="1" applyProtection="1">
      <alignment horizontal="left" vertical="center" wrapText="1"/>
    </xf>
    <xf numFmtId="0" fontId="6" fillId="0" borderId="8" xfId="1" applyFont="1" applyFill="1" applyBorder="1" applyAlignment="1" applyProtection="1">
      <alignment horizontal="left" vertical="center" wrapText="1"/>
      <protection locked="0"/>
    </xf>
    <xf numFmtId="0" fontId="8" fillId="0" borderId="9" xfId="1" applyFont="1" applyFill="1" applyBorder="1" applyAlignment="1" applyProtection="1">
      <alignment horizontal="center" vertical="center" wrapText="1"/>
    </xf>
    <xf numFmtId="0" fontId="8" fillId="0" borderId="6" xfId="1" applyFont="1" applyFill="1" applyBorder="1" applyAlignment="1" applyProtection="1">
      <alignment horizontal="center" vertical="center" wrapText="1"/>
    </xf>
    <xf numFmtId="0" fontId="8" fillId="0" borderId="8" xfId="1" applyFont="1" applyFill="1" applyBorder="1" applyAlignment="1" applyProtection="1">
      <alignment horizontal="center" vertical="center" wrapText="1"/>
    </xf>
    <xf numFmtId="0" fontId="39" fillId="7" borderId="0"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wrapText="1"/>
    </xf>
    <xf numFmtId="0" fontId="5" fillId="0" borderId="9" xfId="1" applyFont="1" applyFill="1" applyBorder="1" applyAlignment="1" applyProtection="1">
      <alignment horizontal="left" vertical="center" wrapText="1"/>
      <protection locked="0"/>
    </xf>
    <xf numFmtId="0" fontId="5" fillId="0" borderId="5" xfId="1" applyFont="1" applyFill="1" applyBorder="1" applyAlignment="1" applyProtection="1">
      <alignment horizontal="left" vertical="center" wrapText="1"/>
      <protection locked="0"/>
    </xf>
    <xf numFmtId="0" fontId="5" fillId="0" borderId="6" xfId="1" applyFont="1" applyFill="1" applyBorder="1" applyAlignment="1" applyProtection="1">
      <alignment horizontal="left" vertical="center" wrapText="1"/>
      <protection locked="0"/>
    </xf>
    <xf numFmtId="0" fontId="11" fillId="0" borderId="0" xfId="1" applyFont="1" applyFill="1" applyBorder="1" applyAlignment="1" applyProtection="1">
      <alignment horizontal="justify" vertical="center"/>
    </xf>
    <xf numFmtId="0" fontId="11" fillId="0" borderId="13" xfId="1" applyFont="1" applyFill="1" applyBorder="1" applyAlignment="1" applyProtection="1">
      <alignment horizontal="justify" vertical="center" wrapText="1"/>
    </xf>
    <xf numFmtId="0" fontId="4" fillId="0" borderId="0" xfId="1"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xf>
    <xf numFmtId="0" fontId="11" fillId="0" borderId="13" xfId="1" applyFont="1" applyFill="1" applyBorder="1" applyAlignment="1" applyProtection="1">
      <alignment horizontal="left" vertical="center"/>
      <protection locked="0"/>
    </xf>
    <xf numFmtId="0" fontId="25" fillId="0" borderId="0" xfId="1" applyFont="1" applyFill="1" applyBorder="1" applyAlignment="1" applyProtection="1">
      <alignment horizontal="left" vertical="top"/>
    </xf>
    <xf numFmtId="0" fontId="4" fillId="0" borderId="13" xfId="1" applyFont="1" applyFill="1" applyBorder="1" applyAlignment="1" applyProtection="1">
      <alignment vertical="center" wrapText="1"/>
    </xf>
    <xf numFmtId="14" fontId="6" fillId="0" borderId="9" xfId="1" applyNumberFormat="1" applyFont="1" applyFill="1" applyBorder="1" applyAlignment="1" applyProtection="1">
      <alignment horizontal="center" vertical="center"/>
    </xf>
    <xf numFmtId="14" fontId="6" fillId="0" borderId="5" xfId="1" applyNumberFormat="1" applyFont="1" applyFill="1" applyBorder="1" applyAlignment="1" applyProtection="1">
      <alignment horizontal="center" vertical="center"/>
    </xf>
    <xf numFmtId="14" fontId="6" fillId="0" borderId="6" xfId="1" applyNumberFormat="1" applyFont="1" applyFill="1" applyBorder="1" applyAlignment="1" applyProtection="1">
      <alignment horizontal="center" vertical="center"/>
    </xf>
    <xf numFmtId="0" fontId="4" fillId="0" borderId="5"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justify" vertical="justify" wrapText="1"/>
    </xf>
    <xf numFmtId="0" fontId="4" fillId="0" borderId="13" xfId="1" applyFont="1" applyFill="1" applyBorder="1" applyAlignment="1" applyProtection="1">
      <alignment horizontal="left" vertical="center" wrapText="1"/>
      <protection locked="0"/>
    </xf>
    <xf numFmtId="0" fontId="22" fillId="0" borderId="0" xfId="1" applyFont="1" applyFill="1" applyBorder="1" applyAlignment="1" applyProtection="1">
      <alignment horizontal="justify" vertical="center"/>
    </xf>
    <xf numFmtId="0" fontId="44" fillId="0" borderId="0" xfId="1" applyFont="1" applyFill="1" applyBorder="1" applyAlignment="1" applyProtection="1">
      <alignment horizontal="justify" vertical="center"/>
    </xf>
    <xf numFmtId="0" fontId="11" fillId="0" borderId="2" xfId="1" applyFont="1" applyFill="1" applyBorder="1" applyAlignment="1" applyProtection="1">
      <alignment horizontal="justify" vertical="center" wrapText="1"/>
    </xf>
    <xf numFmtId="0" fontId="4" fillId="0" borderId="13" xfId="1" applyFont="1" applyFill="1" applyBorder="1" applyAlignment="1" applyProtection="1">
      <alignment horizontal="justify" vertical="center" wrapText="1"/>
      <protection locked="0"/>
    </xf>
    <xf numFmtId="0" fontId="4" fillId="0" borderId="0" xfId="1" applyFont="1" applyFill="1" applyBorder="1" applyAlignment="1" applyProtection="1">
      <alignment horizontal="justify" vertical="center"/>
    </xf>
    <xf numFmtId="0" fontId="4" fillId="0" borderId="13" xfId="1" applyFont="1" applyFill="1" applyBorder="1" applyAlignment="1" applyProtection="1">
      <alignment horizontal="left" vertical="center"/>
      <protection locked="0"/>
    </xf>
  </cellXfs>
  <cellStyles count="19">
    <cellStyle name="Dziesiętny 2" xfId="4"/>
    <cellStyle name="Dziesiętny 3" xfId="10"/>
    <cellStyle name="Normalny" xfId="0" builtinId="0"/>
    <cellStyle name="Normalny 2" xfId="1"/>
    <cellStyle name="Normalny 2 2" xfId="7"/>
    <cellStyle name="Normalny 2 3" xfId="8"/>
    <cellStyle name="Normalny 2 3 2" xfId="9"/>
    <cellStyle name="Normalny 3" xfId="5"/>
    <cellStyle name="Normalny 3 2" xfId="11"/>
    <cellStyle name="Normalny 3_Realizacja celów" xfId="12"/>
    <cellStyle name="Normalny 4" xfId="6"/>
    <cellStyle name="Normalny 5" xfId="13"/>
    <cellStyle name="Normalny 5 2" xfId="16"/>
    <cellStyle name="Normalny 6" xfId="17"/>
    <cellStyle name="Normalny 7" xfId="18"/>
    <cellStyle name="Procentowy 2" xfId="2"/>
    <cellStyle name="Procentowy 3" xfId="3"/>
    <cellStyle name="Procentowy 4" xfId="14"/>
    <cellStyle name="Procentowy 5" xfId="1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8EDEC"/>
      <color rgb="FFFFCCFF"/>
      <color rgb="FFFF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105</xdr:row>
      <xdr:rowOff>0</xdr:rowOff>
    </xdr:from>
    <xdr:ext cx="95709" cy="209331"/>
    <xdr:sp macro="" textlink="">
      <xdr:nvSpPr>
        <xdr:cNvPr id="6" name="pole tekstowe 5"/>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105</xdr:row>
      <xdr:rowOff>0</xdr:rowOff>
    </xdr:from>
    <xdr:ext cx="95709" cy="209331"/>
    <xdr:sp macro="" textlink="">
      <xdr:nvSpPr>
        <xdr:cNvPr id="8" name="pole tekstowe 7"/>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105</xdr:row>
      <xdr:rowOff>0</xdr:rowOff>
    </xdr:from>
    <xdr:ext cx="95709" cy="209331"/>
    <xdr:sp macro="" textlink="">
      <xdr:nvSpPr>
        <xdr:cNvPr id="9" name="pole tekstowe 8"/>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105</xdr:row>
      <xdr:rowOff>0</xdr:rowOff>
    </xdr:from>
    <xdr:ext cx="95709" cy="209331"/>
    <xdr:sp macro="" textlink="">
      <xdr:nvSpPr>
        <xdr:cNvPr id="10" name="pole tekstowe 9"/>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105</xdr:row>
      <xdr:rowOff>0</xdr:rowOff>
    </xdr:from>
    <xdr:ext cx="77782" cy="198010"/>
    <xdr:sp macro="" textlink="">
      <xdr:nvSpPr>
        <xdr:cNvPr id="11" name="pole tekstowe 10"/>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105</xdr:row>
      <xdr:rowOff>0</xdr:rowOff>
    </xdr:from>
    <xdr:ext cx="77782" cy="199898"/>
    <xdr:sp macro="" textlink="">
      <xdr:nvSpPr>
        <xdr:cNvPr id="12" name="pole tekstowe 11"/>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105</xdr:row>
      <xdr:rowOff>0</xdr:rowOff>
    </xdr:from>
    <xdr:ext cx="77782" cy="199898"/>
    <xdr:sp macro="" textlink="">
      <xdr:nvSpPr>
        <xdr:cNvPr id="13" name="pole tekstowe 12"/>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105</xdr:row>
      <xdr:rowOff>0</xdr:rowOff>
    </xdr:from>
    <xdr:ext cx="87505" cy="217317"/>
    <xdr:sp macro="" textlink="">
      <xdr:nvSpPr>
        <xdr:cNvPr id="14" name="pole tekstowe 13"/>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105</xdr:row>
      <xdr:rowOff>0</xdr:rowOff>
    </xdr:from>
    <xdr:ext cx="87505" cy="217317"/>
    <xdr:sp macro="" textlink="">
      <xdr:nvSpPr>
        <xdr:cNvPr id="15" name="pole tekstowe 14"/>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105</xdr:row>
      <xdr:rowOff>0</xdr:rowOff>
    </xdr:from>
    <xdr:ext cx="87505" cy="217317"/>
    <xdr:sp macro="" textlink="">
      <xdr:nvSpPr>
        <xdr:cNvPr id="16" name="pole tekstowe 15"/>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105</xdr:row>
      <xdr:rowOff>0</xdr:rowOff>
    </xdr:from>
    <xdr:ext cx="87505" cy="217317"/>
    <xdr:sp macro="" textlink="">
      <xdr:nvSpPr>
        <xdr:cNvPr id="17" name="pole tekstowe 16"/>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13</xdr:col>
      <xdr:colOff>76200</xdr:colOff>
      <xdr:row>2</xdr:row>
      <xdr:rowOff>343765</xdr:rowOff>
    </xdr:from>
    <xdr:to>
      <xdr:col>14</xdr:col>
      <xdr:colOff>384464</xdr:colOff>
      <xdr:row>2</xdr:row>
      <xdr:rowOff>753871</xdr:rowOff>
    </xdr:to>
    <xdr:pic>
      <xdr:nvPicPr>
        <xdr:cNvPr id="18" name="Obraz 17">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5175" y="667615"/>
          <a:ext cx="755939" cy="410106"/>
        </a:xfrm>
        <a:prstGeom prst="rect">
          <a:avLst/>
        </a:prstGeom>
      </xdr:spPr>
    </xdr:pic>
    <xdr:clientData/>
  </xdr:twoCellAnchor>
  <xdr:twoCellAnchor editAs="oneCell">
    <xdr:from>
      <xdr:col>14</xdr:col>
      <xdr:colOff>549855</xdr:colOff>
      <xdr:row>2</xdr:row>
      <xdr:rowOff>257175</xdr:rowOff>
    </xdr:from>
    <xdr:to>
      <xdr:col>14</xdr:col>
      <xdr:colOff>1180423</xdr:colOff>
      <xdr:row>2</xdr:row>
      <xdr:rowOff>808759</xdr:rowOff>
    </xdr:to>
    <xdr:pic>
      <xdr:nvPicPr>
        <xdr:cNvPr id="19" name="Obraz 18">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6505" y="581025"/>
          <a:ext cx="630568" cy="551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47625</xdr:colOff>
      <xdr:row>21</xdr:row>
      <xdr:rowOff>38100</xdr:rowOff>
    </xdr:from>
    <xdr:to>
      <xdr:col>15</xdr:col>
      <xdr:colOff>342034</xdr:colOff>
      <xdr:row>21</xdr:row>
      <xdr:rowOff>154133</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10696575" y="47434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15</xdr:col>
      <xdr:colOff>47625</xdr:colOff>
      <xdr:row>22</xdr:row>
      <xdr:rowOff>19050</xdr:rowOff>
    </xdr:from>
    <xdr:to>
      <xdr:col>15</xdr:col>
      <xdr:colOff>415636</xdr:colOff>
      <xdr:row>22</xdr:row>
      <xdr:rowOff>180975</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96575" y="4924425"/>
          <a:ext cx="368011" cy="161925"/>
        </a:xfrm>
        <a:prstGeom prst="rect">
          <a:avLst/>
        </a:prstGeom>
      </xdr:spPr>
    </xdr:pic>
    <xdr:clientData/>
  </xdr:twoCellAnchor>
  <xdr:twoCellAnchor>
    <xdr:from>
      <xdr:col>15</xdr:col>
      <xdr:colOff>57150</xdr:colOff>
      <xdr:row>25</xdr:row>
      <xdr:rowOff>19050</xdr:rowOff>
    </xdr:from>
    <xdr:to>
      <xdr:col>15</xdr:col>
      <xdr:colOff>351559</xdr:colOff>
      <xdr:row>25</xdr:row>
      <xdr:rowOff>135083</xdr:rowOff>
    </xdr:to>
    <xdr:sp macro="" textlink="">
      <xdr:nvSpPr>
        <xdr:cNvPr id="4" name="Strzałka w lewo 3">
          <a:extLst>
            <a:ext uri="{FF2B5EF4-FFF2-40B4-BE49-F238E27FC236}">
              <a16:creationId xmlns="" xmlns:a16="http://schemas.microsoft.com/office/drawing/2014/main" id="{00000000-0008-0000-0100-000002000000}"/>
            </a:ext>
          </a:extLst>
        </xdr:cNvPr>
        <xdr:cNvSpPr/>
      </xdr:nvSpPr>
      <xdr:spPr>
        <a:xfrm>
          <a:off x="10706100" y="55245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15</xdr:col>
      <xdr:colOff>57150</xdr:colOff>
      <xdr:row>26</xdr:row>
      <xdr:rowOff>19050</xdr:rowOff>
    </xdr:from>
    <xdr:to>
      <xdr:col>15</xdr:col>
      <xdr:colOff>425161</xdr:colOff>
      <xdr:row>27</xdr:row>
      <xdr:rowOff>19050</xdr:rowOff>
    </xdr:to>
    <xdr:pic>
      <xdr:nvPicPr>
        <xdr:cNvPr id="5" name="Obraz 4">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06100" y="5686425"/>
          <a:ext cx="368011" cy="161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47625</xdr:colOff>
      <xdr:row>10</xdr:row>
      <xdr:rowOff>28575</xdr:rowOff>
    </xdr:from>
    <xdr:to>
      <xdr:col>13</xdr:col>
      <xdr:colOff>342034</xdr:colOff>
      <xdr:row>10</xdr:row>
      <xdr:rowOff>144608</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14430375" y="24574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15</xdr:row>
      <xdr:rowOff>28575</xdr:rowOff>
    </xdr:from>
    <xdr:to>
      <xdr:col>13</xdr:col>
      <xdr:colOff>342034</xdr:colOff>
      <xdr:row>15</xdr:row>
      <xdr:rowOff>144608</xdr:rowOff>
    </xdr:to>
    <xdr:sp macro="" textlink="">
      <xdr:nvSpPr>
        <xdr:cNvPr id="3" name="Strzałka w lewo 2">
          <a:extLst>
            <a:ext uri="{FF2B5EF4-FFF2-40B4-BE49-F238E27FC236}">
              <a16:creationId xmlns="" xmlns:a16="http://schemas.microsoft.com/office/drawing/2014/main" id="{00000000-0008-0000-0100-000002000000}"/>
            </a:ext>
          </a:extLst>
        </xdr:cNvPr>
        <xdr:cNvSpPr/>
      </xdr:nvSpPr>
      <xdr:spPr>
        <a:xfrm>
          <a:off x="14430375" y="33147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20</xdr:row>
      <xdr:rowOff>28575</xdr:rowOff>
    </xdr:from>
    <xdr:to>
      <xdr:col>13</xdr:col>
      <xdr:colOff>342034</xdr:colOff>
      <xdr:row>20</xdr:row>
      <xdr:rowOff>144608</xdr:rowOff>
    </xdr:to>
    <xdr:sp macro="" textlink="">
      <xdr:nvSpPr>
        <xdr:cNvPr id="4" name="Strzałka w lewo 3">
          <a:extLst>
            <a:ext uri="{FF2B5EF4-FFF2-40B4-BE49-F238E27FC236}">
              <a16:creationId xmlns="" xmlns:a16="http://schemas.microsoft.com/office/drawing/2014/main" id="{00000000-0008-0000-0100-000002000000}"/>
            </a:ext>
          </a:extLst>
        </xdr:cNvPr>
        <xdr:cNvSpPr/>
      </xdr:nvSpPr>
      <xdr:spPr>
        <a:xfrm>
          <a:off x="14430375" y="41719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61</xdr:row>
      <xdr:rowOff>28575</xdr:rowOff>
    </xdr:from>
    <xdr:to>
      <xdr:col>13</xdr:col>
      <xdr:colOff>342034</xdr:colOff>
      <xdr:row>61</xdr:row>
      <xdr:rowOff>144608</xdr:rowOff>
    </xdr:to>
    <xdr:sp macro="" textlink="">
      <xdr:nvSpPr>
        <xdr:cNvPr id="5" name="Strzałka w lewo 4">
          <a:extLst>
            <a:ext uri="{FF2B5EF4-FFF2-40B4-BE49-F238E27FC236}">
              <a16:creationId xmlns="" xmlns:a16="http://schemas.microsoft.com/office/drawing/2014/main" id="{00000000-0008-0000-0100-000002000000}"/>
            </a:ext>
          </a:extLst>
        </xdr:cNvPr>
        <xdr:cNvSpPr/>
      </xdr:nvSpPr>
      <xdr:spPr>
        <a:xfrm>
          <a:off x="14430375" y="52006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66</xdr:row>
      <xdr:rowOff>28575</xdr:rowOff>
    </xdr:from>
    <xdr:to>
      <xdr:col>13</xdr:col>
      <xdr:colOff>342034</xdr:colOff>
      <xdr:row>66</xdr:row>
      <xdr:rowOff>144608</xdr:rowOff>
    </xdr:to>
    <xdr:sp macro="" textlink="">
      <xdr:nvSpPr>
        <xdr:cNvPr id="6" name="Strzałka w lewo 5">
          <a:extLst>
            <a:ext uri="{FF2B5EF4-FFF2-40B4-BE49-F238E27FC236}">
              <a16:creationId xmlns="" xmlns:a16="http://schemas.microsoft.com/office/drawing/2014/main" id="{00000000-0008-0000-0100-000002000000}"/>
            </a:ext>
          </a:extLst>
        </xdr:cNvPr>
        <xdr:cNvSpPr/>
      </xdr:nvSpPr>
      <xdr:spPr>
        <a:xfrm>
          <a:off x="14430375" y="60579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13</xdr:col>
      <xdr:colOff>47625</xdr:colOff>
      <xdr:row>11</xdr:row>
      <xdr:rowOff>9525</xdr:rowOff>
    </xdr:from>
    <xdr:to>
      <xdr:col>13</xdr:col>
      <xdr:colOff>415636</xdr:colOff>
      <xdr:row>12</xdr:row>
      <xdr:rowOff>0</xdr:rowOff>
    </xdr:to>
    <xdr:pic>
      <xdr:nvPicPr>
        <xdr:cNvPr id="7" name="Obraz 6">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2609850"/>
          <a:ext cx="368011" cy="161925"/>
        </a:xfrm>
        <a:prstGeom prst="rect">
          <a:avLst/>
        </a:prstGeom>
      </xdr:spPr>
    </xdr:pic>
    <xdr:clientData/>
  </xdr:twoCellAnchor>
  <xdr:twoCellAnchor editAs="oneCell">
    <xdr:from>
      <xdr:col>13</xdr:col>
      <xdr:colOff>47625</xdr:colOff>
      <xdr:row>16</xdr:row>
      <xdr:rowOff>9525</xdr:rowOff>
    </xdr:from>
    <xdr:to>
      <xdr:col>13</xdr:col>
      <xdr:colOff>415636</xdr:colOff>
      <xdr:row>17</xdr:row>
      <xdr:rowOff>0</xdr:rowOff>
    </xdr:to>
    <xdr:pic>
      <xdr:nvPicPr>
        <xdr:cNvPr id="8" name="Obraz 7">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3467100"/>
          <a:ext cx="368011" cy="161925"/>
        </a:xfrm>
        <a:prstGeom prst="rect">
          <a:avLst/>
        </a:prstGeom>
      </xdr:spPr>
    </xdr:pic>
    <xdr:clientData/>
  </xdr:twoCellAnchor>
  <xdr:twoCellAnchor editAs="oneCell">
    <xdr:from>
      <xdr:col>13</xdr:col>
      <xdr:colOff>47625</xdr:colOff>
      <xdr:row>56</xdr:row>
      <xdr:rowOff>9525</xdr:rowOff>
    </xdr:from>
    <xdr:to>
      <xdr:col>13</xdr:col>
      <xdr:colOff>415636</xdr:colOff>
      <xdr:row>57</xdr:row>
      <xdr:rowOff>0</xdr:rowOff>
    </xdr:to>
    <xdr:pic>
      <xdr:nvPicPr>
        <xdr:cNvPr id="9" name="Obraz 8">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4324350"/>
          <a:ext cx="368011" cy="161925"/>
        </a:xfrm>
        <a:prstGeom prst="rect">
          <a:avLst/>
        </a:prstGeom>
      </xdr:spPr>
    </xdr:pic>
    <xdr:clientData/>
  </xdr:twoCellAnchor>
  <xdr:twoCellAnchor editAs="oneCell">
    <xdr:from>
      <xdr:col>13</xdr:col>
      <xdr:colOff>47625</xdr:colOff>
      <xdr:row>62</xdr:row>
      <xdr:rowOff>9525</xdr:rowOff>
    </xdr:from>
    <xdr:to>
      <xdr:col>13</xdr:col>
      <xdr:colOff>415636</xdr:colOff>
      <xdr:row>63</xdr:row>
      <xdr:rowOff>0</xdr:rowOff>
    </xdr:to>
    <xdr:pic>
      <xdr:nvPicPr>
        <xdr:cNvPr id="10" name="Obraz 9">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5353050"/>
          <a:ext cx="368011" cy="161925"/>
        </a:xfrm>
        <a:prstGeom prst="rect">
          <a:avLst/>
        </a:prstGeom>
      </xdr:spPr>
    </xdr:pic>
    <xdr:clientData/>
  </xdr:twoCellAnchor>
  <xdr:twoCellAnchor editAs="oneCell">
    <xdr:from>
      <xdr:col>13</xdr:col>
      <xdr:colOff>47625</xdr:colOff>
      <xdr:row>67</xdr:row>
      <xdr:rowOff>76200</xdr:rowOff>
    </xdr:from>
    <xdr:to>
      <xdr:col>13</xdr:col>
      <xdr:colOff>415636</xdr:colOff>
      <xdr:row>67</xdr:row>
      <xdr:rowOff>238125</xdr:rowOff>
    </xdr:to>
    <xdr:pic>
      <xdr:nvPicPr>
        <xdr:cNvPr id="11" name="Obraz 10">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6486525"/>
          <a:ext cx="368011" cy="161925"/>
        </a:xfrm>
        <a:prstGeom prst="rect">
          <a:avLst/>
        </a:prstGeom>
      </xdr:spPr>
    </xdr:pic>
    <xdr:clientData/>
  </xdr:twoCellAnchor>
  <xdr:twoCellAnchor>
    <xdr:from>
      <xdr:col>13</xdr:col>
      <xdr:colOff>47625</xdr:colOff>
      <xdr:row>25</xdr:row>
      <xdr:rowOff>28575</xdr:rowOff>
    </xdr:from>
    <xdr:to>
      <xdr:col>13</xdr:col>
      <xdr:colOff>342034</xdr:colOff>
      <xdr:row>25</xdr:row>
      <xdr:rowOff>144608</xdr:rowOff>
    </xdr:to>
    <xdr:sp macro="" textlink="">
      <xdr:nvSpPr>
        <xdr:cNvPr id="12" name="Strzałka w lewo 11">
          <a:extLst>
            <a:ext uri="{FF2B5EF4-FFF2-40B4-BE49-F238E27FC236}">
              <a16:creationId xmlns="" xmlns:a16="http://schemas.microsoft.com/office/drawing/2014/main" id="{00000000-0008-0000-0100-000002000000}"/>
            </a:ext>
          </a:extLst>
        </xdr:cNvPr>
        <xdr:cNvSpPr/>
      </xdr:nvSpPr>
      <xdr:spPr>
        <a:xfrm>
          <a:off x="11068050" y="40290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oneCellAnchor>
    <xdr:from>
      <xdr:col>13</xdr:col>
      <xdr:colOff>47625</xdr:colOff>
      <xdr:row>21</xdr:row>
      <xdr:rowOff>9525</xdr:rowOff>
    </xdr:from>
    <xdr:ext cx="368011" cy="161925"/>
    <xdr:pic>
      <xdr:nvPicPr>
        <xdr:cNvPr id="13" name="Obraz 1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8050" y="3324225"/>
          <a:ext cx="368011" cy="161925"/>
        </a:xfrm>
        <a:prstGeom prst="rect">
          <a:avLst/>
        </a:prstGeom>
      </xdr:spPr>
    </xdr:pic>
    <xdr:clientData/>
  </xdr:oneCellAnchor>
  <xdr:twoCellAnchor>
    <xdr:from>
      <xdr:col>13</xdr:col>
      <xdr:colOff>47625</xdr:colOff>
      <xdr:row>30</xdr:row>
      <xdr:rowOff>28575</xdr:rowOff>
    </xdr:from>
    <xdr:to>
      <xdr:col>13</xdr:col>
      <xdr:colOff>342034</xdr:colOff>
      <xdr:row>30</xdr:row>
      <xdr:rowOff>144608</xdr:rowOff>
    </xdr:to>
    <xdr:sp macro="" textlink="">
      <xdr:nvSpPr>
        <xdr:cNvPr id="14" name="Strzałka w lewo 13">
          <a:extLst>
            <a:ext uri="{FF2B5EF4-FFF2-40B4-BE49-F238E27FC236}">
              <a16:creationId xmlns="" xmlns:a16="http://schemas.microsoft.com/office/drawing/2014/main" id="{00000000-0008-0000-0100-000002000000}"/>
            </a:ext>
          </a:extLst>
        </xdr:cNvPr>
        <xdr:cNvSpPr/>
      </xdr:nvSpPr>
      <xdr:spPr>
        <a:xfrm>
          <a:off x="11068050" y="40290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oneCellAnchor>
    <xdr:from>
      <xdr:col>13</xdr:col>
      <xdr:colOff>47625</xdr:colOff>
      <xdr:row>26</xdr:row>
      <xdr:rowOff>9525</xdr:rowOff>
    </xdr:from>
    <xdr:ext cx="368011" cy="161925"/>
    <xdr:pic>
      <xdr:nvPicPr>
        <xdr:cNvPr id="15" name="Obraz 14">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8050" y="3324225"/>
          <a:ext cx="368011" cy="161925"/>
        </a:xfrm>
        <a:prstGeom prst="rect">
          <a:avLst/>
        </a:prstGeom>
      </xdr:spPr>
    </xdr:pic>
    <xdr:clientData/>
  </xdr:oneCellAnchor>
  <xdr:twoCellAnchor>
    <xdr:from>
      <xdr:col>13</xdr:col>
      <xdr:colOff>47625</xdr:colOff>
      <xdr:row>35</xdr:row>
      <xdr:rowOff>28575</xdr:rowOff>
    </xdr:from>
    <xdr:to>
      <xdr:col>13</xdr:col>
      <xdr:colOff>342034</xdr:colOff>
      <xdr:row>35</xdr:row>
      <xdr:rowOff>144608</xdr:rowOff>
    </xdr:to>
    <xdr:sp macro="" textlink="">
      <xdr:nvSpPr>
        <xdr:cNvPr id="16" name="Strzałka w lewo 15">
          <a:extLst>
            <a:ext uri="{FF2B5EF4-FFF2-40B4-BE49-F238E27FC236}">
              <a16:creationId xmlns="" xmlns:a16="http://schemas.microsoft.com/office/drawing/2014/main" id="{00000000-0008-0000-0100-000002000000}"/>
            </a:ext>
          </a:extLst>
        </xdr:cNvPr>
        <xdr:cNvSpPr/>
      </xdr:nvSpPr>
      <xdr:spPr>
        <a:xfrm>
          <a:off x="11068050" y="40290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oneCellAnchor>
    <xdr:from>
      <xdr:col>13</xdr:col>
      <xdr:colOff>47625</xdr:colOff>
      <xdr:row>31</xdr:row>
      <xdr:rowOff>9525</xdr:rowOff>
    </xdr:from>
    <xdr:ext cx="368011" cy="161925"/>
    <xdr:pic>
      <xdr:nvPicPr>
        <xdr:cNvPr id="17" name="Obraz 16">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8050" y="3324225"/>
          <a:ext cx="368011" cy="161925"/>
        </a:xfrm>
        <a:prstGeom prst="rect">
          <a:avLst/>
        </a:prstGeom>
      </xdr:spPr>
    </xdr:pic>
    <xdr:clientData/>
  </xdr:oneCellAnchor>
  <xdr:twoCellAnchor>
    <xdr:from>
      <xdr:col>13</xdr:col>
      <xdr:colOff>47625</xdr:colOff>
      <xdr:row>40</xdr:row>
      <xdr:rowOff>28575</xdr:rowOff>
    </xdr:from>
    <xdr:to>
      <xdr:col>13</xdr:col>
      <xdr:colOff>342034</xdr:colOff>
      <xdr:row>40</xdr:row>
      <xdr:rowOff>144608</xdr:rowOff>
    </xdr:to>
    <xdr:sp macro="" textlink="">
      <xdr:nvSpPr>
        <xdr:cNvPr id="18" name="Strzałka w lewo 17">
          <a:extLst>
            <a:ext uri="{FF2B5EF4-FFF2-40B4-BE49-F238E27FC236}">
              <a16:creationId xmlns="" xmlns:a16="http://schemas.microsoft.com/office/drawing/2014/main" id="{00000000-0008-0000-0100-000002000000}"/>
            </a:ext>
          </a:extLst>
        </xdr:cNvPr>
        <xdr:cNvSpPr/>
      </xdr:nvSpPr>
      <xdr:spPr>
        <a:xfrm>
          <a:off x="11068050" y="66008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oneCellAnchor>
    <xdr:from>
      <xdr:col>13</xdr:col>
      <xdr:colOff>47625</xdr:colOff>
      <xdr:row>36</xdr:row>
      <xdr:rowOff>9525</xdr:rowOff>
    </xdr:from>
    <xdr:ext cx="368011" cy="161925"/>
    <xdr:pic>
      <xdr:nvPicPr>
        <xdr:cNvPr id="19" name="Obraz 18">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8050" y="5895975"/>
          <a:ext cx="368011" cy="161925"/>
        </a:xfrm>
        <a:prstGeom prst="rect">
          <a:avLst/>
        </a:prstGeom>
      </xdr:spPr>
    </xdr:pic>
    <xdr:clientData/>
  </xdr:oneCellAnchor>
  <xdr:twoCellAnchor>
    <xdr:from>
      <xdr:col>13</xdr:col>
      <xdr:colOff>47625</xdr:colOff>
      <xdr:row>45</xdr:row>
      <xdr:rowOff>28575</xdr:rowOff>
    </xdr:from>
    <xdr:to>
      <xdr:col>13</xdr:col>
      <xdr:colOff>342034</xdr:colOff>
      <xdr:row>45</xdr:row>
      <xdr:rowOff>144608</xdr:rowOff>
    </xdr:to>
    <xdr:sp macro="" textlink="">
      <xdr:nvSpPr>
        <xdr:cNvPr id="20" name="Strzałka w lewo 19">
          <a:extLst>
            <a:ext uri="{FF2B5EF4-FFF2-40B4-BE49-F238E27FC236}">
              <a16:creationId xmlns="" xmlns:a16="http://schemas.microsoft.com/office/drawing/2014/main" id="{00000000-0008-0000-0100-000002000000}"/>
            </a:ext>
          </a:extLst>
        </xdr:cNvPr>
        <xdr:cNvSpPr/>
      </xdr:nvSpPr>
      <xdr:spPr>
        <a:xfrm>
          <a:off x="11068050" y="66008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oneCellAnchor>
    <xdr:from>
      <xdr:col>13</xdr:col>
      <xdr:colOff>47625</xdr:colOff>
      <xdr:row>41</xdr:row>
      <xdr:rowOff>9525</xdr:rowOff>
    </xdr:from>
    <xdr:ext cx="368011" cy="161925"/>
    <xdr:pic>
      <xdr:nvPicPr>
        <xdr:cNvPr id="21" name="Obraz 20">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8050" y="5895975"/>
          <a:ext cx="368011" cy="161925"/>
        </a:xfrm>
        <a:prstGeom prst="rect">
          <a:avLst/>
        </a:prstGeom>
      </xdr:spPr>
    </xdr:pic>
    <xdr:clientData/>
  </xdr:oneCellAnchor>
  <xdr:twoCellAnchor>
    <xdr:from>
      <xdr:col>13</xdr:col>
      <xdr:colOff>47625</xdr:colOff>
      <xdr:row>50</xdr:row>
      <xdr:rowOff>28575</xdr:rowOff>
    </xdr:from>
    <xdr:to>
      <xdr:col>13</xdr:col>
      <xdr:colOff>342034</xdr:colOff>
      <xdr:row>50</xdr:row>
      <xdr:rowOff>144608</xdr:rowOff>
    </xdr:to>
    <xdr:sp macro="" textlink="">
      <xdr:nvSpPr>
        <xdr:cNvPr id="22" name="Strzałka w lewo 21">
          <a:extLst>
            <a:ext uri="{FF2B5EF4-FFF2-40B4-BE49-F238E27FC236}">
              <a16:creationId xmlns="" xmlns:a16="http://schemas.microsoft.com/office/drawing/2014/main" id="{00000000-0008-0000-0100-000002000000}"/>
            </a:ext>
          </a:extLst>
        </xdr:cNvPr>
        <xdr:cNvSpPr/>
      </xdr:nvSpPr>
      <xdr:spPr>
        <a:xfrm>
          <a:off x="11068050" y="66008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oneCellAnchor>
    <xdr:from>
      <xdr:col>13</xdr:col>
      <xdr:colOff>47625</xdr:colOff>
      <xdr:row>46</xdr:row>
      <xdr:rowOff>9525</xdr:rowOff>
    </xdr:from>
    <xdr:ext cx="368011" cy="161925"/>
    <xdr:pic>
      <xdr:nvPicPr>
        <xdr:cNvPr id="23" name="Obraz 2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8050" y="5895975"/>
          <a:ext cx="368011" cy="161925"/>
        </a:xfrm>
        <a:prstGeom prst="rect">
          <a:avLst/>
        </a:prstGeom>
      </xdr:spPr>
    </xdr:pic>
    <xdr:clientData/>
  </xdr:oneCellAnchor>
  <xdr:twoCellAnchor>
    <xdr:from>
      <xdr:col>13</xdr:col>
      <xdr:colOff>47625</xdr:colOff>
      <xdr:row>55</xdr:row>
      <xdr:rowOff>28575</xdr:rowOff>
    </xdr:from>
    <xdr:to>
      <xdr:col>13</xdr:col>
      <xdr:colOff>342034</xdr:colOff>
      <xdr:row>55</xdr:row>
      <xdr:rowOff>144608</xdr:rowOff>
    </xdr:to>
    <xdr:sp macro="" textlink="">
      <xdr:nvSpPr>
        <xdr:cNvPr id="24" name="Strzałka w lewo 23">
          <a:extLst>
            <a:ext uri="{FF2B5EF4-FFF2-40B4-BE49-F238E27FC236}">
              <a16:creationId xmlns="" xmlns:a16="http://schemas.microsoft.com/office/drawing/2014/main" id="{00000000-0008-0000-0100-000002000000}"/>
            </a:ext>
          </a:extLst>
        </xdr:cNvPr>
        <xdr:cNvSpPr/>
      </xdr:nvSpPr>
      <xdr:spPr>
        <a:xfrm>
          <a:off x="11068050" y="91725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oneCellAnchor>
    <xdr:from>
      <xdr:col>13</xdr:col>
      <xdr:colOff>47625</xdr:colOff>
      <xdr:row>51</xdr:row>
      <xdr:rowOff>9525</xdr:rowOff>
    </xdr:from>
    <xdr:ext cx="368011" cy="161925"/>
    <xdr:pic>
      <xdr:nvPicPr>
        <xdr:cNvPr id="25" name="Obraz 24">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8050" y="8467725"/>
          <a:ext cx="368011" cy="1619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9</xdr:col>
      <xdr:colOff>49698</xdr:colOff>
      <xdr:row>36</xdr:row>
      <xdr:rowOff>49698</xdr:rowOff>
    </xdr:from>
    <xdr:to>
      <xdr:col>9</xdr:col>
      <xdr:colOff>344107</xdr:colOff>
      <xdr:row>36</xdr:row>
      <xdr:rowOff>165731</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7212498" y="971757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9</xdr:col>
      <xdr:colOff>49698</xdr:colOff>
      <xdr:row>37</xdr:row>
      <xdr:rowOff>103122</xdr:rowOff>
    </xdr:from>
    <xdr:to>
      <xdr:col>9</xdr:col>
      <xdr:colOff>417709</xdr:colOff>
      <xdr:row>37</xdr:row>
      <xdr:rowOff>269603</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2498" y="9971022"/>
          <a:ext cx="368011" cy="1664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57980</xdr:colOff>
      <xdr:row>35</xdr:row>
      <xdr:rowOff>74543</xdr:rowOff>
    </xdr:from>
    <xdr:to>
      <xdr:col>4</xdr:col>
      <xdr:colOff>425991</xdr:colOff>
      <xdr:row>35</xdr:row>
      <xdr:rowOff>240365</xdr:rowOff>
    </xdr:to>
    <xdr:pic>
      <xdr:nvPicPr>
        <xdr:cNvPr id="21" name="Obraz 20">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1132" y="10535478"/>
          <a:ext cx="368011" cy="165822"/>
        </a:xfrm>
        <a:prstGeom prst="rect">
          <a:avLst/>
        </a:prstGeom>
      </xdr:spPr>
    </xdr:pic>
    <xdr:clientData/>
  </xdr:twoCellAnchor>
  <xdr:twoCellAnchor>
    <xdr:from>
      <xdr:col>4</xdr:col>
      <xdr:colOff>49698</xdr:colOff>
      <xdr:row>38</xdr:row>
      <xdr:rowOff>91113</xdr:rowOff>
    </xdr:from>
    <xdr:to>
      <xdr:col>4</xdr:col>
      <xdr:colOff>344107</xdr:colOff>
      <xdr:row>38</xdr:row>
      <xdr:rowOff>207146</xdr:rowOff>
    </xdr:to>
    <xdr:sp macro="" textlink="">
      <xdr:nvSpPr>
        <xdr:cNvPr id="22" name="Strzałka w lewo 21">
          <a:extLst>
            <a:ext uri="{FF2B5EF4-FFF2-40B4-BE49-F238E27FC236}">
              <a16:creationId xmlns="" xmlns:a16="http://schemas.microsoft.com/office/drawing/2014/main" id="{00000000-0008-0000-0100-000002000000}"/>
            </a:ext>
          </a:extLst>
        </xdr:cNvPr>
        <xdr:cNvSpPr/>
      </xdr:nvSpPr>
      <xdr:spPr>
        <a:xfrm>
          <a:off x="6882850" y="1510748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49698</xdr:colOff>
      <xdr:row>39</xdr:row>
      <xdr:rowOff>8289</xdr:rowOff>
    </xdr:from>
    <xdr:to>
      <xdr:col>4</xdr:col>
      <xdr:colOff>417709</xdr:colOff>
      <xdr:row>39</xdr:row>
      <xdr:rowOff>174111</xdr:rowOff>
    </xdr:to>
    <xdr:pic>
      <xdr:nvPicPr>
        <xdr:cNvPr id="23" name="Obraz 2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2850" y="15331115"/>
          <a:ext cx="368011" cy="165822"/>
        </a:xfrm>
        <a:prstGeom prst="rect">
          <a:avLst/>
        </a:prstGeom>
      </xdr:spPr>
    </xdr:pic>
    <xdr:clientData/>
  </xdr:twoCellAnchor>
  <xdr:twoCellAnchor>
    <xdr:from>
      <xdr:col>4</xdr:col>
      <xdr:colOff>66264</xdr:colOff>
      <xdr:row>34</xdr:row>
      <xdr:rowOff>107677</xdr:rowOff>
    </xdr:from>
    <xdr:to>
      <xdr:col>4</xdr:col>
      <xdr:colOff>360673</xdr:colOff>
      <xdr:row>34</xdr:row>
      <xdr:rowOff>223710</xdr:rowOff>
    </xdr:to>
    <xdr:sp macro="" textlink="">
      <xdr:nvSpPr>
        <xdr:cNvPr id="6" name="Strzałka w lewo 5">
          <a:extLst>
            <a:ext uri="{FF2B5EF4-FFF2-40B4-BE49-F238E27FC236}">
              <a16:creationId xmlns="" xmlns:a16="http://schemas.microsoft.com/office/drawing/2014/main" id="{00000000-0008-0000-0100-000002000000}"/>
            </a:ext>
          </a:extLst>
        </xdr:cNvPr>
        <xdr:cNvSpPr/>
      </xdr:nvSpPr>
      <xdr:spPr>
        <a:xfrm>
          <a:off x="8114889" y="16776427"/>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41415</xdr:colOff>
      <xdr:row>19</xdr:row>
      <xdr:rowOff>57981</xdr:rowOff>
    </xdr:from>
    <xdr:to>
      <xdr:col>7</xdr:col>
      <xdr:colOff>335824</xdr:colOff>
      <xdr:row>19</xdr:row>
      <xdr:rowOff>174014</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6841437" y="6344481"/>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41415</xdr:colOff>
      <xdr:row>20</xdr:row>
      <xdr:rowOff>6629</xdr:rowOff>
    </xdr:from>
    <xdr:to>
      <xdr:col>7</xdr:col>
      <xdr:colOff>409426</xdr:colOff>
      <xdr:row>20</xdr:row>
      <xdr:rowOff>172451</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41437" y="6525042"/>
          <a:ext cx="368011" cy="1658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49698</xdr:colOff>
      <xdr:row>22</xdr:row>
      <xdr:rowOff>66264</xdr:rowOff>
    </xdr:from>
    <xdr:to>
      <xdr:col>6</xdr:col>
      <xdr:colOff>344107</xdr:colOff>
      <xdr:row>22</xdr:row>
      <xdr:rowOff>182297</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6700633" y="5922068"/>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6</xdr:col>
      <xdr:colOff>49698</xdr:colOff>
      <xdr:row>23</xdr:row>
      <xdr:rowOff>6629</xdr:rowOff>
    </xdr:from>
    <xdr:to>
      <xdr:col>6</xdr:col>
      <xdr:colOff>417709</xdr:colOff>
      <xdr:row>23</xdr:row>
      <xdr:rowOff>172451</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00633" y="6094346"/>
          <a:ext cx="368011" cy="16582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49698</xdr:colOff>
      <xdr:row>19</xdr:row>
      <xdr:rowOff>66264</xdr:rowOff>
    </xdr:from>
    <xdr:to>
      <xdr:col>5</xdr:col>
      <xdr:colOff>344107</xdr:colOff>
      <xdr:row>19</xdr:row>
      <xdr:rowOff>182297</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6707673" y="5876514"/>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5</xdr:col>
      <xdr:colOff>49698</xdr:colOff>
      <xdr:row>20</xdr:row>
      <xdr:rowOff>6629</xdr:rowOff>
    </xdr:from>
    <xdr:to>
      <xdr:col>5</xdr:col>
      <xdr:colOff>417709</xdr:colOff>
      <xdr:row>20</xdr:row>
      <xdr:rowOff>172451</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07673" y="6045479"/>
          <a:ext cx="368011" cy="1658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49698</xdr:colOff>
      <xdr:row>33</xdr:row>
      <xdr:rowOff>49698</xdr:rowOff>
    </xdr:from>
    <xdr:to>
      <xdr:col>6</xdr:col>
      <xdr:colOff>344107</xdr:colOff>
      <xdr:row>33</xdr:row>
      <xdr:rowOff>165731</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8183220" y="15347676"/>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6</xdr:col>
      <xdr:colOff>49698</xdr:colOff>
      <xdr:row>34</xdr:row>
      <xdr:rowOff>14914</xdr:rowOff>
    </xdr:from>
    <xdr:to>
      <xdr:col>6</xdr:col>
      <xdr:colOff>417709</xdr:colOff>
      <xdr:row>34</xdr:row>
      <xdr:rowOff>184634</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83220" y="15619349"/>
          <a:ext cx="368011" cy="16972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P105"/>
  <sheetViews>
    <sheetView showGridLines="0" tabSelected="1" view="pageBreakPreview" zoomScaleNormal="110" zoomScaleSheetLayoutView="100" zoomScalePageLayoutView="110" workbookViewId="0"/>
  </sheetViews>
  <sheetFormatPr defaultColWidth="9.140625" defaultRowHeight="12"/>
  <cols>
    <col min="1" max="1" width="4.28515625" style="1" customWidth="1"/>
    <col min="2" max="2" width="10" style="1" customWidth="1"/>
    <col min="3" max="3" width="4" style="1" bestFit="1" customWidth="1"/>
    <col min="4" max="4" width="3.28515625" style="1" bestFit="1" customWidth="1"/>
    <col min="5" max="5" width="11.7109375" style="1" bestFit="1" customWidth="1"/>
    <col min="6" max="6" width="5.5703125" style="1" bestFit="1" customWidth="1"/>
    <col min="7" max="7" width="6.7109375" style="1" bestFit="1" customWidth="1"/>
    <col min="8" max="8" width="1.42578125" style="1" bestFit="1" customWidth="1"/>
    <col min="9" max="9" width="3.28515625" style="1" bestFit="1" customWidth="1"/>
    <col min="10" max="10" width="10.85546875" style="1" customWidth="1"/>
    <col min="11" max="11" width="19.7109375" style="1" customWidth="1"/>
    <col min="12" max="12" width="10.5703125" style="1" customWidth="1"/>
    <col min="13" max="13" width="16.7109375" style="1" customWidth="1"/>
    <col min="14" max="14" width="6.7109375" style="1" customWidth="1"/>
    <col min="15" max="15" width="24" style="1" customWidth="1"/>
    <col min="16" max="16" width="17" style="1" hidden="1" customWidth="1"/>
    <col min="17" max="16384" width="9.140625" style="1"/>
  </cols>
  <sheetData>
    <row r="1" spans="1:16" ht="9.9499999999999993" customHeight="1">
      <c r="A1" s="199"/>
      <c r="B1" s="200"/>
      <c r="C1" s="201"/>
      <c r="D1" s="201"/>
      <c r="E1" s="201"/>
      <c r="F1" s="201"/>
      <c r="G1" s="201"/>
      <c r="H1" s="201"/>
      <c r="I1" s="201"/>
      <c r="J1" s="202"/>
      <c r="K1" s="211"/>
      <c r="L1" s="211"/>
      <c r="M1" s="212"/>
    </row>
    <row r="2" spans="1:16" ht="15.75" customHeight="1">
      <c r="A2" s="360" t="s">
        <v>112</v>
      </c>
      <c r="B2" s="361"/>
      <c r="C2" s="361"/>
      <c r="D2" s="361"/>
      <c r="E2" s="361"/>
      <c r="F2" s="361"/>
      <c r="G2" s="361"/>
      <c r="H2" s="361"/>
      <c r="I2" s="361"/>
      <c r="J2" s="362"/>
      <c r="K2" s="2"/>
      <c r="L2" s="213" t="s">
        <v>54</v>
      </c>
      <c r="M2" s="107" t="s">
        <v>187</v>
      </c>
    </row>
    <row r="3" spans="1:16" ht="66.75" customHeight="1">
      <c r="A3" s="360"/>
      <c r="B3" s="361"/>
      <c r="C3" s="361"/>
      <c r="D3" s="361"/>
      <c r="E3" s="361"/>
      <c r="F3" s="361"/>
      <c r="G3" s="361"/>
      <c r="H3" s="361"/>
      <c r="I3" s="361"/>
      <c r="J3" s="362"/>
      <c r="K3" s="2"/>
      <c r="L3" s="2"/>
      <c r="M3" s="206"/>
    </row>
    <row r="4" spans="1:16" ht="13.5" customHeight="1">
      <c r="A4" s="360"/>
      <c r="B4" s="361"/>
      <c r="C4" s="361"/>
      <c r="D4" s="361"/>
      <c r="E4" s="361"/>
      <c r="F4" s="361"/>
      <c r="G4" s="361"/>
      <c r="H4" s="361"/>
      <c r="I4" s="361"/>
      <c r="J4" s="362"/>
      <c r="K4" s="374" t="s">
        <v>73</v>
      </c>
      <c r="L4" s="374"/>
      <c r="M4" s="375"/>
      <c r="N4" s="423" t="s">
        <v>92</v>
      </c>
      <c r="O4" s="423"/>
    </row>
    <row r="5" spans="1:16" ht="22.5">
      <c r="A5" s="360"/>
      <c r="B5" s="361"/>
      <c r="C5" s="361"/>
      <c r="D5" s="361"/>
      <c r="E5" s="361"/>
      <c r="F5" s="361"/>
      <c r="G5" s="361"/>
      <c r="H5" s="361"/>
      <c r="I5" s="361"/>
      <c r="J5" s="362"/>
      <c r="K5" s="304" t="s">
        <v>72</v>
      </c>
      <c r="L5" s="27"/>
      <c r="M5" s="206"/>
      <c r="N5" s="423"/>
      <c r="O5" s="423"/>
    </row>
    <row r="6" spans="1:16" ht="6" customHeight="1">
      <c r="A6" s="203"/>
      <c r="B6" s="61"/>
      <c r="C6" s="61"/>
      <c r="D6" s="61"/>
      <c r="E6" s="61"/>
      <c r="F6" s="61"/>
      <c r="G6" s="61"/>
      <c r="H6" s="61"/>
      <c r="I6" s="61"/>
      <c r="J6" s="204"/>
      <c r="K6" s="2"/>
      <c r="L6" s="18"/>
      <c r="M6" s="206"/>
    </row>
    <row r="7" spans="1:16" ht="18" customHeight="1">
      <c r="A7" s="205"/>
      <c r="B7" s="2"/>
      <c r="C7" s="77" t="s">
        <v>39</v>
      </c>
      <c r="D7" s="78"/>
      <c r="E7" s="79" t="s">
        <v>71</v>
      </c>
      <c r="F7" s="78"/>
      <c r="G7" s="78"/>
      <c r="H7" s="80" t="s">
        <v>40</v>
      </c>
      <c r="I7" s="81"/>
      <c r="J7" s="206"/>
      <c r="K7" s="198"/>
      <c r="L7" s="376"/>
      <c r="M7" s="377"/>
    </row>
    <row r="8" spans="1:16" ht="9" customHeight="1">
      <c r="A8" s="205"/>
      <c r="B8" s="2"/>
      <c r="C8" s="366" t="s">
        <v>113</v>
      </c>
      <c r="D8" s="366"/>
      <c r="E8" s="366"/>
      <c r="F8" s="366"/>
      <c r="G8" s="366"/>
      <c r="H8" s="366"/>
      <c r="I8" s="366"/>
      <c r="J8" s="207"/>
      <c r="K8" s="297" t="s">
        <v>77</v>
      </c>
      <c r="L8" s="366" t="s">
        <v>74</v>
      </c>
      <c r="M8" s="367"/>
    </row>
    <row r="9" spans="1:16" ht="12" customHeight="1">
      <c r="A9" s="268"/>
      <c r="B9" s="208"/>
      <c r="C9" s="368"/>
      <c r="D9" s="368"/>
      <c r="E9" s="368"/>
      <c r="F9" s="368"/>
      <c r="G9" s="368"/>
      <c r="H9" s="368"/>
      <c r="I9" s="368"/>
      <c r="J9" s="320"/>
      <c r="K9" s="369" t="s">
        <v>75</v>
      </c>
      <c r="L9" s="369"/>
      <c r="M9" s="370"/>
    </row>
    <row r="10" spans="1:16" ht="20.100000000000001" customHeight="1">
      <c r="A10" s="363" t="s">
        <v>114</v>
      </c>
      <c r="B10" s="364"/>
      <c r="C10" s="364"/>
      <c r="D10" s="364"/>
      <c r="E10" s="364"/>
      <c r="F10" s="364"/>
      <c r="G10" s="364"/>
      <c r="H10" s="364"/>
      <c r="I10" s="364"/>
      <c r="J10" s="364"/>
      <c r="K10" s="364"/>
      <c r="L10" s="364"/>
      <c r="M10" s="365"/>
      <c r="N10" s="20"/>
      <c r="P10" s="1" t="str">
        <f>CONCATENATE(C7,D7,E7,F7,G7,H7,I7)</f>
        <v>UM- 6936 - UM/</v>
      </c>
    </row>
    <row r="11" spans="1:16" ht="18" customHeight="1">
      <c r="A11" s="214" t="s">
        <v>28</v>
      </c>
      <c r="B11" s="215"/>
      <c r="C11" s="2"/>
      <c r="D11" s="2"/>
      <c r="E11" s="2"/>
      <c r="F11" s="2"/>
      <c r="G11" s="2"/>
      <c r="H11" s="2"/>
      <c r="I11" s="2"/>
      <c r="J11" s="2"/>
      <c r="K11" s="2"/>
      <c r="L11" s="2"/>
      <c r="M11" s="206"/>
    </row>
    <row r="12" spans="1:16" ht="15.95" customHeight="1">
      <c r="A12" s="205" t="s">
        <v>115</v>
      </c>
      <c r="B12" s="2"/>
      <c r="C12" s="2"/>
      <c r="D12" s="2"/>
      <c r="E12" s="2"/>
      <c r="F12" s="2"/>
      <c r="G12" s="2"/>
      <c r="H12" s="2"/>
      <c r="I12" s="2"/>
      <c r="J12" s="378" t="s">
        <v>37</v>
      </c>
      <c r="K12" s="379"/>
      <c r="L12" s="379"/>
      <c r="M12" s="380"/>
    </row>
    <row r="13" spans="1:16" ht="15" customHeight="1">
      <c r="A13" s="205" t="s">
        <v>76</v>
      </c>
      <c r="B13" s="2"/>
      <c r="C13" s="2"/>
      <c r="D13" s="2"/>
      <c r="E13" s="2"/>
      <c r="F13" s="2"/>
      <c r="G13" s="2"/>
      <c r="H13" s="2"/>
      <c r="I13" s="2"/>
      <c r="J13" s="378" t="s">
        <v>37</v>
      </c>
      <c r="K13" s="379"/>
      <c r="L13" s="379"/>
      <c r="M13" s="380"/>
      <c r="O13" s="110"/>
    </row>
    <row r="14" spans="1:16" ht="15" customHeight="1">
      <c r="A14" s="205" t="s">
        <v>116</v>
      </c>
      <c r="B14" s="2"/>
      <c r="C14" s="2"/>
      <c r="D14" s="2"/>
      <c r="E14" s="2"/>
      <c r="F14" s="2"/>
      <c r="G14" s="2"/>
      <c r="H14" s="2"/>
      <c r="I14" s="2"/>
      <c r="J14" s="378" t="s">
        <v>37</v>
      </c>
      <c r="K14" s="379"/>
      <c r="L14" s="379"/>
      <c r="M14" s="380"/>
      <c r="O14" s="110"/>
    </row>
    <row r="15" spans="1:16" ht="15" customHeight="1">
      <c r="A15" s="274" t="s">
        <v>389</v>
      </c>
      <c r="B15" s="275"/>
      <c r="C15" s="275"/>
      <c r="D15" s="275"/>
      <c r="E15" s="275"/>
      <c r="F15" s="276"/>
      <c r="G15" s="2"/>
      <c r="H15" s="2"/>
      <c r="I15" s="2"/>
      <c r="J15" s="378" t="s">
        <v>37</v>
      </c>
      <c r="K15" s="379"/>
      <c r="L15" s="379"/>
      <c r="M15" s="380"/>
      <c r="O15" s="110"/>
    </row>
    <row r="16" spans="1:16" ht="18.75" customHeight="1">
      <c r="A16" s="268"/>
      <c r="B16" s="208"/>
      <c r="C16" s="208"/>
      <c r="D16" s="208"/>
      <c r="E16" s="208"/>
      <c r="F16" s="208"/>
      <c r="G16" s="208"/>
      <c r="H16" s="208"/>
      <c r="I16" s="208"/>
      <c r="J16" s="208"/>
      <c r="K16" s="208"/>
      <c r="L16" s="208"/>
      <c r="M16" s="269"/>
      <c r="P16" s="1" t="s">
        <v>189</v>
      </c>
    </row>
    <row r="17" spans="1:16" ht="18" customHeight="1">
      <c r="A17" s="225" t="s">
        <v>117</v>
      </c>
      <c r="B17" s="51"/>
      <c r="C17" s="211"/>
      <c r="D17" s="211"/>
      <c r="E17" s="211"/>
      <c r="F17" s="211"/>
      <c r="G17" s="211"/>
      <c r="H17" s="211"/>
      <c r="I17" s="211"/>
      <c r="J17" s="211"/>
      <c r="K17" s="211"/>
      <c r="L17" s="211"/>
      <c r="M17" s="212"/>
      <c r="P17" s="1" t="s">
        <v>37</v>
      </c>
    </row>
    <row r="18" spans="1:16" ht="15.95" customHeight="1">
      <c r="A18" s="216" t="s">
        <v>118</v>
      </c>
      <c r="B18" s="169"/>
      <c r="C18" s="2"/>
      <c r="D18" s="2"/>
      <c r="E18" s="2"/>
      <c r="F18" s="371"/>
      <c r="G18" s="372"/>
      <c r="H18" s="372"/>
      <c r="I18" s="372"/>
      <c r="J18" s="373"/>
      <c r="K18" s="2"/>
      <c r="L18" s="2"/>
      <c r="M18" s="206"/>
      <c r="P18" s="1" t="s">
        <v>188</v>
      </c>
    </row>
    <row r="19" spans="1:16" s="19" customFormat="1" ht="15.95" customHeight="1">
      <c r="A19" s="210" t="s">
        <v>119</v>
      </c>
      <c r="B19" s="68"/>
      <c r="C19" s="68"/>
      <c r="D19" s="68"/>
      <c r="E19" s="68"/>
      <c r="F19" s="68"/>
      <c r="G19" s="68"/>
      <c r="H19" s="68"/>
      <c r="I19" s="68"/>
      <c r="J19" s="68"/>
      <c r="K19" s="68" t="s">
        <v>120</v>
      </c>
      <c r="L19" s="68"/>
      <c r="M19" s="207"/>
      <c r="P19" s="19" t="s">
        <v>190</v>
      </c>
    </row>
    <row r="20" spans="1:16" ht="15.95" customHeight="1">
      <c r="A20" s="381"/>
      <c r="B20" s="382"/>
      <c r="C20" s="382"/>
      <c r="D20" s="382"/>
      <c r="E20" s="382"/>
      <c r="F20" s="382"/>
      <c r="G20" s="382"/>
      <c r="H20" s="382"/>
      <c r="I20" s="383"/>
      <c r="J20" s="2"/>
      <c r="K20" s="358"/>
      <c r="L20" s="358"/>
      <c r="M20" s="217"/>
      <c r="P20" s="1" t="s">
        <v>191</v>
      </c>
    </row>
    <row r="21" spans="1:16" ht="15.75" customHeight="1">
      <c r="A21" s="384"/>
      <c r="B21" s="385"/>
      <c r="C21" s="385"/>
      <c r="D21" s="385"/>
      <c r="E21" s="385"/>
      <c r="F21" s="385"/>
      <c r="G21" s="385"/>
      <c r="H21" s="385"/>
      <c r="I21" s="386"/>
      <c r="J21" s="2"/>
      <c r="K21" s="169" t="s">
        <v>121</v>
      </c>
      <c r="L21" s="169"/>
      <c r="M21" s="206"/>
      <c r="P21" s="1" t="s">
        <v>192</v>
      </c>
    </row>
    <row r="22" spans="1:16" ht="15.95" customHeight="1">
      <c r="A22" s="384"/>
      <c r="B22" s="385"/>
      <c r="C22" s="385"/>
      <c r="D22" s="385"/>
      <c r="E22" s="385"/>
      <c r="F22" s="385"/>
      <c r="G22" s="385"/>
      <c r="H22" s="385"/>
      <c r="I22" s="386"/>
      <c r="J22" s="2"/>
      <c r="K22" s="359"/>
      <c r="L22" s="359"/>
      <c r="M22" s="206"/>
      <c r="P22" s="1" t="s">
        <v>193</v>
      </c>
    </row>
    <row r="23" spans="1:16" ht="15.95" customHeight="1">
      <c r="A23" s="387"/>
      <c r="B23" s="388"/>
      <c r="C23" s="388"/>
      <c r="D23" s="388"/>
      <c r="E23" s="388"/>
      <c r="F23" s="388"/>
      <c r="G23" s="388"/>
      <c r="H23" s="388"/>
      <c r="I23" s="389"/>
      <c r="J23" s="2"/>
      <c r="K23" s="68"/>
      <c r="L23" s="68"/>
      <c r="M23" s="206"/>
    </row>
    <row r="24" spans="1:16" s="19" customFormat="1" ht="18" customHeight="1">
      <c r="A24" s="210" t="s">
        <v>300</v>
      </c>
      <c r="B24" s="68"/>
      <c r="C24" s="68"/>
      <c r="D24" s="68"/>
      <c r="E24" s="68"/>
      <c r="F24" s="68"/>
      <c r="G24" s="68"/>
      <c r="H24" s="68"/>
      <c r="I24" s="68"/>
      <c r="J24" s="68"/>
      <c r="K24" s="68"/>
      <c r="L24" s="68"/>
      <c r="M24" s="207"/>
      <c r="P24" s="19" t="s">
        <v>37</v>
      </c>
    </row>
    <row r="25" spans="1:16" ht="9.9499999999999993" customHeight="1">
      <c r="A25" s="390" t="s">
        <v>78</v>
      </c>
      <c r="B25" s="391"/>
      <c r="C25" s="391"/>
      <c r="D25" s="392"/>
      <c r="E25" s="390" t="s">
        <v>79</v>
      </c>
      <c r="F25" s="391"/>
      <c r="G25" s="391"/>
      <c r="H25" s="391"/>
      <c r="I25" s="392"/>
      <c r="J25" s="390" t="s">
        <v>80</v>
      </c>
      <c r="K25" s="392"/>
      <c r="L25" s="390" t="s">
        <v>81</v>
      </c>
      <c r="M25" s="392"/>
      <c r="P25" s="1" t="s">
        <v>449</v>
      </c>
    </row>
    <row r="26" spans="1:16" ht="15" customHeight="1">
      <c r="A26" s="396" t="s">
        <v>55</v>
      </c>
      <c r="B26" s="397"/>
      <c r="C26" s="397"/>
      <c r="D26" s="398"/>
      <c r="E26" s="399" t="s">
        <v>37</v>
      </c>
      <c r="F26" s="400"/>
      <c r="G26" s="400"/>
      <c r="H26" s="400"/>
      <c r="I26" s="401"/>
      <c r="J26" s="387"/>
      <c r="K26" s="389"/>
      <c r="L26" s="387"/>
      <c r="M26" s="389"/>
      <c r="P26" s="1" t="s">
        <v>450</v>
      </c>
    </row>
    <row r="27" spans="1:16" ht="9.9499999999999993" customHeight="1">
      <c r="A27" s="390" t="s">
        <v>82</v>
      </c>
      <c r="B27" s="391"/>
      <c r="C27" s="391"/>
      <c r="D27" s="392"/>
      <c r="E27" s="390" t="s">
        <v>83</v>
      </c>
      <c r="F27" s="391"/>
      <c r="G27" s="391"/>
      <c r="H27" s="391"/>
      <c r="I27" s="392"/>
      <c r="J27" s="390" t="s">
        <v>84</v>
      </c>
      <c r="K27" s="392"/>
      <c r="L27" s="390" t="s">
        <v>85</v>
      </c>
      <c r="M27" s="392"/>
    </row>
    <row r="28" spans="1:16" ht="15" customHeight="1">
      <c r="A28" s="407"/>
      <c r="B28" s="408"/>
      <c r="C28" s="408"/>
      <c r="D28" s="409"/>
      <c r="E28" s="410"/>
      <c r="F28" s="411"/>
      <c r="G28" s="411"/>
      <c r="H28" s="411"/>
      <c r="I28" s="412"/>
      <c r="J28" s="410"/>
      <c r="K28" s="412"/>
      <c r="L28" s="410"/>
      <c r="M28" s="412"/>
    </row>
    <row r="29" spans="1:16" ht="9.9499999999999993" customHeight="1">
      <c r="A29" s="390" t="s">
        <v>86</v>
      </c>
      <c r="B29" s="391"/>
      <c r="C29" s="391"/>
      <c r="D29" s="392"/>
      <c r="E29" s="390" t="s">
        <v>87</v>
      </c>
      <c r="F29" s="391"/>
      <c r="G29" s="391"/>
      <c r="H29" s="391"/>
      <c r="I29" s="392"/>
      <c r="J29" s="390" t="s">
        <v>88</v>
      </c>
      <c r="K29" s="392"/>
      <c r="L29" s="390" t="s">
        <v>89</v>
      </c>
      <c r="M29" s="392"/>
    </row>
    <row r="30" spans="1:16" ht="15" customHeight="1">
      <c r="A30" s="410"/>
      <c r="B30" s="411"/>
      <c r="C30" s="411"/>
      <c r="D30" s="412"/>
      <c r="E30" s="410"/>
      <c r="F30" s="411"/>
      <c r="G30" s="411"/>
      <c r="H30" s="411"/>
      <c r="I30" s="412"/>
      <c r="J30" s="410"/>
      <c r="K30" s="412"/>
      <c r="L30" s="410"/>
      <c r="M30" s="412"/>
    </row>
    <row r="31" spans="1:16" ht="9.9499999999999993" customHeight="1">
      <c r="A31" s="390" t="s">
        <v>90</v>
      </c>
      <c r="B31" s="391"/>
      <c r="C31" s="391"/>
      <c r="D31" s="391"/>
      <c r="E31" s="391"/>
      <c r="F31" s="391"/>
      <c r="G31" s="391"/>
      <c r="H31" s="391"/>
      <c r="I31" s="392"/>
      <c r="J31" s="390" t="s">
        <v>91</v>
      </c>
      <c r="K31" s="391"/>
      <c r="L31" s="391"/>
      <c r="M31" s="392"/>
    </row>
    <row r="32" spans="1:16" ht="15" customHeight="1">
      <c r="A32" s="387"/>
      <c r="B32" s="388"/>
      <c r="C32" s="388"/>
      <c r="D32" s="388"/>
      <c r="E32" s="388"/>
      <c r="F32" s="388"/>
      <c r="G32" s="388"/>
      <c r="H32" s="388"/>
      <c r="I32" s="389"/>
      <c r="J32" s="387"/>
      <c r="K32" s="388"/>
      <c r="L32" s="388"/>
      <c r="M32" s="389"/>
    </row>
    <row r="33" spans="1:15" s="19" customFormat="1" ht="18" customHeight="1">
      <c r="A33" s="210" t="s">
        <v>349</v>
      </c>
      <c r="B33" s="68"/>
      <c r="C33" s="68"/>
      <c r="D33" s="68"/>
      <c r="E33" s="68"/>
      <c r="F33" s="68"/>
      <c r="G33" s="68"/>
      <c r="H33" s="68"/>
      <c r="I33" s="68"/>
      <c r="J33" s="68"/>
      <c r="K33" s="68"/>
      <c r="L33" s="68"/>
      <c r="M33" s="207"/>
    </row>
    <row r="34" spans="1:15" ht="9.9499999999999993" customHeight="1">
      <c r="A34" s="390" t="s">
        <v>124</v>
      </c>
      <c r="B34" s="391"/>
      <c r="C34" s="391"/>
      <c r="D34" s="392"/>
      <c r="E34" s="390" t="s">
        <v>125</v>
      </c>
      <c r="F34" s="391"/>
      <c r="G34" s="391"/>
      <c r="H34" s="391"/>
      <c r="I34" s="392"/>
      <c r="J34" s="390" t="s">
        <v>126</v>
      </c>
      <c r="K34" s="392"/>
      <c r="L34" s="390" t="s">
        <v>127</v>
      </c>
      <c r="M34" s="392"/>
    </row>
    <row r="35" spans="1:15" ht="15" customHeight="1">
      <c r="A35" s="402" t="s">
        <v>37</v>
      </c>
      <c r="B35" s="403"/>
      <c r="C35" s="403"/>
      <c r="D35" s="404"/>
      <c r="E35" s="402" t="str">
        <f>IF(A35&lt;&gt;"Polska","nie dotyczy","(wybierz z listy)")</f>
        <v>nie dotyczy</v>
      </c>
      <c r="F35" s="403"/>
      <c r="G35" s="403"/>
      <c r="H35" s="403"/>
      <c r="I35" s="404"/>
      <c r="J35" s="405" t="str">
        <f>IF(A35="Polska","","nie dotyczy")</f>
        <v>nie dotyczy</v>
      </c>
      <c r="K35" s="406"/>
      <c r="L35" s="405" t="str">
        <f>IF(A35="Polska","","nie dotyczy")</f>
        <v>nie dotyczy</v>
      </c>
      <c r="M35" s="406"/>
    </row>
    <row r="36" spans="1:15" ht="9.9499999999999993" customHeight="1">
      <c r="A36" s="390" t="s">
        <v>128</v>
      </c>
      <c r="B36" s="391"/>
      <c r="C36" s="391"/>
      <c r="D36" s="392"/>
      <c r="E36" s="390" t="s">
        <v>129</v>
      </c>
      <c r="F36" s="391"/>
      <c r="G36" s="391"/>
      <c r="H36" s="391"/>
      <c r="I36" s="392"/>
      <c r="J36" s="390" t="s">
        <v>130</v>
      </c>
      <c r="K36" s="392"/>
      <c r="L36" s="390" t="s">
        <v>131</v>
      </c>
      <c r="M36" s="392"/>
    </row>
    <row r="37" spans="1:15" ht="15" customHeight="1">
      <c r="A37" s="387"/>
      <c r="B37" s="388"/>
      <c r="C37" s="388"/>
      <c r="D37" s="389"/>
      <c r="E37" s="387"/>
      <c r="F37" s="388"/>
      <c r="G37" s="388"/>
      <c r="H37" s="388"/>
      <c r="I37" s="389"/>
      <c r="J37" s="387"/>
      <c r="K37" s="389"/>
      <c r="L37" s="387"/>
      <c r="M37" s="389"/>
    </row>
    <row r="38" spans="1:15" ht="9.9499999999999993" customHeight="1">
      <c r="A38" s="390" t="s">
        <v>132</v>
      </c>
      <c r="B38" s="391"/>
      <c r="C38" s="391"/>
      <c r="D38" s="392"/>
      <c r="E38" s="390" t="s">
        <v>133</v>
      </c>
      <c r="F38" s="391"/>
      <c r="G38" s="391"/>
      <c r="H38" s="391"/>
      <c r="I38" s="392"/>
      <c r="J38" s="2"/>
      <c r="K38" s="2"/>
      <c r="L38" s="2"/>
      <c r="M38" s="206"/>
    </row>
    <row r="39" spans="1:15" ht="15" customHeight="1">
      <c r="A39" s="387"/>
      <c r="B39" s="388"/>
      <c r="C39" s="388"/>
      <c r="D39" s="389"/>
      <c r="E39" s="387"/>
      <c r="F39" s="388"/>
      <c r="G39" s="388"/>
      <c r="H39" s="388"/>
      <c r="I39" s="389"/>
      <c r="J39" s="2"/>
      <c r="K39" s="2"/>
      <c r="L39" s="2"/>
      <c r="M39" s="206"/>
    </row>
    <row r="40" spans="1:15" s="19" customFormat="1" ht="18" customHeight="1">
      <c r="A40" s="210" t="s">
        <v>122</v>
      </c>
      <c r="B40" s="68"/>
      <c r="C40" s="68"/>
      <c r="D40" s="68"/>
      <c r="E40" s="68"/>
      <c r="F40" s="68"/>
      <c r="G40" s="68"/>
      <c r="H40" s="68"/>
      <c r="I40" s="68"/>
      <c r="J40" s="68"/>
      <c r="K40" s="68"/>
      <c r="L40" s="68"/>
      <c r="M40" s="207"/>
      <c r="O40" s="21"/>
    </row>
    <row r="41" spans="1:15" ht="9.9499999999999993" customHeight="1">
      <c r="A41" s="390" t="s">
        <v>301</v>
      </c>
      <c r="B41" s="391"/>
      <c r="C41" s="391"/>
      <c r="D41" s="391"/>
      <c r="E41" s="391"/>
      <c r="F41" s="391"/>
      <c r="G41" s="391"/>
      <c r="H41" s="391"/>
      <c r="I41" s="392"/>
      <c r="J41" s="390" t="s">
        <v>302</v>
      </c>
      <c r="K41" s="391"/>
      <c r="L41" s="391"/>
      <c r="M41" s="392"/>
    </row>
    <row r="42" spans="1:15" ht="15.95" customHeight="1">
      <c r="A42" s="387"/>
      <c r="B42" s="388"/>
      <c r="C42" s="388"/>
      <c r="D42" s="388"/>
      <c r="E42" s="388"/>
      <c r="F42" s="388"/>
      <c r="G42" s="388"/>
      <c r="H42" s="388"/>
      <c r="I42" s="389"/>
      <c r="J42" s="387"/>
      <c r="K42" s="388"/>
      <c r="L42" s="388"/>
      <c r="M42" s="389"/>
    </row>
    <row r="43" spans="1:15" ht="9.9499999999999993" customHeight="1">
      <c r="A43" s="390" t="s">
        <v>303</v>
      </c>
      <c r="B43" s="391"/>
      <c r="C43" s="391"/>
      <c r="D43" s="392"/>
      <c r="E43" s="390" t="s">
        <v>304</v>
      </c>
      <c r="F43" s="391"/>
      <c r="G43" s="391"/>
      <c r="H43" s="391"/>
      <c r="I43" s="392"/>
      <c r="J43" s="390" t="s">
        <v>305</v>
      </c>
      <c r="K43" s="392"/>
      <c r="L43" s="390" t="s">
        <v>306</v>
      </c>
      <c r="M43" s="392"/>
      <c r="O43" s="424"/>
    </row>
    <row r="44" spans="1:15" ht="15.95" customHeight="1">
      <c r="A44" s="402" t="s">
        <v>37</v>
      </c>
      <c r="B44" s="403"/>
      <c r="C44" s="403"/>
      <c r="D44" s="404"/>
      <c r="E44" s="402" t="str">
        <f>IF(A44&lt;&gt;"Polska","nie dotyczy","(wybierz z listy)")</f>
        <v>nie dotyczy</v>
      </c>
      <c r="F44" s="403"/>
      <c r="G44" s="403"/>
      <c r="H44" s="403"/>
      <c r="I44" s="404"/>
      <c r="J44" s="405" t="str">
        <f>IF(A44="Polska","","nie dotyczy")</f>
        <v>nie dotyczy</v>
      </c>
      <c r="K44" s="406"/>
      <c r="L44" s="405" t="str">
        <f>IF(A44="Polska","","nie dotyczy")</f>
        <v>nie dotyczy</v>
      </c>
      <c r="M44" s="406"/>
      <c r="O44" s="424"/>
    </row>
    <row r="45" spans="1:15" ht="9.9499999999999993" customHeight="1">
      <c r="A45" s="390" t="s">
        <v>307</v>
      </c>
      <c r="B45" s="391"/>
      <c r="C45" s="391"/>
      <c r="D45" s="392"/>
      <c r="E45" s="390" t="s">
        <v>308</v>
      </c>
      <c r="F45" s="391"/>
      <c r="G45" s="391"/>
      <c r="H45" s="391"/>
      <c r="I45" s="392"/>
      <c r="J45" s="390" t="s">
        <v>309</v>
      </c>
      <c r="K45" s="392"/>
      <c r="L45" s="390" t="s">
        <v>310</v>
      </c>
      <c r="M45" s="392"/>
    </row>
    <row r="46" spans="1:15" ht="15.95" customHeight="1">
      <c r="A46" s="387"/>
      <c r="B46" s="388"/>
      <c r="C46" s="388"/>
      <c r="D46" s="389"/>
      <c r="E46" s="387"/>
      <c r="F46" s="388"/>
      <c r="G46" s="388"/>
      <c r="H46" s="388"/>
      <c r="I46" s="389"/>
      <c r="J46" s="387"/>
      <c r="K46" s="389"/>
      <c r="L46" s="387"/>
      <c r="M46" s="389"/>
    </row>
    <row r="47" spans="1:15" ht="9.9499999999999993" customHeight="1">
      <c r="A47" s="390" t="s">
        <v>311</v>
      </c>
      <c r="B47" s="391"/>
      <c r="C47" s="391"/>
      <c r="D47" s="392"/>
      <c r="E47" s="390" t="s">
        <v>312</v>
      </c>
      <c r="F47" s="391"/>
      <c r="G47" s="391"/>
      <c r="H47" s="391"/>
      <c r="I47" s="392"/>
      <c r="J47" s="270" t="s">
        <v>366</v>
      </c>
      <c r="K47" s="271"/>
      <c r="L47" s="413" t="s">
        <v>380</v>
      </c>
      <c r="M47" s="414"/>
    </row>
    <row r="48" spans="1:15" ht="15.95" customHeight="1">
      <c r="A48" s="387"/>
      <c r="B48" s="388"/>
      <c r="C48" s="388"/>
      <c r="D48" s="389"/>
      <c r="E48" s="387"/>
      <c r="F48" s="388"/>
      <c r="G48" s="388"/>
      <c r="H48" s="388"/>
      <c r="I48" s="389"/>
      <c r="J48" s="393"/>
      <c r="K48" s="395"/>
      <c r="L48" s="393"/>
      <c r="M48" s="395"/>
    </row>
    <row r="49" spans="1:16" ht="12" customHeight="1">
      <c r="A49" s="415" t="s">
        <v>367</v>
      </c>
      <c r="B49" s="416"/>
      <c r="C49" s="416"/>
      <c r="D49" s="416"/>
      <c r="E49" s="416"/>
      <c r="F49" s="416"/>
      <c r="G49" s="416"/>
      <c r="H49" s="416"/>
      <c r="I49" s="417"/>
      <c r="J49" s="418" t="s">
        <v>378</v>
      </c>
      <c r="K49" s="419"/>
      <c r="L49" s="419"/>
      <c r="M49" s="414"/>
    </row>
    <row r="50" spans="1:16" ht="15.95" customHeight="1">
      <c r="A50" s="393"/>
      <c r="B50" s="394"/>
      <c r="C50" s="394"/>
      <c r="D50" s="394"/>
      <c r="E50" s="394"/>
      <c r="F50" s="394"/>
      <c r="G50" s="394"/>
      <c r="H50" s="394"/>
      <c r="I50" s="395"/>
      <c r="J50" s="393"/>
      <c r="K50" s="394"/>
      <c r="L50" s="394"/>
      <c r="M50" s="395"/>
    </row>
    <row r="51" spans="1:16" ht="15.75" hidden="1" customHeight="1">
      <c r="A51" s="205"/>
      <c r="B51" s="2"/>
      <c r="C51" s="2"/>
      <c r="D51" s="2"/>
      <c r="E51" s="2"/>
      <c r="F51" s="2"/>
      <c r="G51" s="2"/>
      <c r="H51" s="2"/>
      <c r="I51" s="2"/>
      <c r="J51" s="2"/>
      <c r="K51" s="2"/>
      <c r="L51" s="2"/>
      <c r="M51" s="206"/>
    </row>
    <row r="52" spans="1:16" s="19" customFormat="1" ht="23.25" customHeight="1">
      <c r="A52" s="210" t="s">
        <v>123</v>
      </c>
      <c r="B52" s="68"/>
      <c r="C52" s="68"/>
      <c r="D52" s="68"/>
      <c r="E52" s="68"/>
      <c r="F52" s="68"/>
      <c r="G52" s="68"/>
      <c r="H52" s="68"/>
      <c r="I52" s="68"/>
      <c r="J52" s="68"/>
      <c r="K52" s="68"/>
      <c r="L52" s="68"/>
      <c r="M52" s="207"/>
    </row>
    <row r="53" spans="1:16" ht="9.9499999999999993" customHeight="1">
      <c r="A53" s="390" t="s">
        <v>134</v>
      </c>
      <c r="B53" s="391"/>
      <c r="C53" s="391"/>
      <c r="D53" s="391"/>
      <c r="E53" s="392"/>
      <c r="F53" s="390" t="s">
        <v>176</v>
      </c>
      <c r="G53" s="391"/>
      <c r="H53" s="391"/>
      <c r="I53" s="391"/>
      <c r="J53" s="392"/>
      <c r="K53" s="390" t="s">
        <v>370</v>
      </c>
      <c r="L53" s="391"/>
      <c r="M53" s="392"/>
    </row>
    <row r="54" spans="1:16" ht="15" customHeight="1">
      <c r="A54" s="387"/>
      <c r="B54" s="388"/>
      <c r="C54" s="388"/>
      <c r="D54" s="388"/>
      <c r="E54" s="389"/>
      <c r="F54" s="387"/>
      <c r="G54" s="388"/>
      <c r="H54" s="388"/>
      <c r="I54" s="388"/>
      <c r="J54" s="389"/>
      <c r="K54" s="387"/>
      <c r="L54" s="388"/>
      <c r="M54" s="389"/>
    </row>
    <row r="55" spans="1:16" ht="9.9499999999999993" customHeight="1">
      <c r="A55" s="430" t="s">
        <v>368</v>
      </c>
      <c r="B55" s="431"/>
      <c r="C55" s="431"/>
      <c r="D55" s="431"/>
      <c r="E55" s="432"/>
      <c r="F55" s="430" t="s">
        <v>369</v>
      </c>
      <c r="G55" s="431"/>
      <c r="H55" s="431"/>
      <c r="I55" s="431"/>
      <c r="J55" s="431"/>
      <c r="K55" s="431"/>
      <c r="L55" s="431"/>
      <c r="M55" s="432"/>
    </row>
    <row r="56" spans="1:16" ht="15" customHeight="1">
      <c r="A56" s="355"/>
      <c r="B56" s="356"/>
      <c r="C56" s="356"/>
      <c r="D56" s="356"/>
      <c r="E56" s="357"/>
      <c r="F56" s="355"/>
      <c r="G56" s="356"/>
      <c r="H56" s="356"/>
      <c r="I56" s="356"/>
      <c r="J56" s="356"/>
      <c r="K56" s="356"/>
      <c r="L56" s="356"/>
      <c r="M56" s="357"/>
    </row>
    <row r="57" spans="1:16" ht="20.25" customHeight="1">
      <c r="A57" s="451" t="s">
        <v>381</v>
      </c>
      <c r="B57" s="452"/>
      <c r="C57" s="452"/>
      <c r="D57" s="452"/>
      <c r="E57" s="452"/>
      <c r="F57" s="452"/>
      <c r="G57" s="452"/>
      <c r="H57" s="452"/>
      <c r="I57" s="452"/>
      <c r="J57" s="452"/>
      <c r="K57" s="452"/>
      <c r="L57" s="452"/>
      <c r="M57" s="453"/>
    </row>
    <row r="58" spans="1:16" ht="14.25" customHeight="1">
      <c r="A58" s="321"/>
      <c r="B58" s="224"/>
      <c r="C58" s="224"/>
      <c r="D58" s="224"/>
      <c r="E58" s="224"/>
      <c r="F58" s="224"/>
      <c r="G58" s="224"/>
      <c r="H58" s="224"/>
      <c r="I58" s="224"/>
      <c r="J58" s="224"/>
      <c r="K58" s="224"/>
      <c r="L58" s="224"/>
      <c r="M58" s="322"/>
    </row>
    <row r="59" spans="1:16" ht="30" customHeight="1">
      <c r="A59" s="467" t="s">
        <v>148</v>
      </c>
      <c r="B59" s="468"/>
      <c r="C59" s="468"/>
      <c r="D59" s="468"/>
      <c r="E59" s="468"/>
      <c r="F59" s="468"/>
      <c r="G59" s="468"/>
      <c r="H59" s="468"/>
      <c r="I59" s="468"/>
      <c r="J59" s="468"/>
      <c r="K59" s="468"/>
      <c r="L59" s="468"/>
      <c r="M59" s="469"/>
    </row>
    <row r="60" spans="1:16" s="19" customFormat="1" ht="24" customHeight="1">
      <c r="A60" s="209" t="s">
        <v>13</v>
      </c>
      <c r="B60" s="436" t="s">
        <v>153</v>
      </c>
      <c r="C60" s="436"/>
      <c r="D60" s="436"/>
      <c r="E60" s="437" t="s">
        <v>154</v>
      </c>
      <c r="F60" s="437"/>
      <c r="G60" s="437"/>
      <c r="H60" s="437"/>
      <c r="I60" s="437"/>
      <c r="J60" s="437"/>
      <c r="K60" s="437"/>
      <c r="L60" s="437"/>
      <c r="M60" s="438"/>
    </row>
    <row r="61" spans="1:16" s="19" customFormat="1" ht="24" customHeight="1">
      <c r="A61" s="209" t="s">
        <v>14</v>
      </c>
      <c r="B61" s="299" t="s">
        <v>149</v>
      </c>
      <c r="C61" s="470"/>
      <c r="D61" s="471"/>
      <c r="E61" s="17" t="s">
        <v>71</v>
      </c>
      <c r="F61" s="82"/>
      <c r="G61" s="301"/>
      <c r="H61" s="16" t="s">
        <v>40</v>
      </c>
      <c r="I61" s="75"/>
      <c r="J61" s="299"/>
      <c r="K61" s="299"/>
      <c r="L61" s="299"/>
      <c r="M61" s="300"/>
      <c r="P61" s="76" t="str">
        <f>CONCATENATE(C61,E61,F61,G61,H61,I61)</f>
        <v>- 6936 - UM/</v>
      </c>
    </row>
    <row r="62" spans="1:16" s="19" customFormat="1" ht="24" customHeight="1">
      <c r="A62" s="209" t="s">
        <v>15</v>
      </c>
      <c r="B62" s="472" t="s">
        <v>150</v>
      </c>
      <c r="C62" s="472"/>
      <c r="D62" s="472"/>
      <c r="E62" s="472"/>
      <c r="F62" s="472"/>
      <c r="G62" s="472"/>
      <c r="H62" s="472"/>
      <c r="I62" s="472"/>
      <c r="J62" s="473"/>
      <c r="K62" s="474"/>
      <c r="L62" s="299"/>
      <c r="M62" s="300"/>
    </row>
    <row r="63" spans="1:16" s="19" customFormat="1" ht="24" customHeight="1">
      <c r="A63" s="209" t="s">
        <v>16</v>
      </c>
      <c r="B63" s="436" t="s">
        <v>151</v>
      </c>
      <c r="C63" s="436"/>
      <c r="D63" s="436"/>
      <c r="E63" s="436"/>
      <c r="F63" s="436"/>
      <c r="G63" s="436"/>
      <c r="H63" s="436"/>
      <c r="I63" s="436"/>
      <c r="J63" s="436"/>
      <c r="K63" s="436"/>
      <c r="L63" s="426"/>
      <c r="M63" s="426"/>
    </row>
    <row r="64" spans="1:16" s="19" customFormat="1" ht="24" customHeight="1">
      <c r="A64" s="209" t="s">
        <v>17</v>
      </c>
      <c r="B64" s="436" t="s">
        <v>152</v>
      </c>
      <c r="C64" s="436"/>
      <c r="D64" s="436"/>
      <c r="E64" s="436"/>
      <c r="F64" s="436"/>
      <c r="G64" s="436"/>
      <c r="H64" s="436"/>
      <c r="I64" s="436"/>
      <c r="J64" s="436"/>
      <c r="K64" s="436"/>
      <c r="L64" s="426"/>
      <c r="M64" s="426"/>
    </row>
    <row r="65" spans="1:16" s="19" customFormat="1" ht="9.9499999999999993" customHeight="1">
      <c r="A65" s="218"/>
      <c r="B65" s="299"/>
      <c r="C65" s="299"/>
      <c r="D65" s="299"/>
      <c r="E65" s="299"/>
      <c r="F65" s="299"/>
      <c r="G65" s="299"/>
      <c r="H65" s="299"/>
      <c r="I65" s="299"/>
      <c r="J65" s="299"/>
      <c r="K65" s="299"/>
      <c r="L65" s="299"/>
      <c r="M65" s="300"/>
    </row>
    <row r="66" spans="1:16" s="71" customFormat="1" ht="30" customHeight="1">
      <c r="A66" s="439" t="s">
        <v>155</v>
      </c>
      <c r="B66" s="440"/>
      <c r="C66" s="440"/>
      <c r="D66" s="440"/>
      <c r="E66" s="440"/>
      <c r="F66" s="440"/>
      <c r="G66" s="440"/>
      <c r="H66" s="440"/>
      <c r="I66" s="440"/>
      <c r="J66" s="440"/>
      <c r="K66" s="440"/>
      <c r="L66" s="440"/>
      <c r="M66" s="441"/>
    </row>
    <row r="67" spans="1:16" s="71" customFormat="1" ht="24" customHeight="1">
      <c r="A67" s="209" t="s">
        <v>13</v>
      </c>
      <c r="B67" s="436" t="s">
        <v>158</v>
      </c>
      <c r="C67" s="436"/>
      <c r="D67" s="436"/>
      <c r="E67" s="436"/>
      <c r="F67" s="436"/>
      <c r="G67" s="436"/>
      <c r="H67" s="436"/>
      <c r="I67" s="299"/>
      <c r="J67" s="74" t="s">
        <v>156</v>
      </c>
      <c r="K67" s="346" t="str">
        <f>IF(J62&lt;&gt;"",J62,"")</f>
        <v/>
      </c>
      <c r="L67" s="74" t="s">
        <v>157</v>
      </c>
      <c r="M67" s="72"/>
    </row>
    <row r="68" spans="1:16" s="71" customFormat="1" ht="24" customHeight="1">
      <c r="A68" s="209" t="s">
        <v>14</v>
      </c>
      <c r="B68" s="436" t="s">
        <v>142</v>
      </c>
      <c r="C68" s="436"/>
      <c r="D68" s="436"/>
      <c r="E68" s="436"/>
      <c r="F68" s="436"/>
      <c r="G68" s="436"/>
      <c r="H68" s="436"/>
      <c r="I68" s="436"/>
      <c r="J68" s="436"/>
      <c r="K68" s="450"/>
      <c r="L68" s="426"/>
      <c r="M68" s="426"/>
    </row>
    <row r="69" spans="1:16" s="71" customFormat="1" ht="24" customHeight="1">
      <c r="A69" s="209" t="s">
        <v>15</v>
      </c>
      <c r="B69" s="436" t="s">
        <v>143</v>
      </c>
      <c r="C69" s="436"/>
      <c r="D69" s="436"/>
      <c r="E69" s="436"/>
      <c r="F69" s="436"/>
      <c r="G69" s="436"/>
      <c r="H69" s="436"/>
      <c r="I69" s="436"/>
      <c r="J69" s="436"/>
      <c r="K69" s="450"/>
      <c r="L69" s="425">
        <f>L68-L70</f>
        <v>0</v>
      </c>
      <c r="M69" s="425"/>
    </row>
    <row r="70" spans="1:16" s="19" customFormat="1" ht="24" customHeight="1">
      <c r="A70" s="219" t="s">
        <v>16</v>
      </c>
      <c r="B70" s="436" t="s">
        <v>144</v>
      </c>
      <c r="C70" s="436"/>
      <c r="D70" s="436"/>
      <c r="E70" s="436"/>
      <c r="F70" s="436"/>
      <c r="G70" s="436"/>
      <c r="H70" s="436"/>
      <c r="I70" s="436"/>
      <c r="J70" s="436"/>
      <c r="K70" s="450"/>
      <c r="L70" s="426"/>
      <c r="M70" s="426"/>
    </row>
    <row r="71" spans="1:16" s="19" customFormat="1" ht="24" customHeight="1">
      <c r="A71" s="209"/>
      <c r="B71" s="436" t="s">
        <v>195</v>
      </c>
      <c r="C71" s="436"/>
      <c r="D71" s="436"/>
      <c r="E71" s="436"/>
      <c r="F71" s="436"/>
      <c r="G71" s="436"/>
      <c r="H71" s="436"/>
      <c r="I71" s="436"/>
      <c r="J71" s="436"/>
      <c r="K71" s="450"/>
      <c r="L71" s="426"/>
      <c r="M71" s="426"/>
    </row>
    <row r="72" spans="1:16" s="19" customFormat="1" ht="24" customHeight="1">
      <c r="A72" s="209" t="s">
        <v>17</v>
      </c>
      <c r="B72" s="436" t="s">
        <v>145</v>
      </c>
      <c r="C72" s="436"/>
      <c r="D72" s="436"/>
      <c r="E72" s="436"/>
      <c r="F72" s="436"/>
      <c r="G72" s="436"/>
      <c r="H72" s="436"/>
      <c r="I72" s="436"/>
      <c r="J72" s="436"/>
      <c r="K72" s="450"/>
      <c r="L72" s="426"/>
      <c r="M72" s="426"/>
    </row>
    <row r="73" spans="1:16" s="19" customFormat="1" ht="24" customHeight="1">
      <c r="A73" s="209"/>
      <c r="B73" s="436" t="s">
        <v>159</v>
      </c>
      <c r="C73" s="436"/>
      <c r="D73" s="436"/>
      <c r="E73" s="436"/>
      <c r="F73" s="436"/>
      <c r="G73" s="436"/>
      <c r="H73" s="436"/>
      <c r="I73" s="436"/>
      <c r="J73" s="436"/>
      <c r="K73" s="450"/>
      <c r="L73" s="426"/>
      <c r="M73" s="426"/>
    </row>
    <row r="74" spans="1:16" s="19" customFormat="1" ht="24" customHeight="1">
      <c r="A74" s="209"/>
      <c r="B74" s="436" t="s">
        <v>160</v>
      </c>
      <c r="C74" s="436"/>
      <c r="D74" s="436"/>
      <c r="E74" s="436"/>
      <c r="F74" s="436"/>
      <c r="G74" s="436"/>
      <c r="H74" s="436"/>
      <c r="I74" s="436"/>
      <c r="J74" s="436"/>
      <c r="K74" s="450"/>
      <c r="L74" s="426"/>
      <c r="M74" s="426"/>
      <c r="N74" s="113"/>
      <c r="O74" s="114"/>
    </row>
    <row r="75" spans="1:16" s="19" customFormat="1" ht="24" customHeight="1">
      <c r="A75" s="209" t="s">
        <v>6</v>
      </c>
      <c r="B75" s="436" t="s">
        <v>235</v>
      </c>
      <c r="C75" s="436"/>
      <c r="D75" s="436"/>
      <c r="E75" s="436"/>
      <c r="F75" s="436"/>
      <c r="G75" s="436"/>
      <c r="H75" s="436"/>
      <c r="I75" s="436"/>
      <c r="J75" s="436"/>
      <c r="K75" s="450"/>
      <c r="L75" s="426"/>
      <c r="M75" s="426"/>
      <c r="N75" s="128"/>
      <c r="O75" s="127"/>
    </row>
    <row r="76" spans="1:16" s="19" customFormat="1" ht="24" customHeight="1">
      <c r="A76" s="209"/>
      <c r="B76" s="436" t="s">
        <v>194</v>
      </c>
      <c r="C76" s="436"/>
      <c r="D76" s="436"/>
      <c r="E76" s="436"/>
      <c r="F76" s="436"/>
      <c r="G76" s="436"/>
      <c r="H76" s="436"/>
      <c r="I76" s="436"/>
      <c r="J76" s="436"/>
      <c r="K76" s="450"/>
      <c r="L76" s="442"/>
      <c r="M76" s="442"/>
      <c r="N76" s="115"/>
      <c r="O76" s="116"/>
      <c r="P76" s="111"/>
    </row>
    <row r="77" spans="1:16" s="19" customFormat="1" ht="24" customHeight="1">
      <c r="A77" s="209" t="s">
        <v>18</v>
      </c>
      <c r="B77" s="436" t="str">
        <f>IF(C76="w tym kwota rozliczająca zaliczkę","Odsetki od wypłaconej zaliczki podlegające rozliczeniu w ramach wniosku",IF(C76="w tym kwota rozliczająca wyprzedzające finansowanie","Odsetki od wypłaconego wyprzedzającego finansowania podlegające rozliczeniu w ramach wniosku","Odsetki od wypłaconej zaliczki / wyprzedzającego finansowania podlegające rozliczeniu w ramach wniosku"))</f>
        <v>Odsetki od wypłaconej zaliczki / wyprzedzającego finansowania podlegające rozliczeniu w ramach wniosku</v>
      </c>
      <c r="C77" s="436"/>
      <c r="D77" s="436"/>
      <c r="E77" s="436"/>
      <c r="F77" s="436"/>
      <c r="G77" s="436"/>
      <c r="H77" s="436"/>
      <c r="I77" s="436"/>
      <c r="J77" s="436"/>
      <c r="K77" s="450"/>
      <c r="L77" s="442"/>
      <c r="M77" s="442"/>
      <c r="N77" s="454"/>
      <c r="O77" s="454"/>
    </row>
    <row r="78" spans="1:16" ht="9.9499999999999993" customHeight="1">
      <c r="A78" s="323"/>
      <c r="B78" s="324"/>
      <c r="C78" s="324"/>
      <c r="D78" s="324"/>
      <c r="E78" s="324"/>
      <c r="F78" s="324"/>
      <c r="G78" s="324"/>
      <c r="H78" s="324"/>
      <c r="I78" s="324"/>
      <c r="J78" s="324"/>
      <c r="K78" s="324"/>
      <c r="L78" s="324"/>
      <c r="M78" s="325"/>
    </row>
    <row r="79" spans="1:16" s="19" customFormat="1" ht="30" customHeight="1">
      <c r="A79" s="433" t="s">
        <v>135</v>
      </c>
      <c r="B79" s="434"/>
      <c r="C79" s="434"/>
      <c r="D79" s="434"/>
      <c r="E79" s="434"/>
      <c r="F79" s="434"/>
      <c r="G79" s="434"/>
      <c r="H79" s="434"/>
      <c r="I79" s="434"/>
      <c r="J79" s="434"/>
      <c r="K79" s="434"/>
      <c r="L79" s="434"/>
      <c r="M79" s="435"/>
      <c r="N79" s="458" t="s">
        <v>196</v>
      </c>
      <c r="O79" s="458"/>
    </row>
    <row r="80" spans="1:16" ht="15.95" customHeight="1">
      <c r="A80" s="216" t="s">
        <v>136</v>
      </c>
      <c r="B80" s="154"/>
      <c r="C80" s="2"/>
      <c r="D80" s="2"/>
      <c r="E80" s="2"/>
      <c r="F80" s="378"/>
      <c r="G80" s="380"/>
      <c r="H80" s="2"/>
      <c r="I80" s="2"/>
      <c r="J80" s="2"/>
      <c r="K80" s="2"/>
      <c r="L80" s="2"/>
      <c r="M80" s="206"/>
      <c r="N80" s="458"/>
      <c r="O80" s="458"/>
    </row>
    <row r="81" spans="1:16" ht="15.95" customHeight="1">
      <c r="A81" s="216" t="s">
        <v>137</v>
      </c>
      <c r="B81" s="169"/>
      <c r="C81" s="2"/>
      <c r="D81" s="2"/>
      <c r="E81" s="2"/>
      <c r="F81" s="371"/>
      <c r="G81" s="372"/>
      <c r="H81" s="372"/>
      <c r="I81" s="372"/>
      <c r="J81" s="373"/>
      <c r="K81" s="2"/>
      <c r="L81" s="2"/>
      <c r="M81" s="206"/>
      <c r="N81" s="458"/>
      <c r="O81" s="458"/>
    </row>
    <row r="82" spans="1:16" ht="15.95" customHeight="1">
      <c r="A82" s="210" t="s">
        <v>138</v>
      </c>
      <c r="B82" s="68"/>
      <c r="C82" s="68"/>
      <c r="D82" s="68"/>
      <c r="E82" s="68"/>
      <c r="F82" s="68"/>
      <c r="G82" s="68"/>
      <c r="H82" s="68"/>
      <c r="I82" s="68"/>
      <c r="J82" s="68"/>
      <c r="K82" s="68" t="s">
        <v>139</v>
      </c>
      <c r="L82" s="68"/>
      <c r="M82" s="207"/>
      <c r="N82" s="458"/>
      <c r="O82" s="458"/>
    </row>
    <row r="83" spans="1:16" ht="15.95" customHeight="1">
      <c r="A83" s="381"/>
      <c r="B83" s="382"/>
      <c r="C83" s="382"/>
      <c r="D83" s="382"/>
      <c r="E83" s="382"/>
      <c r="F83" s="382"/>
      <c r="G83" s="382"/>
      <c r="H83" s="382"/>
      <c r="I83" s="383"/>
      <c r="J83" s="2"/>
      <c r="K83" s="358"/>
      <c r="L83" s="358"/>
      <c r="M83" s="217"/>
      <c r="N83" s="458"/>
      <c r="O83" s="458"/>
    </row>
    <row r="84" spans="1:16" ht="15.95" customHeight="1">
      <c r="A84" s="384"/>
      <c r="B84" s="385"/>
      <c r="C84" s="385"/>
      <c r="D84" s="385"/>
      <c r="E84" s="385"/>
      <c r="F84" s="385"/>
      <c r="G84" s="385"/>
      <c r="H84" s="385"/>
      <c r="I84" s="386"/>
      <c r="J84" s="2"/>
      <c r="K84" s="169" t="s">
        <v>140</v>
      </c>
      <c r="L84" s="169"/>
      <c r="M84" s="206"/>
      <c r="N84" s="458"/>
      <c r="O84" s="458"/>
    </row>
    <row r="85" spans="1:16" ht="15.95" customHeight="1">
      <c r="A85" s="384"/>
      <c r="B85" s="385"/>
      <c r="C85" s="385"/>
      <c r="D85" s="385"/>
      <c r="E85" s="385"/>
      <c r="F85" s="385"/>
      <c r="G85" s="385"/>
      <c r="H85" s="385"/>
      <c r="I85" s="386"/>
      <c r="J85" s="2"/>
      <c r="K85" s="359"/>
      <c r="L85" s="359"/>
      <c r="M85" s="206"/>
      <c r="N85" s="458"/>
      <c r="O85" s="458"/>
    </row>
    <row r="86" spans="1:16" ht="15.95" customHeight="1">
      <c r="A86" s="387"/>
      <c r="B86" s="388"/>
      <c r="C86" s="388"/>
      <c r="D86" s="388"/>
      <c r="E86" s="388"/>
      <c r="F86" s="388"/>
      <c r="G86" s="388"/>
      <c r="H86" s="388"/>
      <c r="I86" s="389"/>
      <c r="J86" s="2"/>
      <c r="K86" s="68"/>
      <c r="L86" s="68"/>
      <c r="M86" s="206"/>
      <c r="N86" s="458"/>
      <c r="O86" s="458"/>
    </row>
    <row r="87" spans="1:16" ht="24" customHeight="1">
      <c r="A87" s="220" t="s">
        <v>141</v>
      </c>
      <c r="B87" s="298"/>
      <c r="C87" s="298"/>
      <c r="D87" s="298"/>
      <c r="E87" s="298"/>
      <c r="F87" s="298"/>
      <c r="G87" s="298"/>
      <c r="H87" s="298"/>
      <c r="I87" s="298"/>
      <c r="J87" s="2"/>
      <c r="K87" s="68"/>
      <c r="L87" s="68"/>
      <c r="M87" s="206"/>
    </row>
    <row r="88" spans="1:16" ht="24" customHeight="1">
      <c r="A88" s="221" t="s">
        <v>6</v>
      </c>
      <c r="B88" s="68" t="s">
        <v>142</v>
      </c>
      <c r="C88" s="68"/>
      <c r="D88" s="68"/>
      <c r="E88" s="68"/>
      <c r="F88" s="68"/>
      <c r="G88" s="68"/>
      <c r="H88" s="68"/>
      <c r="I88" s="68"/>
      <c r="J88" s="68"/>
      <c r="K88" s="68"/>
      <c r="L88" s="426"/>
      <c r="M88" s="426"/>
    </row>
    <row r="89" spans="1:16" ht="24" customHeight="1">
      <c r="A89" s="221" t="s">
        <v>18</v>
      </c>
      <c r="B89" s="68" t="s">
        <v>143</v>
      </c>
      <c r="C89" s="68"/>
      <c r="D89" s="68"/>
      <c r="E89" s="68"/>
      <c r="F89" s="68"/>
      <c r="G89" s="68"/>
      <c r="H89" s="68"/>
      <c r="I89" s="68"/>
      <c r="J89" s="68"/>
      <c r="K89" s="68"/>
      <c r="L89" s="425">
        <f>L88-L90</f>
        <v>0</v>
      </c>
      <c r="M89" s="425"/>
    </row>
    <row r="90" spans="1:16" s="70" customFormat="1" ht="24" customHeight="1">
      <c r="A90" s="222" t="s">
        <v>19</v>
      </c>
      <c r="B90" s="427" t="s">
        <v>144</v>
      </c>
      <c r="C90" s="427"/>
      <c r="D90" s="427"/>
      <c r="E90" s="427"/>
      <c r="F90" s="427"/>
      <c r="G90" s="427"/>
      <c r="H90" s="427"/>
      <c r="I90" s="427"/>
      <c r="J90" s="427"/>
      <c r="K90" s="427"/>
      <c r="L90" s="426"/>
      <c r="M90" s="426"/>
    </row>
    <row r="91" spans="1:16" ht="24" customHeight="1">
      <c r="A91" s="221"/>
      <c r="B91" s="68" t="s">
        <v>234</v>
      </c>
      <c r="C91" s="68"/>
      <c r="D91" s="68"/>
      <c r="E91" s="68"/>
      <c r="F91" s="68"/>
      <c r="G91" s="68"/>
      <c r="H91" s="68"/>
      <c r="I91" s="68"/>
      <c r="J91" s="68"/>
      <c r="K91" s="68"/>
      <c r="L91" s="426"/>
      <c r="M91" s="426"/>
    </row>
    <row r="92" spans="1:16" s="70" customFormat="1" ht="24" customHeight="1">
      <c r="A92" s="222" t="s">
        <v>25</v>
      </c>
      <c r="B92" s="427" t="s">
        <v>145</v>
      </c>
      <c r="C92" s="427"/>
      <c r="D92" s="427"/>
      <c r="E92" s="427"/>
      <c r="F92" s="427"/>
      <c r="G92" s="427"/>
      <c r="H92" s="427"/>
      <c r="I92" s="427"/>
      <c r="J92" s="427"/>
      <c r="K92" s="427"/>
      <c r="L92" s="426"/>
      <c r="M92" s="426"/>
    </row>
    <row r="93" spans="1:16" ht="24" customHeight="1">
      <c r="A93" s="221"/>
      <c r="B93" s="68" t="s">
        <v>146</v>
      </c>
      <c r="C93" s="68"/>
      <c r="D93" s="68"/>
      <c r="E93" s="68"/>
      <c r="F93" s="68"/>
      <c r="G93" s="68"/>
      <c r="H93" s="68"/>
      <c r="I93" s="68"/>
      <c r="J93" s="68"/>
      <c r="K93" s="68"/>
      <c r="L93" s="425">
        <f>ROUNDDOWN(L92*0.6363,2)</f>
        <v>0</v>
      </c>
      <c r="M93" s="425"/>
    </row>
    <row r="94" spans="1:16" ht="24" customHeight="1">
      <c r="A94" s="221"/>
      <c r="B94" s="68" t="s">
        <v>147</v>
      </c>
      <c r="C94" s="68"/>
      <c r="D94" s="68"/>
      <c r="E94" s="68"/>
      <c r="F94" s="68"/>
      <c r="G94" s="68"/>
      <c r="H94" s="68"/>
      <c r="I94" s="68"/>
      <c r="J94" s="68"/>
      <c r="K94" s="207"/>
      <c r="L94" s="425">
        <f>L92-L93</f>
        <v>0</v>
      </c>
      <c r="M94" s="425"/>
    </row>
    <row r="95" spans="1:16" s="70" customFormat="1" ht="24" customHeight="1">
      <c r="A95" s="219" t="s">
        <v>21</v>
      </c>
      <c r="B95" s="428" t="s">
        <v>235</v>
      </c>
      <c r="C95" s="428"/>
      <c r="D95" s="428"/>
      <c r="E95" s="428"/>
      <c r="F95" s="428"/>
      <c r="G95" s="428"/>
      <c r="H95" s="428"/>
      <c r="I95" s="428"/>
      <c r="J95" s="428"/>
      <c r="K95" s="428"/>
      <c r="L95" s="426"/>
      <c r="M95" s="426"/>
      <c r="N95" s="128"/>
      <c r="O95" s="127"/>
    </row>
    <row r="96" spans="1:16" s="19" customFormat="1" ht="24" customHeight="1">
      <c r="A96" s="221"/>
      <c r="B96" s="455" t="s">
        <v>236</v>
      </c>
      <c r="C96" s="456"/>
      <c r="D96" s="456"/>
      <c r="E96" s="456"/>
      <c r="F96" s="456"/>
      <c r="G96" s="456"/>
      <c r="H96" s="456"/>
      <c r="I96" s="456"/>
      <c r="J96" s="456"/>
      <c r="K96" s="457"/>
      <c r="L96" s="442"/>
      <c r="M96" s="442"/>
      <c r="N96" s="115"/>
      <c r="O96" s="116"/>
      <c r="P96" s="108"/>
    </row>
    <row r="97" spans="1:15" s="70" customFormat="1" ht="24" customHeight="1">
      <c r="A97" s="219" t="s">
        <v>22</v>
      </c>
      <c r="B97" s="429" t="s">
        <v>161</v>
      </c>
      <c r="C97" s="429"/>
      <c r="D97" s="429"/>
      <c r="E97" s="429"/>
      <c r="F97" s="429"/>
      <c r="G97" s="429"/>
      <c r="H97" s="429"/>
      <c r="I97" s="429"/>
      <c r="J97" s="429"/>
      <c r="K97" s="429"/>
      <c r="L97" s="442"/>
      <c r="M97" s="442"/>
      <c r="N97" s="454"/>
      <c r="O97" s="454"/>
    </row>
    <row r="98" spans="1:15" ht="9" customHeight="1">
      <c r="A98" s="326"/>
      <c r="B98" s="327"/>
      <c r="C98" s="327"/>
      <c r="D98" s="327"/>
      <c r="E98" s="327"/>
      <c r="F98" s="327"/>
      <c r="G98" s="327"/>
      <c r="H98" s="327"/>
      <c r="I98" s="327"/>
      <c r="J98" s="327"/>
      <c r="K98" s="327"/>
      <c r="L98" s="327"/>
      <c r="M98" s="328"/>
    </row>
    <row r="99" spans="1:15" ht="30" customHeight="1">
      <c r="A99" s="433" t="s">
        <v>162</v>
      </c>
      <c r="B99" s="459"/>
      <c r="C99" s="459"/>
      <c r="D99" s="459"/>
      <c r="E99" s="459"/>
      <c r="F99" s="459"/>
      <c r="G99" s="459"/>
      <c r="H99" s="459"/>
      <c r="I99" s="459"/>
      <c r="J99" s="459"/>
      <c r="K99" s="459"/>
      <c r="L99" s="459"/>
      <c r="M99" s="460"/>
      <c r="N99" s="26"/>
    </row>
    <row r="100" spans="1:15" ht="18" customHeight="1">
      <c r="A100" s="223"/>
      <c r="B100" s="69"/>
      <c r="C100" s="69"/>
      <c r="D100" s="461" t="s">
        <v>163</v>
      </c>
      <c r="E100" s="462"/>
      <c r="F100" s="462"/>
      <c r="G100" s="462"/>
      <c r="H100" s="462"/>
      <c r="I100" s="463"/>
      <c r="J100" s="443" t="s">
        <v>164</v>
      </c>
      <c r="K100" s="444"/>
      <c r="L100" s="444"/>
      <c r="M100" s="445"/>
      <c r="N100" s="26"/>
    </row>
    <row r="101" spans="1:15" ht="18" customHeight="1">
      <c r="A101" s="223"/>
      <c r="B101" s="69"/>
      <c r="C101" s="69"/>
      <c r="D101" s="464"/>
      <c r="E101" s="465"/>
      <c r="F101" s="465"/>
      <c r="G101" s="465"/>
      <c r="H101" s="465"/>
      <c r="I101" s="466"/>
      <c r="J101" s="443" t="s">
        <v>166</v>
      </c>
      <c r="K101" s="445"/>
      <c r="L101" s="443" t="s">
        <v>167</v>
      </c>
      <c r="M101" s="445"/>
      <c r="N101" s="26"/>
    </row>
    <row r="102" spans="1:15" ht="24" customHeight="1">
      <c r="A102" s="443" t="s">
        <v>165</v>
      </c>
      <c r="B102" s="444"/>
      <c r="C102" s="445"/>
      <c r="D102" s="447">
        <f ca="1">VA_WF!L22</f>
        <v>0</v>
      </c>
      <c r="E102" s="448"/>
      <c r="F102" s="448"/>
      <c r="G102" s="448"/>
      <c r="H102" s="448"/>
      <c r="I102" s="449"/>
      <c r="J102" s="446" t="e">
        <f ca="1">VA_WF!M22</f>
        <v>#N/A</v>
      </c>
      <c r="K102" s="446"/>
      <c r="L102" s="446" t="e">
        <f ca="1">VA_WF!N22</f>
        <v>#N/A</v>
      </c>
      <c r="M102" s="446"/>
      <c r="N102" s="112"/>
    </row>
    <row r="103" spans="1:15" ht="9.9499999999999993" customHeight="1">
      <c r="A103" s="210"/>
      <c r="B103" s="2"/>
      <c r="C103" s="2"/>
      <c r="D103" s="2"/>
      <c r="E103" s="2"/>
      <c r="F103" s="2"/>
      <c r="G103" s="2"/>
      <c r="H103" s="2"/>
      <c r="I103" s="2"/>
      <c r="J103" s="2"/>
      <c r="K103" s="2"/>
      <c r="L103" s="2"/>
      <c r="M103" s="206"/>
    </row>
    <row r="104" spans="1:15" s="10" customFormat="1" ht="24" customHeight="1">
      <c r="A104" s="420" t="s">
        <v>326</v>
      </c>
      <c r="B104" s="421"/>
      <c r="C104" s="421"/>
      <c r="D104" s="421"/>
      <c r="E104" s="421"/>
      <c r="F104" s="421"/>
      <c r="G104" s="421"/>
      <c r="H104" s="421"/>
      <c r="I104" s="421"/>
      <c r="J104" s="421"/>
      <c r="K104" s="421"/>
      <c r="L104" s="421"/>
      <c r="M104" s="422"/>
    </row>
    <row r="105" spans="1:15" s="10" customFormat="1" ht="15.95" customHeight="1"/>
  </sheetData>
  <sheetProtection algorithmName="SHA-512" hashValue="WH+G/Ks0pGkXCYdAK4dWzoU0owFemozKfF25YFzsqBoVY4CUDheSJeVJdpQJs7QazuH02bEVvg+hanmno+9AmA==" saltValue="tgKkYsFitIcF1H3nf/kHrA==" spinCount="100000" sheet="1" objects="1" scenarios="1" formatCells="0" formatColumns="0" formatRows="0" insertRows="0" deleteRows="0" sort="0" autoFilter="0" pivotTables="0"/>
  <mergeCells count="173">
    <mergeCell ref="A57:M57"/>
    <mergeCell ref="N97:O97"/>
    <mergeCell ref="B96:K96"/>
    <mergeCell ref="N77:O77"/>
    <mergeCell ref="N79:O86"/>
    <mergeCell ref="A99:M99"/>
    <mergeCell ref="D100:I101"/>
    <mergeCell ref="J100:M100"/>
    <mergeCell ref="J101:K101"/>
    <mergeCell ref="L101:M101"/>
    <mergeCell ref="L68:M68"/>
    <mergeCell ref="B68:K68"/>
    <mergeCell ref="B69:K69"/>
    <mergeCell ref="B70:K70"/>
    <mergeCell ref="L69:M69"/>
    <mergeCell ref="L70:M70"/>
    <mergeCell ref="A59:M59"/>
    <mergeCell ref="C61:D61"/>
    <mergeCell ref="B62:I62"/>
    <mergeCell ref="J62:K62"/>
    <mergeCell ref="B63:K63"/>
    <mergeCell ref="B64:K64"/>
    <mergeCell ref="L63:M63"/>
    <mergeCell ref="L64:M64"/>
    <mergeCell ref="A102:C102"/>
    <mergeCell ref="L102:M102"/>
    <mergeCell ref="J102:K102"/>
    <mergeCell ref="D102:I102"/>
    <mergeCell ref="B71:K71"/>
    <mergeCell ref="B72:K72"/>
    <mergeCell ref="B73:K73"/>
    <mergeCell ref="B74:K74"/>
    <mergeCell ref="B75:K75"/>
    <mergeCell ref="B76:K76"/>
    <mergeCell ref="B77:K77"/>
    <mergeCell ref="L96:M96"/>
    <mergeCell ref="L97:M97"/>
    <mergeCell ref="L88:M88"/>
    <mergeCell ref="L90:M90"/>
    <mergeCell ref="L91:M91"/>
    <mergeCell ref="L94:M94"/>
    <mergeCell ref="L95:M95"/>
    <mergeCell ref="K85:L85"/>
    <mergeCell ref="F80:G80"/>
    <mergeCell ref="L71:M71"/>
    <mergeCell ref="L72:M72"/>
    <mergeCell ref="B60:D60"/>
    <mergeCell ref="E60:M60"/>
    <mergeCell ref="A66:M66"/>
    <mergeCell ref="B67:H67"/>
    <mergeCell ref="L73:M73"/>
    <mergeCell ref="L74:M74"/>
    <mergeCell ref="L75:M75"/>
    <mergeCell ref="L76:M76"/>
    <mergeCell ref="L77:M77"/>
    <mergeCell ref="A104:M104"/>
    <mergeCell ref="N4:O5"/>
    <mergeCell ref="O43:O44"/>
    <mergeCell ref="L89:M89"/>
    <mergeCell ref="L92:M92"/>
    <mergeCell ref="L93:M93"/>
    <mergeCell ref="B90:K90"/>
    <mergeCell ref="B92:K92"/>
    <mergeCell ref="B95:K95"/>
    <mergeCell ref="B97:K97"/>
    <mergeCell ref="F55:M55"/>
    <mergeCell ref="A79:M79"/>
    <mergeCell ref="F81:J81"/>
    <mergeCell ref="A83:I86"/>
    <mergeCell ref="K83:L83"/>
    <mergeCell ref="A53:E53"/>
    <mergeCell ref="F53:J53"/>
    <mergeCell ref="K53:M53"/>
    <mergeCell ref="A54:E54"/>
    <mergeCell ref="F54:J54"/>
    <mergeCell ref="K54:M54"/>
    <mergeCell ref="A55:E55"/>
    <mergeCell ref="A47:D47"/>
    <mergeCell ref="E47:I47"/>
    <mergeCell ref="J41:M41"/>
    <mergeCell ref="A42:I42"/>
    <mergeCell ref="J42:M42"/>
    <mergeCell ref="A48:D48"/>
    <mergeCell ref="E48:I48"/>
    <mergeCell ref="L47:M47"/>
    <mergeCell ref="A49:I49"/>
    <mergeCell ref="J49:M49"/>
    <mergeCell ref="A44:D44"/>
    <mergeCell ref="E44:I44"/>
    <mergeCell ref="J44:K44"/>
    <mergeCell ref="L44:M44"/>
    <mergeCell ref="A45:D45"/>
    <mergeCell ref="E45:I45"/>
    <mergeCell ref="J45:K45"/>
    <mergeCell ref="L45:M45"/>
    <mergeCell ref="A46:D46"/>
    <mergeCell ref="E46:I46"/>
    <mergeCell ref="J46:K46"/>
    <mergeCell ref="L46:M46"/>
    <mergeCell ref="L48:M48"/>
    <mergeCell ref="J48:K48"/>
    <mergeCell ref="A25:D25"/>
    <mergeCell ref="A35:D35"/>
    <mergeCell ref="E35:I35"/>
    <mergeCell ref="J35:K35"/>
    <mergeCell ref="L35:M35"/>
    <mergeCell ref="A31:I31"/>
    <mergeCell ref="A32:I32"/>
    <mergeCell ref="J31:M31"/>
    <mergeCell ref="J32:M32"/>
    <mergeCell ref="A28:D28"/>
    <mergeCell ref="E28:I28"/>
    <mergeCell ref="J28:K28"/>
    <mergeCell ref="L28:M28"/>
    <mergeCell ref="A29:D29"/>
    <mergeCell ref="E29:I29"/>
    <mergeCell ref="J29:K29"/>
    <mergeCell ref="L29:M29"/>
    <mergeCell ref="A30:D30"/>
    <mergeCell ref="J27:K27"/>
    <mergeCell ref="A34:D34"/>
    <mergeCell ref="L34:M34"/>
    <mergeCell ref="E30:I30"/>
    <mergeCell ref="J30:K30"/>
    <mergeCell ref="L30:M30"/>
    <mergeCell ref="L27:M27"/>
    <mergeCell ref="A50:I50"/>
    <mergeCell ref="J50:M50"/>
    <mergeCell ref="A26:D26"/>
    <mergeCell ref="E26:I26"/>
    <mergeCell ref="J26:K26"/>
    <mergeCell ref="L26:M26"/>
    <mergeCell ref="A36:D36"/>
    <mergeCell ref="E36:I36"/>
    <mergeCell ref="J36:K36"/>
    <mergeCell ref="L36:M36"/>
    <mergeCell ref="A43:D43"/>
    <mergeCell ref="E43:I43"/>
    <mergeCell ref="J43:K43"/>
    <mergeCell ref="L43:M43"/>
    <mergeCell ref="A37:D37"/>
    <mergeCell ref="E37:I37"/>
    <mergeCell ref="J37:K37"/>
    <mergeCell ref="L37:M37"/>
    <mergeCell ref="A38:D38"/>
    <mergeCell ref="E38:I38"/>
    <mergeCell ref="A39:D39"/>
    <mergeCell ref="E39:I39"/>
    <mergeCell ref="A41:I41"/>
    <mergeCell ref="A56:E56"/>
    <mergeCell ref="F56:M56"/>
    <mergeCell ref="K20:L20"/>
    <mergeCell ref="K22:L22"/>
    <mergeCell ref="A2:J5"/>
    <mergeCell ref="A10:M10"/>
    <mergeCell ref="L8:M8"/>
    <mergeCell ref="C8:I9"/>
    <mergeCell ref="K9:M9"/>
    <mergeCell ref="F18:J18"/>
    <mergeCell ref="K4:M4"/>
    <mergeCell ref="L7:M7"/>
    <mergeCell ref="J14:M14"/>
    <mergeCell ref="J15:M15"/>
    <mergeCell ref="J12:M12"/>
    <mergeCell ref="J13:M13"/>
    <mergeCell ref="A20:I23"/>
    <mergeCell ref="E25:I25"/>
    <mergeCell ref="J25:K25"/>
    <mergeCell ref="L25:M25"/>
    <mergeCell ref="A27:D27"/>
    <mergeCell ref="E27:I27"/>
    <mergeCell ref="E34:I34"/>
    <mergeCell ref="J34:K34"/>
  </mergeCells>
  <conditionalFormatting sqref="L72:M72">
    <cfRule type="cellIs" dxfId="1" priority="2" operator="greaterThan">
      <formula>$L$73+$L$74</formula>
    </cfRule>
  </conditionalFormatting>
  <conditionalFormatting sqref="L92:M92">
    <cfRule type="cellIs" dxfId="0" priority="1" operator="greaterThan">
      <formula>$L$93+$L$94</formula>
    </cfRule>
  </conditionalFormatting>
  <dataValidations xWindow="893" yWindow="660" count="39">
    <dataValidation type="list" allowBlank="1" showInputMessage="1" showErrorMessage="1" sqref="J12">
      <formula1>"(wybierz z listy), złożenie wniosku, korekta wniosku, wycofanie wniosku w części"</formula1>
    </dataValidation>
    <dataValidation type="list" allowBlank="1" showInputMessage="1" showErrorMessage="1" sqref="J13">
      <formula1>"(wybierz z listy), przygotowaniu projektu współpracy, realizacji projektu współpracy, przygotowaniu połączonym z realizacją projektu współpracy"</formula1>
    </dataValidation>
    <dataValidation type="list" allowBlank="1" showInputMessage="1" showErrorMessage="1" errorTitle="Błąd!" error="W tym polu można wpisać tylko liczbę całkowitą - w zakresie od &quot;01&quot; do &quot;16&quot;" sqref="F61">
      <formula1>"01,02,03,04,05,06,07,08,09,10,11,12,13,14,15,16"</formula1>
    </dataValidation>
    <dataValidation type="whole" allowBlank="1" showInputMessage="1" showErrorMessage="1" errorTitle="Błąd!" error="W tym polu można wpisać tylko liczbę całkowitą - w zakresie od &quot;14&quot; do &quot;24&quot;" sqref="I61">
      <formula1>14</formula1>
      <formula2>24</formula2>
    </dataValidation>
    <dataValidation operator="greaterThanOrEqual" allowBlank="1" showInputMessage="1" showErrorMessage="1" sqref="L7"/>
    <dataValidation type="date" operator="greaterThanOrEqual" allowBlank="1" showInputMessage="1" showErrorMessage="1" errorTitle="Błąd!" error="W tym polu można wpisać tylko datę - równą lub większą od &quot;01-01-2014&quot;" sqref="K7">
      <formula1>41640</formula1>
    </dataValidation>
    <dataValidation type="whole" operator="greaterThanOrEqual" allowBlank="1" showInputMessage="1" showErrorMessage="1" sqref="L5">
      <formula1>0</formula1>
    </dataValidation>
    <dataValidation type="whole" allowBlank="1" showInputMessage="1" showErrorMessage="1" errorTitle="Błąd!" error="W tym polu można wpisać tylko liczbę całkowitą - w zakresie od &quot;000000001&quot; do &quot;999999999&quot; (dziewięciocyfrową, większą od &quot;0&quot;)" sqref="F18:J18 F81:J81 K22:L22 K85:L85">
      <formula1>1</formula1>
      <formula2>999999999</formula2>
    </dataValidation>
    <dataValidation type="whole" allowBlank="1" showInputMessage="1" showErrorMessage="1" errorTitle="Błąd!" error="W tym polu można wpisać tylko liczbę całkowitą - w zakresie od &quot;00001&quot; do &quot;99999&quot; (pięciocyfrową, większą od &quot;0&quot;)" sqref="M20 M83">
      <formula1>1</formula1>
      <formula2>99999</formula2>
    </dataValidation>
    <dataValidation type="whole" allowBlank="1" showInputMessage="1" showErrorMessage="1" errorTitle="Błąd!" error="W tym polu można wpisać tylko liczbę całkowitą - w zakresie od &quot;0000000001&quot; do &quot;9999999999&quot; (dziesięciocyfrową, większą od &quot;0&quot;)" sqref="K83:L83 K20:L20">
      <formula1>1</formula1>
      <formula2>9999999999</formula2>
    </dataValidation>
    <dataValidation type="list" allowBlank="1" showInputMessage="1" showErrorMessage="1" sqref="E26:I26 E35:I35 E44:I44">
      <formula1>"(wybierz z listy),dolnośląskie,kujawsko-pomorskie,lubelskie,lubuskie,łódzkie,małopolskie,mazowieckie,opolskie,podkarpackie,podlaskie,pomorskie,śląskie,świętokrzyskie,warmińsko-mazurskie,wielkopolskie,zachodniopomorskie,nie dotyczy"</formula1>
    </dataValidation>
    <dataValidation type="whole" operator="greaterThan" allowBlank="1" showErrorMessage="1" errorTitle="Błąd!" error="W tym polu można wpisać tylko liczbę całkowitą - większą od &quot;0&quot;_x000a_Przy czym nr 1 jest zarezerwowany dla LGD wiodącej" promptTitle="Uwaga!" prompt="Należy przypisać kolejne numery partnerom projektu współpracy (LGD), ubiegającym się wspólnie o przyznanie pomocy, przy rezerwacji nr 1 dla LGD umocowanej do działania w imieniu pozostałych LGD (wymienionej w sekcji II. A.)" sqref="F80:G80">
      <formula1>0</formula1>
    </dataValidation>
    <dataValidation allowBlank="1" showInputMessage="1" showErrorMessage="1" promptTitle="Uwaga! Aby powrócić..." prompt="...do stanu sprzed wykonania niepożądanych zmian neleży skorzystać z przycisku &quot;Cofnij&quot; (mała, granatowa strzałka na pasku w lewym, górnym rogu ekranu) lub na klawiaturze wybrać kombinację klawiszy [Ctrl]+[Z]. Czynność tę można powtarzać." sqref="N4:O5"/>
    <dataValidation type="list" allowBlank="1" showInputMessage="1" showErrorMessage="1" sqref="A35:D35 A44:D44">
      <formula1>"(wybierz z listy),Austria,Belgia,Bułgaria,Chorwacja,Cypr,Czechy,Dania,Estonia,Finlandia,Francja,Grecja,Hiszpania,Holandia,Irlandia,Litwa,Luksemburg,Łotwa,Malta,Niemcy,Polska,Portugalia,Rumunia,Słowacja,Słowenia,Szwecja,Węgry,Wielka Brytania,Włochy"</formula1>
    </dataValidation>
    <dataValidation type="list" allowBlank="1" showInputMessage="1" showErrorMessage="1" sqref="J14:M14">
      <formula1>IF($J$13="przygotowaniu projektu współpracy",$P$18,IF($J$13="realizacji projektu współpracy",$P$17:$P$21,$P$17:$P$22))</formula1>
    </dataValidation>
    <dataValidation type="list" allowBlank="1" showInputMessage="1" showErrorMessage="1" sqref="J15:M15">
      <formula1>IF($J$14="V Etap",$P$26,IF($J$13="przygotowaniu projektu współpracy",$P$26,$P$24:$P$26))</formula1>
    </dataValidation>
    <dataValidation allowBlank="1" showErrorMessage="1" sqref="O40 O43:O44"/>
    <dataValidation type="decimal" operator="greaterThanOrEqual" allowBlank="1" showInputMessage="1" showErrorMessage="1" sqref="L63:M63 L73:M73 D102:M102 L93:M93">
      <formula1>0</formula1>
    </dataValidation>
    <dataValidation type="date" operator="greaterThanOrEqual" allowBlank="1" showInputMessage="1" showErrorMessage="1" errorTitle="Błąd!" error="Data końcowa podawanego przedziału czasowego musi być późniejsza, niż data początkowa" sqref="M67">
      <formula1>K67</formula1>
    </dataValidation>
    <dataValidation type="textLength" operator="equal" allowBlank="1" showInputMessage="1" showErrorMessage="1" errorTitle="Błąd!" error="W tym polu można wprowadzić tylko liczbę całkowitą w zakresie od &quot;00001&quot; do &quot;99999&quot;" sqref="C61:D61 G61">
      <formula1>5</formula1>
    </dataValidation>
    <dataValidation type="date" operator="equal" allowBlank="1" showInputMessage="1" showErrorMessage="1" sqref="K67">
      <formula1>J62</formula1>
    </dataValidation>
    <dataValidation type="date" operator="greaterThan" allowBlank="1" showInputMessage="1" showErrorMessage="1" sqref="J62:K62">
      <formula1>42370</formula1>
    </dataValidation>
    <dataValidation type="list" allowBlank="1" showDropDown="1" showInputMessage="1" showErrorMessage="1" sqref="B77:K77">
      <formula1>"Odsetki od wypłaconej zaliczki podlegające rozliczeniu w ramach wniosku,Odsetki od wypłaconego wyprzedzającego finansowania podlegające rozliczeniu w ramach wniosku"</formula1>
    </dataValidation>
    <dataValidation type="decimal" operator="lessThanOrEqual" allowBlank="1" showInputMessage="1" showErrorMessage="1" errorTitle="Błąd!" error="Wnioskowana kwota pomocy, dotycząca kosztów inwestycyjnych nie może być wyższa od całkowitej kowty kosztów inwestycyjnych (pkt. 4.1.)" sqref="L75:M75">
      <formula1>L72</formula1>
    </dataValidation>
    <dataValidation type="decimal" operator="greaterThanOrEqual" allowBlank="1" showInputMessage="1" showErrorMessage="1" errorTitle="Błąd!" error="W tym polu można wpisać tylko liczbę - równą lub większą od 0" sqref="L77:M77 L68:M68 L88:M88 L97:M97">
      <formula1>0</formula1>
    </dataValidation>
    <dataValidation type="decimal" operator="lessThanOrEqual" allowBlank="1" showInputMessage="1" showErrorMessage="1" errorTitle="Błąd!" error="Wnioskowana kwota pomocy nie może być wyższa od kwoty kosztów kwalifikowalnych, określonej w pkt. 8" sqref="L92:M92">
      <formula1>L90</formula1>
    </dataValidation>
    <dataValidation type="decimal" operator="lessThanOrEqual" allowBlank="1" showInputMessage="1" showErrorMessage="1" errorTitle="Błąd!" error="Kwota kosztów kwalifikowalnych nie może być wyższa niż koszty całkowite etapu." sqref="L70:M70">
      <formula1>L68</formula1>
    </dataValidation>
    <dataValidation type="decimal" operator="equal" allowBlank="1" showInputMessage="1" showErrorMessage="1" errorTitle="Błąd!" error="Kwota kosztów niekwalifikowalnych stanowi różnicę kosztów całkowitych (pkt. 6) i kosztów kwalifikowalnych (pkt. 8)" sqref="L89:M89">
      <formula1>L88-L90</formula1>
    </dataValidation>
    <dataValidation type="decimal" operator="lessThanOrEqual" allowBlank="1" showInputMessage="1" showErrorMessage="1" errorTitle="Błąd!" error="Koszty inwestycyjne (4.1) są częścią kosztów kwalifikowalnych (4), więc nie mogą być od nich wyższe" sqref="L71:M71">
      <formula1>L70</formula1>
    </dataValidation>
    <dataValidation type="decimal" operator="equal" allowBlank="1" showInputMessage="1" showErrorMessage="1" errorTitle="Błąd!" error="Kwota kosztów niekwalifikowalnych stanowi różnicę kosztów całkowitych (pkt. 2) i kosztów kwalifikowalnych (pkt. 4)" sqref="L69:M69">
      <formula1>L68-L70</formula1>
    </dataValidation>
    <dataValidation type="decimal" operator="lessThanOrEqual" allowBlank="1" showInputMessage="1" showErrorMessage="1" errorTitle="Błąd!" error="Koszty inwestycyjne (8.1) są częścią kosztów kwalifikowalnych (8), więc nie mogą być od nich wyższe" sqref="L91:M91">
      <formula1>L90</formula1>
    </dataValidation>
    <dataValidation type="decimal" operator="equal" allowBlank="1" showInputMessage="1" showErrorMessage="1" errorTitle="Błąd!" error="Suma środków EFRROW oraz krajowych powinna być równa wnioskowanej kwocie pomocy." sqref="L74:M74 L94:M94">
      <formula1>L72-L73</formula1>
    </dataValidation>
    <dataValidation allowBlank="1" showInputMessage="1" showErrorMessage="1" errorTitle="Błąd!" error="Pole wypełniane &quot;ręcznie&quot; przez pracownika UM." sqref="D7 F7:G7 I7"/>
    <dataValidation type="whole" allowBlank="1" showInputMessage="1" showErrorMessage="1" errorTitle="Błąd!" error="Wpisz pięciocyfrowy numer kodu pocztowego bez znaku &quot;-&quot;." sqref="A28:D28">
      <formula1>1</formula1>
      <formula2>99999</formula2>
    </dataValidation>
    <dataValidation type="decimal" operator="lessThanOrEqual" allowBlank="1" showInputMessage="1" showErrorMessage="1" errorTitle="Błąd!" error="Kwota pomocy dla danego etapu nie może być wyższa niż kwota pomocy dla całej operacji." sqref="L64:M64">
      <formula1>L63</formula1>
    </dataValidation>
    <dataValidation type="decimal" operator="lessThanOrEqual" allowBlank="1" showInputMessage="1" showErrorMessage="1" errorTitle="Błąd!" error="Wnioskowana kwota pomocy, dotycząca kosztów inwestycyjnych nie może być wyższa od całkowitej kowty kosztów inwestycyjnych (pkt. 8.1.)" sqref="L95:M95">
      <formula1>L91</formula1>
    </dataValidation>
    <dataValidation type="decimal" operator="lessThanOrEqual" allowBlank="1" showInputMessage="1" showErrorMessage="1" errorTitle="Błąd!" error="Wnioskowana kwota pomocy nie może być wyższa od kwoty pomocy dla etapu z umowy (III.5)" sqref="L72:M72">
      <formula1>L64</formula1>
    </dataValidation>
    <dataValidation type="decimal" operator="lessThanOrEqual" allowBlank="1" showInputMessage="1" showErrorMessage="1" errorTitle="Błąd!" error="Kwota kosztów kwalifikowalnych nie może być wyższa niż koszty całkowite etapu." sqref="L90:M90">
      <formula1>L88</formula1>
    </dataValidation>
    <dataValidation type="decimal" operator="lessThanOrEqual" allowBlank="1" showInputMessage="1" showErrorMessage="1" errorTitle="Błąd!" error="W tym polu można wpisać tylko liczbę - równą lub większą od 0" sqref="L76:M76 L96:M96">
      <formula1>L75</formula1>
    </dataValidation>
  </dataValidations>
  <printOptions horizontalCentered="1"/>
  <pageMargins left="0.19685039370078741" right="0.19685039370078741" top="0.39370078740157483" bottom="0.39370078740157483" header="0.11811023622047245" footer="0.11811023622047245"/>
  <pageSetup paperSize="9" scale="89" orientation="portrait" cellComments="asDisplayed" r:id="rId1"/>
  <headerFooter>
    <oddFooter>&amp;L&amp;9PROW 2014-2020_19.3/2z&amp;R&amp;9Strona &amp;P z &amp;N</oddFooter>
  </headerFooter>
  <rowBreaks count="2" manualBreakCount="2">
    <brk id="57" max="12" man="1"/>
    <brk id="98" max="12" man="1"/>
  </rowBreaks>
  <colBreaks count="1" manualBreakCount="1">
    <brk id="13" max="103"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view="pageBreakPreview" zoomScaleNormal="100" zoomScaleSheetLayoutView="100" workbookViewId="0"/>
  </sheetViews>
  <sheetFormatPr defaultColWidth="9.140625" defaultRowHeight="12.75"/>
  <cols>
    <col min="1" max="2" width="2.28515625" style="57" customWidth="1"/>
    <col min="3" max="3" width="25.7109375" style="177" customWidth="1"/>
    <col min="4" max="4" width="30.7109375" style="177" customWidth="1"/>
    <col min="5" max="5" width="25.7109375" style="177" customWidth="1"/>
    <col min="6" max="6" width="30.7109375" style="177" customWidth="1"/>
    <col min="7" max="7" width="6.7109375" style="177" customWidth="1"/>
    <col min="8" max="8" width="13.85546875" style="177" customWidth="1"/>
    <col min="9" max="16384" width="9.140625" style="177"/>
  </cols>
  <sheetData>
    <row r="1" spans="1:6" s="178" customFormat="1" ht="18" customHeight="1">
      <c r="F1" s="182" t="s">
        <v>187</v>
      </c>
    </row>
    <row r="2" spans="1:6" s="178" customFormat="1" ht="30" customHeight="1">
      <c r="A2" s="680" t="s">
        <v>321</v>
      </c>
      <c r="B2" s="680"/>
      <c r="C2" s="680"/>
      <c r="D2" s="680"/>
      <c r="E2" s="680"/>
      <c r="F2" s="680"/>
    </row>
    <row r="3" spans="1:6" s="178" customFormat="1" ht="30" customHeight="1">
      <c r="A3" s="681" t="s">
        <v>281</v>
      </c>
      <c r="B3" s="681"/>
      <c r="C3" s="681"/>
      <c r="D3" s="681"/>
      <c r="E3" s="681"/>
      <c r="F3" s="681"/>
    </row>
    <row r="4" spans="1:6" s="168" customFormat="1" ht="24" customHeight="1">
      <c r="A4" s="675" t="s">
        <v>287</v>
      </c>
      <c r="B4" s="675"/>
      <c r="C4" s="675"/>
      <c r="D4" s="675"/>
      <c r="E4" s="675"/>
      <c r="F4" s="675"/>
    </row>
    <row r="5" spans="1:6" s="178" customFormat="1" ht="30" customHeight="1">
      <c r="A5" s="682"/>
      <c r="B5" s="683"/>
      <c r="C5" s="683"/>
      <c r="D5" s="683"/>
      <c r="E5" s="683"/>
      <c r="F5" s="684"/>
    </row>
    <row r="6" spans="1:6" s="168" customFormat="1" ht="24" customHeight="1">
      <c r="A6" s="675" t="s">
        <v>288</v>
      </c>
      <c r="B6" s="675"/>
      <c r="C6" s="675"/>
      <c r="D6" s="675"/>
      <c r="E6" s="675"/>
      <c r="F6" s="675"/>
    </row>
    <row r="7" spans="1:6" s="178" customFormat="1" ht="30" customHeight="1">
      <c r="A7" s="682"/>
      <c r="B7" s="683"/>
      <c r="C7" s="683"/>
      <c r="D7" s="683"/>
      <c r="E7" s="683"/>
      <c r="F7" s="684"/>
    </row>
    <row r="8" spans="1:6" s="168" customFormat="1" ht="24" customHeight="1">
      <c r="A8" s="675" t="s">
        <v>289</v>
      </c>
      <c r="B8" s="675"/>
      <c r="C8" s="675"/>
      <c r="D8" s="675"/>
      <c r="E8" s="675"/>
      <c r="F8" s="675"/>
    </row>
    <row r="9" spans="1:6" s="178" customFormat="1" ht="200.1" customHeight="1">
      <c r="A9" s="664"/>
      <c r="B9" s="665"/>
      <c r="C9" s="665"/>
      <c r="D9" s="665"/>
      <c r="E9" s="665"/>
      <c r="F9" s="666"/>
    </row>
    <row r="10" spans="1:6" s="178" customFormat="1" ht="15.95" customHeight="1">
      <c r="A10" s="667"/>
      <c r="B10" s="668"/>
      <c r="C10" s="668"/>
      <c r="D10" s="668"/>
      <c r="E10" s="668"/>
      <c r="F10" s="669"/>
    </row>
    <row r="11" spans="1:6" s="178" customFormat="1" ht="15.95" customHeight="1">
      <c r="A11" s="670"/>
      <c r="B11" s="671"/>
      <c r="C11" s="671"/>
      <c r="D11" s="671"/>
      <c r="E11" s="671"/>
      <c r="F11" s="672"/>
    </row>
    <row r="12" spans="1:6" s="168" customFormat="1" ht="24" customHeight="1">
      <c r="A12" s="675" t="s">
        <v>290</v>
      </c>
      <c r="B12" s="675"/>
      <c r="C12" s="675"/>
      <c r="D12" s="675"/>
      <c r="E12" s="675"/>
      <c r="F12" s="675"/>
    </row>
    <row r="13" spans="1:6" s="178" customFormat="1" ht="15.95" customHeight="1">
      <c r="A13" s="664"/>
      <c r="B13" s="665"/>
      <c r="C13" s="665"/>
      <c r="D13" s="665"/>
      <c r="E13" s="665"/>
      <c r="F13" s="666"/>
    </row>
    <row r="14" spans="1:6" s="178" customFormat="1" ht="15.95" customHeight="1">
      <c r="A14" s="667"/>
      <c r="B14" s="668"/>
      <c r="C14" s="668"/>
      <c r="D14" s="668"/>
      <c r="E14" s="668"/>
      <c r="F14" s="669"/>
    </row>
    <row r="15" spans="1:6" s="178" customFormat="1" ht="15.95" customHeight="1">
      <c r="A15" s="670"/>
      <c r="B15" s="671"/>
      <c r="C15" s="671"/>
      <c r="D15" s="671"/>
      <c r="E15" s="671"/>
      <c r="F15" s="672"/>
    </row>
    <row r="16" spans="1:6" s="168" customFormat="1" ht="24" customHeight="1">
      <c r="A16" s="675" t="s">
        <v>291</v>
      </c>
      <c r="B16" s="675"/>
      <c r="C16" s="675"/>
      <c r="D16" s="675"/>
      <c r="E16" s="675"/>
      <c r="F16" s="675"/>
    </row>
    <row r="17" spans="1:8" s="178" customFormat="1" ht="15.95" customHeight="1">
      <c r="C17" s="183" t="s">
        <v>156</v>
      </c>
      <c r="D17" s="334"/>
      <c r="E17" s="183" t="s">
        <v>157</v>
      </c>
      <c r="F17" s="334"/>
    </row>
    <row r="18" spans="1:8" s="179" customFormat="1" ht="24" customHeight="1">
      <c r="A18" s="675" t="s">
        <v>292</v>
      </c>
      <c r="B18" s="675"/>
      <c r="C18" s="675"/>
      <c r="D18" s="675"/>
      <c r="E18" s="675"/>
      <c r="F18" s="675"/>
      <c r="H18" s="180"/>
    </row>
    <row r="19" spans="1:8" s="180" customFormat="1" ht="200.1" customHeight="1">
      <c r="A19" s="664"/>
      <c r="B19" s="665"/>
      <c r="C19" s="665"/>
      <c r="D19" s="665"/>
      <c r="E19" s="665"/>
      <c r="F19" s="666"/>
    </row>
    <row r="20" spans="1:8" s="180" customFormat="1" ht="15.95" customHeight="1">
      <c r="A20" s="667"/>
      <c r="B20" s="668"/>
      <c r="C20" s="668"/>
      <c r="D20" s="668"/>
      <c r="E20" s="668"/>
      <c r="F20" s="669"/>
    </row>
    <row r="21" spans="1:8" s="180" customFormat="1" ht="15.95" customHeight="1">
      <c r="A21" s="670"/>
      <c r="B21" s="671"/>
      <c r="C21" s="671"/>
      <c r="D21" s="671"/>
      <c r="E21" s="671"/>
      <c r="F21" s="672"/>
    </row>
    <row r="22" spans="1:8" s="180" customFormat="1" ht="24" customHeight="1">
      <c r="A22" s="675" t="s">
        <v>284</v>
      </c>
      <c r="B22" s="675"/>
      <c r="C22" s="675"/>
      <c r="D22" s="675"/>
      <c r="E22" s="675"/>
      <c r="F22" s="675"/>
    </row>
    <row r="23" spans="1:8" s="180" customFormat="1" ht="200.1" customHeight="1">
      <c r="A23" s="664"/>
      <c r="B23" s="665"/>
      <c r="C23" s="665"/>
      <c r="D23" s="665"/>
      <c r="E23" s="665"/>
      <c r="F23" s="666"/>
    </row>
    <row r="24" spans="1:8" s="180" customFormat="1" ht="15.95" customHeight="1">
      <c r="A24" s="667"/>
      <c r="B24" s="668"/>
      <c r="C24" s="668"/>
      <c r="D24" s="668"/>
      <c r="E24" s="668"/>
      <c r="F24" s="669"/>
    </row>
    <row r="25" spans="1:8" s="180" customFormat="1" ht="15.95" customHeight="1">
      <c r="A25" s="670"/>
      <c r="B25" s="671"/>
      <c r="C25" s="671"/>
      <c r="D25" s="671"/>
      <c r="E25" s="671"/>
      <c r="F25" s="672"/>
    </row>
    <row r="26" spans="1:8" s="179" customFormat="1" ht="24" customHeight="1">
      <c r="A26" s="675" t="s">
        <v>285</v>
      </c>
      <c r="B26" s="675"/>
      <c r="C26" s="675"/>
      <c r="D26" s="675"/>
      <c r="E26" s="675"/>
      <c r="F26" s="675"/>
    </row>
    <row r="27" spans="1:8" s="179" customFormat="1" ht="24" customHeight="1">
      <c r="A27" s="677" t="s">
        <v>11</v>
      </c>
      <c r="B27" s="678"/>
      <c r="C27" s="679" t="s">
        <v>273</v>
      </c>
      <c r="D27" s="679"/>
      <c r="E27" s="14" t="s">
        <v>282</v>
      </c>
      <c r="F27" s="14" t="s">
        <v>283</v>
      </c>
    </row>
    <row r="28" spans="1:8" s="179" customFormat="1" ht="15.95" customHeight="1">
      <c r="A28" s="673" t="s">
        <v>13</v>
      </c>
      <c r="B28" s="674"/>
      <c r="C28" s="676"/>
      <c r="D28" s="676"/>
      <c r="E28" s="307"/>
      <c r="F28" s="307"/>
    </row>
    <row r="29" spans="1:8" s="179" customFormat="1" ht="15.95" customHeight="1">
      <c r="A29" s="673" t="s">
        <v>14</v>
      </c>
      <c r="B29" s="674"/>
      <c r="C29" s="676"/>
      <c r="D29" s="676"/>
      <c r="E29" s="307"/>
      <c r="F29" s="307"/>
    </row>
    <row r="30" spans="1:8" s="179" customFormat="1" ht="15.95" customHeight="1">
      <c r="A30" s="673" t="s">
        <v>15</v>
      </c>
      <c r="B30" s="674"/>
      <c r="C30" s="676"/>
      <c r="D30" s="676"/>
      <c r="E30" s="307"/>
      <c r="F30" s="307"/>
    </row>
    <row r="31" spans="1:8" s="179" customFormat="1" ht="15.95" customHeight="1">
      <c r="A31" s="673" t="s">
        <v>16</v>
      </c>
      <c r="B31" s="674"/>
      <c r="C31" s="676"/>
      <c r="D31" s="676"/>
      <c r="E31" s="307"/>
      <c r="F31" s="307"/>
    </row>
    <row r="32" spans="1:8" s="179" customFormat="1" ht="15.95" customHeight="1">
      <c r="A32" s="673" t="s">
        <v>17</v>
      </c>
      <c r="B32" s="674"/>
      <c r="C32" s="676"/>
      <c r="D32" s="676"/>
      <c r="E32" s="307"/>
      <c r="F32" s="307"/>
    </row>
    <row r="33" spans="1:8" s="184" customFormat="1" ht="15.95" customHeight="1">
      <c r="A33" s="673" t="s">
        <v>62</v>
      </c>
      <c r="B33" s="674"/>
      <c r="C33" s="676"/>
      <c r="D33" s="676"/>
      <c r="E33" s="307"/>
      <c r="F33" s="307"/>
    </row>
    <row r="34" spans="1:8" s="179" customFormat="1" ht="24" customHeight="1">
      <c r="A34" s="675" t="s">
        <v>286</v>
      </c>
      <c r="B34" s="675"/>
      <c r="C34" s="675"/>
      <c r="D34" s="675"/>
      <c r="E34" s="675"/>
      <c r="F34" s="675"/>
      <c r="H34" s="121" t="s">
        <v>93</v>
      </c>
    </row>
    <row r="35" spans="1:8" s="180" customFormat="1" ht="150" customHeight="1">
      <c r="A35" s="664"/>
      <c r="B35" s="665"/>
      <c r="C35" s="665"/>
      <c r="D35" s="665"/>
      <c r="E35" s="665"/>
      <c r="F35" s="666"/>
      <c r="H35" s="171" t="s">
        <v>94</v>
      </c>
    </row>
    <row r="36" spans="1:8" s="180" customFormat="1" ht="15.95" customHeight="1">
      <c r="A36" s="667"/>
      <c r="B36" s="668"/>
      <c r="C36" s="668"/>
      <c r="D36" s="668"/>
      <c r="E36" s="668"/>
      <c r="F36" s="669"/>
    </row>
    <row r="37" spans="1:8" s="180" customFormat="1" ht="15.95" customHeight="1">
      <c r="A37" s="670"/>
      <c r="B37" s="671"/>
      <c r="C37" s="671"/>
      <c r="D37" s="671"/>
      <c r="E37" s="671"/>
      <c r="F37" s="672"/>
    </row>
    <row r="38" spans="1:8" s="179" customFormat="1" ht="24" customHeight="1">
      <c r="A38" s="675" t="s">
        <v>373</v>
      </c>
      <c r="B38" s="675"/>
      <c r="C38" s="675"/>
      <c r="D38" s="675"/>
      <c r="E38" s="675"/>
      <c r="F38" s="675"/>
    </row>
    <row r="39" spans="1:8" s="180" customFormat="1" ht="150" customHeight="1">
      <c r="A39" s="664"/>
      <c r="B39" s="665"/>
      <c r="C39" s="665"/>
      <c r="D39" s="665"/>
      <c r="E39" s="665"/>
      <c r="F39" s="666"/>
    </row>
    <row r="40" spans="1:8" s="180" customFormat="1" ht="15.95" customHeight="1">
      <c r="A40" s="667"/>
      <c r="B40" s="668"/>
      <c r="C40" s="668"/>
      <c r="D40" s="668"/>
      <c r="E40" s="668"/>
      <c r="F40" s="669"/>
    </row>
    <row r="41" spans="1:8" s="180" customFormat="1" ht="15.95" customHeight="1">
      <c r="A41" s="670"/>
      <c r="B41" s="671"/>
      <c r="C41" s="671"/>
      <c r="D41" s="671"/>
      <c r="E41" s="671"/>
      <c r="F41" s="672"/>
    </row>
    <row r="42" spans="1:8" s="180" customFormat="1">
      <c r="A42" s="178"/>
      <c r="B42" s="178"/>
      <c r="C42" s="181"/>
      <c r="D42" s="181"/>
      <c r="E42" s="181"/>
      <c r="F42" s="181"/>
    </row>
  </sheetData>
  <sheetProtection algorithmName="SHA-512" hashValue="vzslk+0FD7u7SrJKbiYUb1/7R4uazRX6ACe40Z+MuJ4SCmYKcCM7Vym5KojlavcXyphwGjG7wtmg060A3IOrPg==" saltValue="4ImgNhb7L5/mQrZHYTfvtA==" spinCount="100000" sheet="1" objects="1" scenarios="1" formatCells="0" formatColumns="0" formatRows="0" insertRows="0" deleteRows="0"/>
  <mergeCells count="34">
    <mergeCell ref="A2:F2"/>
    <mergeCell ref="A12:F12"/>
    <mergeCell ref="A18:F18"/>
    <mergeCell ref="A8:F8"/>
    <mergeCell ref="A6:F6"/>
    <mergeCell ref="A4:F4"/>
    <mergeCell ref="A3:F3"/>
    <mergeCell ref="A5:F5"/>
    <mergeCell ref="A7:F7"/>
    <mergeCell ref="A9:F11"/>
    <mergeCell ref="A13:F15"/>
    <mergeCell ref="A16:F16"/>
    <mergeCell ref="A19:F21"/>
    <mergeCell ref="A23:F25"/>
    <mergeCell ref="A27:B27"/>
    <mergeCell ref="A28:B28"/>
    <mergeCell ref="A29:B29"/>
    <mergeCell ref="C27:D27"/>
    <mergeCell ref="C28:D28"/>
    <mergeCell ref="C29:D29"/>
    <mergeCell ref="A22:F22"/>
    <mergeCell ref="A26:F26"/>
    <mergeCell ref="A39:F41"/>
    <mergeCell ref="A30:B30"/>
    <mergeCell ref="A31:B31"/>
    <mergeCell ref="A32:B32"/>
    <mergeCell ref="A33:B33"/>
    <mergeCell ref="A35:F37"/>
    <mergeCell ref="A34:F34"/>
    <mergeCell ref="A38:F38"/>
    <mergeCell ref="C30:D30"/>
    <mergeCell ref="C31:D31"/>
    <mergeCell ref="C32:D32"/>
    <mergeCell ref="C33:D33"/>
  </mergeCells>
  <dataValidations count="4">
    <dataValidation allowBlank="1" showInputMessage="1" showErrorMessage="1" promptTitle="Uwaga" prompt="Funkcja scalania kolumn jest niedostepna przy chronionym arkuszu Excela. W przypadku dodania wiersza należy scalić przy pomocy malarza formatów" sqref="E28"/>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H35"/>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H34"/>
    <dataValidation type="date" operator="greaterThanOrEqual" allowBlank="1" showInputMessage="1" showErrorMessage="1" errorTitle="Błąd!" error="Data zakończenia projektu musi być późniejsza niż data jego rozpoczęcia." sqref="F17">
      <formula1>D17</formula1>
    </dataValidation>
  </dataValidations>
  <printOptions horizontalCentered="1"/>
  <pageMargins left="0.11811023622047245" right="0.11811023622047245" top="0.39370078740157483" bottom="0.39370078740157483" header="0.11811023622047245" footer="0.11811023622047245"/>
  <pageSetup paperSize="9" scale="81" orientation="portrait" cellComments="asDisplayed" r:id="rId1"/>
  <headerFooter alignWithMargins="0">
    <oddFooter>&amp;LPROW 2014-2020_19.3/2z&amp;RStrona &amp;P z &amp;N</oddFooter>
  </headerFooter>
  <rowBreaks count="1" manualBreakCount="1">
    <brk id="21"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showGridLines="0" view="pageBreakPreview" zoomScale="115" zoomScaleNormal="115" zoomScaleSheetLayoutView="115" zoomScalePageLayoutView="145" workbookViewId="0"/>
  </sheetViews>
  <sheetFormatPr defaultColWidth="9.140625" defaultRowHeight="12.75"/>
  <cols>
    <col min="1" max="1" width="3.85546875" style="281" customWidth="1"/>
    <col min="2" max="2" width="3.7109375" style="281" customWidth="1"/>
    <col min="3" max="3" width="3.85546875" style="281" customWidth="1"/>
    <col min="4" max="4" width="21.85546875" style="282" customWidth="1"/>
    <col min="5" max="5" width="23.140625" style="282" customWidth="1"/>
    <col min="6" max="6" width="6.7109375" style="282" customWidth="1"/>
    <col min="7" max="7" width="7" style="282" customWidth="1"/>
    <col min="8" max="8" width="10.28515625" style="282" customWidth="1"/>
    <col min="9" max="9" width="20.140625" style="282" customWidth="1"/>
    <col min="10" max="14" width="9.140625" style="57"/>
    <col min="15" max="16384" width="9.140625" style="282"/>
  </cols>
  <sheetData>
    <row r="1" spans="1:14" s="174" customFormat="1" ht="6" customHeight="1">
      <c r="A1" s="63"/>
      <c r="B1" s="63"/>
      <c r="C1" s="63"/>
      <c r="D1" s="63"/>
      <c r="E1" s="63"/>
      <c r="F1" s="63"/>
      <c r="G1" s="63"/>
      <c r="H1" s="63"/>
      <c r="I1" s="63"/>
      <c r="J1" s="63"/>
      <c r="K1" s="63"/>
      <c r="L1" s="63"/>
      <c r="M1" s="63"/>
      <c r="N1" s="63"/>
    </row>
    <row r="2" spans="1:14" s="174" customFormat="1" ht="18" customHeight="1">
      <c r="A2" s="468" t="s">
        <v>347</v>
      </c>
      <c r="B2" s="675"/>
      <c r="C2" s="675"/>
      <c r="D2" s="675"/>
      <c r="E2" s="675"/>
      <c r="F2" s="675"/>
      <c r="G2" s="675"/>
      <c r="H2" s="675"/>
      <c r="I2" s="675"/>
      <c r="J2" s="63"/>
      <c r="K2" s="63"/>
      <c r="L2" s="63"/>
      <c r="M2" s="63"/>
      <c r="N2" s="63"/>
    </row>
    <row r="3" spans="1:14" s="174" customFormat="1" ht="52.9" customHeight="1">
      <c r="A3" s="302"/>
      <c r="B3" s="598" t="s">
        <v>408</v>
      </c>
      <c r="C3" s="598"/>
      <c r="D3" s="598"/>
      <c r="E3" s="598"/>
      <c r="F3" s="598"/>
      <c r="G3" s="598"/>
      <c r="H3" s="598"/>
      <c r="I3" s="598"/>
      <c r="J3" s="63"/>
      <c r="K3" s="63"/>
      <c r="L3" s="63"/>
      <c r="M3" s="63"/>
      <c r="N3" s="63"/>
    </row>
    <row r="4" spans="1:14" s="174" customFormat="1" ht="1.1499999999999999" customHeight="1">
      <c r="A4" s="302"/>
      <c r="B4" s="302"/>
      <c r="C4" s="302"/>
      <c r="D4" s="302"/>
      <c r="E4" s="302"/>
      <c r="F4" s="302"/>
      <c r="G4" s="302"/>
      <c r="H4" s="302"/>
      <c r="I4" s="302"/>
      <c r="J4" s="63"/>
      <c r="K4" s="63"/>
      <c r="L4" s="63"/>
      <c r="M4" s="63"/>
      <c r="N4" s="63"/>
    </row>
    <row r="5" spans="1:14" s="174" customFormat="1" ht="6" hidden="1" customHeight="1">
      <c r="A5" s="310"/>
      <c r="B5" s="699"/>
      <c r="C5" s="700"/>
      <c r="D5" s="700"/>
      <c r="E5" s="700"/>
      <c r="F5" s="311"/>
      <c r="G5" s="311"/>
      <c r="H5" s="311"/>
      <c r="I5" s="311"/>
      <c r="J5" s="63"/>
      <c r="K5" s="63"/>
      <c r="L5" s="63"/>
      <c r="M5" s="63"/>
      <c r="N5" s="63"/>
    </row>
    <row r="6" spans="1:14" s="174" customFormat="1" ht="16.5" customHeight="1">
      <c r="A6" s="701" t="s">
        <v>352</v>
      </c>
      <c r="B6" s="701"/>
      <c r="C6" s="701"/>
      <c r="D6" s="701"/>
      <c r="E6" s="701"/>
      <c r="F6" s="701"/>
      <c r="G6" s="701"/>
      <c r="H6" s="701"/>
      <c r="I6" s="701"/>
      <c r="J6" s="63"/>
      <c r="K6" s="63"/>
      <c r="L6" s="63"/>
      <c r="M6" s="63"/>
      <c r="N6" s="63"/>
    </row>
    <row r="7" spans="1:14" s="174" customFormat="1" ht="56.25" customHeight="1">
      <c r="A7" s="600" t="s">
        <v>400</v>
      </c>
      <c r="B7" s="600"/>
      <c r="C7" s="600"/>
      <c r="D7" s="600"/>
      <c r="E7" s="600"/>
      <c r="F7" s="600"/>
      <c r="G7" s="600"/>
      <c r="H7" s="600"/>
      <c r="I7" s="600"/>
      <c r="J7" s="63"/>
      <c r="K7" s="63"/>
      <c r="L7" s="63"/>
      <c r="M7" s="63"/>
      <c r="N7" s="63"/>
    </row>
    <row r="8" spans="1:14" s="174" customFormat="1" ht="28.5" customHeight="1">
      <c r="A8" s="303" t="s">
        <v>331</v>
      </c>
      <c r="B8" s="599" t="s">
        <v>402</v>
      </c>
      <c r="C8" s="599"/>
      <c r="D8" s="599"/>
      <c r="E8" s="599"/>
      <c r="F8" s="599"/>
      <c r="G8" s="599"/>
      <c r="H8" s="599"/>
      <c r="I8" s="599"/>
      <c r="J8" s="63"/>
      <c r="K8" s="63"/>
      <c r="L8" s="63"/>
      <c r="M8" s="63"/>
      <c r="N8" s="63"/>
    </row>
    <row r="9" spans="1:14" s="174" customFormat="1" ht="28.5" customHeight="1">
      <c r="A9" s="303" t="s">
        <v>332</v>
      </c>
      <c r="B9" s="599" t="s">
        <v>401</v>
      </c>
      <c r="C9" s="599"/>
      <c r="D9" s="599"/>
      <c r="E9" s="599"/>
      <c r="F9" s="599"/>
      <c r="G9" s="599"/>
      <c r="H9" s="599"/>
      <c r="I9" s="599"/>
      <c r="J9" s="63"/>
      <c r="K9" s="63"/>
      <c r="L9" s="63"/>
      <c r="M9" s="63"/>
      <c r="N9" s="63"/>
    </row>
    <row r="10" spans="1:14" s="174" customFormat="1" ht="36" customHeight="1">
      <c r="A10" s="303" t="s">
        <v>333</v>
      </c>
      <c r="B10" s="599" t="s">
        <v>350</v>
      </c>
      <c r="C10" s="599"/>
      <c r="D10" s="599"/>
      <c r="E10" s="599"/>
      <c r="F10" s="599"/>
      <c r="G10" s="599"/>
      <c r="H10" s="599"/>
      <c r="I10" s="599"/>
      <c r="J10" s="63"/>
      <c r="K10" s="63"/>
      <c r="L10" s="63"/>
      <c r="M10" s="63"/>
      <c r="N10" s="63"/>
    </row>
    <row r="11" spans="1:14" s="174" customFormat="1" ht="45.75" customHeight="1">
      <c r="A11" s="303" t="s">
        <v>334</v>
      </c>
      <c r="B11" s="599" t="s">
        <v>379</v>
      </c>
      <c r="C11" s="599"/>
      <c r="D11" s="599"/>
      <c r="E11" s="599"/>
      <c r="F11" s="599"/>
      <c r="G11" s="599"/>
      <c r="H11" s="599"/>
      <c r="I11" s="599"/>
      <c r="J11" s="63"/>
      <c r="K11" s="63"/>
      <c r="L11" s="63"/>
      <c r="M11" s="63"/>
      <c r="N11" s="63"/>
    </row>
    <row r="12" spans="1:14" s="174" customFormat="1" ht="89.25" customHeight="1">
      <c r="A12" s="303" t="s">
        <v>335</v>
      </c>
      <c r="B12" s="599" t="s">
        <v>409</v>
      </c>
      <c r="C12" s="599"/>
      <c r="D12" s="599"/>
      <c r="E12" s="599"/>
      <c r="F12" s="599"/>
      <c r="G12" s="599"/>
      <c r="H12" s="599"/>
      <c r="I12" s="599"/>
      <c r="J12" s="63"/>
      <c r="K12" s="63"/>
      <c r="L12" s="63"/>
      <c r="M12" s="63"/>
      <c r="N12" s="63"/>
    </row>
    <row r="13" spans="1:14" s="174" customFormat="1" ht="15" customHeight="1">
      <c r="A13" s="310" t="s">
        <v>324</v>
      </c>
      <c r="B13" s="685" t="s">
        <v>374</v>
      </c>
      <c r="C13" s="685"/>
      <c r="D13" s="685"/>
      <c r="E13" s="685"/>
      <c r="F13" s="685"/>
      <c r="G13" s="685"/>
      <c r="H13" s="685"/>
      <c r="I13" s="685"/>
      <c r="J13" s="63"/>
      <c r="K13" s="63"/>
      <c r="L13" s="63"/>
      <c r="M13" s="63"/>
      <c r="N13" s="63"/>
    </row>
    <row r="14" spans="1:14" s="174" customFormat="1" ht="15" customHeight="1">
      <c r="A14" s="703" t="s">
        <v>376</v>
      </c>
      <c r="B14" s="703"/>
      <c r="C14" s="703"/>
      <c r="D14" s="703"/>
      <c r="E14" s="703"/>
      <c r="F14" s="703"/>
      <c r="G14" s="703"/>
      <c r="H14" s="703"/>
      <c r="I14" s="703"/>
      <c r="J14" s="63"/>
      <c r="K14" s="63"/>
      <c r="L14" s="63"/>
      <c r="M14" s="63"/>
      <c r="N14" s="63"/>
    </row>
    <row r="15" spans="1:14" s="174" customFormat="1" ht="15" customHeight="1">
      <c r="A15" s="304" t="s">
        <v>336</v>
      </c>
      <c r="B15" s="703" t="s">
        <v>439</v>
      </c>
      <c r="C15" s="703"/>
      <c r="D15" s="703"/>
      <c r="E15" s="703"/>
      <c r="F15" s="703"/>
      <c r="G15" s="703"/>
      <c r="H15" s="703"/>
      <c r="I15" s="703"/>
      <c r="J15" s="63"/>
      <c r="K15" s="63"/>
      <c r="L15" s="63"/>
      <c r="M15" s="63"/>
      <c r="N15" s="63"/>
    </row>
    <row r="16" spans="1:14" s="174" customFormat="1" ht="15.95" customHeight="1">
      <c r="A16" s="310"/>
      <c r="B16" s="704"/>
      <c r="C16" s="704"/>
      <c r="D16" s="704"/>
      <c r="E16" s="335" t="s">
        <v>440</v>
      </c>
      <c r="F16" s="690"/>
      <c r="G16" s="690"/>
      <c r="H16" s="690"/>
      <c r="I16" s="690"/>
      <c r="J16" s="63"/>
      <c r="K16" s="63"/>
      <c r="L16" s="63"/>
      <c r="M16" s="63"/>
      <c r="N16" s="63"/>
    </row>
    <row r="17" spans="1:14" s="174" customFormat="1" ht="3.95" customHeight="1">
      <c r="A17" s="310"/>
      <c r="B17" s="337"/>
      <c r="C17" s="337"/>
      <c r="D17" s="337"/>
      <c r="E17" s="335"/>
      <c r="F17" s="305"/>
      <c r="G17" s="305"/>
      <c r="H17" s="305"/>
      <c r="I17" s="305"/>
      <c r="J17" s="63"/>
      <c r="K17" s="63"/>
      <c r="L17" s="63"/>
      <c r="M17" s="63"/>
      <c r="N17" s="63"/>
    </row>
    <row r="18" spans="1:14" s="174" customFormat="1" ht="15.95" customHeight="1">
      <c r="A18" s="304" t="s">
        <v>337</v>
      </c>
      <c r="B18" s="600" t="s">
        <v>441</v>
      </c>
      <c r="C18" s="600"/>
      <c r="D18" s="600"/>
      <c r="E18" s="600"/>
      <c r="F18" s="600"/>
      <c r="G18" s="702"/>
      <c r="H18" s="702"/>
      <c r="I18" s="702"/>
      <c r="J18" s="63"/>
      <c r="K18" s="63"/>
      <c r="L18" s="63"/>
      <c r="M18" s="63"/>
      <c r="N18" s="63"/>
    </row>
    <row r="19" spans="1:14" s="174" customFormat="1" ht="15.95" customHeight="1">
      <c r="A19" s="310"/>
      <c r="B19" s="600" t="s">
        <v>442</v>
      </c>
      <c r="C19" s="600"/>
      <c r="D19" s="600"/>
      <c r="E19" s="702"/>
      <c r="F19" s="702"/>
      <c r="G19" s="702"/>
      <c r="H19" s="702"/>
      <c r="I19" s="702"/>
      <c r="J19" s="63"/>
      <c r="K19" s="63"/>
      <c r="L19" s="63"/>
      <c r="M19" s="63"/>
      <c r="N19" s="63"/>
    </row>
    <row r="20" spans="1:14" s="174" customFormat="1" ht="3.95" customHeight="1">
      <c r="A20" s="310"/>
      <c r="B20" s="304"/>
      <c r="C20" s="304"/>
      <c r="D20" s="304"/>
      <c r="E20" s="304"/>
      <c r="F20" s="304"/>
      <c r="G20" s="304"/>
      <c r="H20" s="304"/>
      <c r="I20" s="304"/>
      <c r="J20" s="63"/>
      <c r="K20" s="63"/>
      <c r="L20" s="63"/>
      <c r="M20" s="63"/>
      <c r="N20" s="63"/>
    </row>
    <row r="21" spans="1:14" s="174" customFormat="1" ht="21.95" customHeight="1">
      <c r="A21" s="303" t="s">
        <v>338</v>
      </c>
      <c r="B21" s="599" t="s">
        <v>443</v>
      </c>
      <c r="C21" s="599"/>
      <c r="D21" s="599"/>
      <c r="E21" s="599"/>
      <c r="F21" s="599"/>
      <c r="G21" s="599"/>
      <c r="H21" s="599"/>
      <c r="I21" s="599"/>
      <c r="J21" s="63"/>
      <c r="K21" s="63"/>
      <c r="L21" s="63"/>
      <c r="M21" s="63"/>
      <c r="N21" s="63"/>
    </row>
    <row r="22" spans="1:14" s="174" customFormat="1" ht="15" customHeight="1">
      <c r="A22" s="303"/>
      <c r="B22" s="702"/>
      <c r="C22" s="702"/>
      <c r="D22" s="702"/>
      <c r="E22" s="702"/>
      <c r="F22" s="702"/>
      <c r="G22" s="702"/>
      <c r="H22" s="702"/>
      <c r="I22" s="702"/>
      <c r="J22" s="63"/>
      <c r="K22" s="63"/>
      <c r="L22" s="63"/>
      <c r="M22" s="63"/>
      <c r="N22" s="63"/>
    </row>
    <row r="23" spans="1:14" s="174" customFormat="1" ht="18.75" customHeight="1">
      <c r="A23" s="303"/>
      <c r="B23" s="600" t="s">
        <v>444</v>
      </c>
      <c r="C23" s="600"/>
      <c r="D23" s="600"/>
      <c r="E23" s="600"/>
      <c r="F23" s="600"/>
      <c r="G23" s="600"/>
      <c r="H23" s="600"/>
      <c r="I23" s="600"/>
      <c r="J23" s="63"/>
      <c r="K23" s="63"/>
      <c r="L23" s="63"/>
      <c r="M23" s="63"/>
      <c r="N23" s="63"/>
    </row>
    <row r="24" spans="1:14" s="174" customFormat="1" ht="50.25" customHeight="1">
      <c r="A24" s="303" t="s">
        <v>339</v>
      </c>
      <c r="B24" s="599" t="s">
        <v>364</v>
      </c>
      <c r="C24" s="599"/>
      <c r="D24" s="599"/>
      <c r="E24" s="599"/>
      <c r="F24" s="599"/>
      <c r="G24" s="599"/>
      <c r="H24" s="599"/>
      <c r="I24" s="599"/>
      <c r="J24" s="63"/>
      <c r="K24" s="63"/>
      <c r="L24" s="63"/>
      <c r="M24" s="63"/>
      <c r="N24" s="63"/>
    </row>
    <row r="25" spans="1:14" s="174" customFormat="1" ht="90" customHeight="1">
      <c r="A25" s="303" t="s">
        <v>340</v>
      </c>
      <c r="B25" s="599" t="s">
        <v>409</v>
      </c>
      <c r="C25" s="599"/>
      <c r="D25" s="599"/>
      <c r="E25" s="599"/>
      <c r="F25" s="599"/>
      <c r="G25" s="599"/>
      <c r="H25" s="599"/>
      <c r="I25" s="599"/>
      <c r="J25" s="63"/>
      <c r="K25" s="63"/>
      <c r="L25" s="63"/>
      <c r="M25" s="63"/>
      <c r="N25" s="63"/>
    </row>
    <row r="26" spans="1:14" s="174" customFormat="1" ht="21.95" customHeight="1">
      <c r="A26" s="310" t="s">
        <v>15</v>
      </c>
      <c r="B26" s="685" t="s">
        <v>351</v>
      </c>
      <c r="C26" s="685"/>
      <c r="D26" s="685"/>
      <c r="E26" s="685"/>
      <c r="F26" s="685"/>
      <c r="G26" s="685"/>
      <c r="H26" s="685"/>
      <c r="I26" s="685"/>
      <c r="J26" s="63"/>
      <c r="K26" s="63"/>
      <c r="L26" s="63"/>
      <c r="M26" s="63"/>
      <c r="N26" s="63"/>
    </row>
    <row r="27" spans="1:14" s="174" customFormat="1" ht="38.25" customHeight="1">
      <c r="A27" s="303" t="s">
        <v>341</v>
      </c>
      <c r="B27" s="599" t="s">
        <v>403</v>
      </c>
      <c r="C27" s="599"/>
      <c r="D27" s="599"/>
      <c r="E27" s="599"/>
      <c r="F27" s="599"/>
      <c r="G27" s="599"/>
      <c r="H27" s="599"/>
      <c r="I27" s="599"/>
      <c r="J27" s="63"/>
      <c r="K27" s="63"/>
      <c r="L27" s="63"/>
      <c r="M27" s="63"/>
      <c r="N27" s="63"/>
    </row>
    <row r="28" spans="1:14" s="174" customFormat="1" ht="47.25" customHeight="1">
      <c r="A28" s="303" t="s">
        <v>342</v>
      </c>
      <c r="B28" s="599" t="s">
        <v>353</v>
      </c>
      <c r="C28" s="599"/>
      <c r="D28" s="599"/>
      <c r="E28" s="599"/>
      <c r="F28" s="599"/>
      <c r="G28" s="599"/>
      <c r="H28" s="599"/>
      <c r="I28" s="599"/>
      <c r="J28" s="63"/>
      <c r="K28" s="63"/>
      <c r="L28" s="63"/>
      <c r="M28" s="63"/>
      <c r="N28" s="63"/>
    </row>
    <row r="29" spans="1:14" s="174" customFormat="1" ht="41.25" customHeight="1">
      <c r="A29" s="303" t="s">
        <v>343</v>
      </c>
      <c r="B29" s="599" t="s">
        <v>363</v>
      </c>
      <c r="C29" s="599"/>
      <c r="D29" s="599"/>
      <c r="E29" s="599"/>
      <c r="F29" s="599"/>
      <c r="G29" s="599"/>
      <c r="H29" s="599"/>
      <c r="I29" s="599"/>
      <c r="J29" s="63"/>
      <c r="K29" s="63"/>
      <c r="L29" s="63"/>
      <c r="M29" s="63"/>
      <c r="N29" s="63"/>
    </row>
    <row r="30" spans="1:14" s="174" customFormat="1" ht="24.75" customHeight="1">
      <c r="A30" s="303" t="s">
        <v>344</v>
      </c>
      <c r="B30" s="599" t="s">
        <v>375</v>
      </c>
      <c r="C30" s="599"/>
      <c r="D30" s="599"/>
      <c r="E30" s="599"/>
      <c r="F30" s="599"/>
      <c r="G30" s="599"/>
      <c r="H30" s="599"/>
      <c r="I30" s="599"/>
      <c r="J30" s="63"/>
      <c r="K30" s="63"/>
      <c r="L30" s="63"/>
      <c r="M30" s="63"/>
      <c r="N30" s="63"/>
    </row>
    <row r="31" spans="1:14" s="174" customFormat="1" ht="61.5" customHeight="1">
      <c r="A31" s="303" t="s">
        <v>345</v>
      </c>
      <c r="B31" s="599" t="s">
        <v>377</v>
      </c>
      <c r="C31" s="599"/>
      <c r="D31" s="599"/>
      <c r="E31" s="599"/>
      <c r="F31" s="599"/>
      <c r="G31" s="599"/>
      <c r="H31" s="599"/>
      <c r="I31" s="599"/>
      <c r="J31" s="63"/>
      <c r="K31" s="63"/>
      <c r="L31" s="63"/>
      <c r="M31" s="63"/>
      <c r="N31" s="63"/>
    </row>
    <row r="32" spans="1:14" s="174" customFormat="1" ht="21.75" customHeight="1">
      <c r="A32" s="686" t="s">
        <v>447</v>
      </c>
      <c r="B32" s="686"/>
      <c r="C32" s="686"/>
      <c r="D32" s="686"/>
      <c r="E32" s="686"/>
      <c r="F32" s="686"/>
      <c r="G32" s="686"/>
      <c r="H32" s="686"/>
      <c r="I32" s="686"/>
      <c r="J32" s="63"/>
      <c r="K32" s="63"/>
      <c r="L32" s="63"/>
      <c r="M32" s="63"/>
      <c r="N32" s="63"/>
    </row>
    <row r="33" spans="1:14" s="174" customFormat="1" ht="12.75" customHeight="1">
      <c r="A33" s="310"/>
      <c r="B33" s="310"/>
      <c r="C33" s="310"/>
      <c r="D33" s="310"/>
      <c r="E33" s="310"/>
      <c r="F33" s="310"/>
      <c r="G33" s="310"/>
      <c r="H33" s="310"/>
      <c r="I33" s="310"/>
      <c r="J33" s="63"/>
      <c r="K33" s="63"/>
      <c r="L33" s="63"/>
      <c r="M33" s="63"/>
      <c r="N33" s="63"/>
    </row>
    <row r="34" spans="1:14" s="174" customFormat="1" ht="20.100000000000001" customHeight="1">
      <c r="A34" s="310"/>
      <c r="B34" s="341"/>
      <c r="C34" s="338"/>
      <c r="D34" s="697"/>
      <c r="E34" s="697"/>
      <c r="F34" s="697"/>
      <c r="G34" s="697"/>
      <c r="H34" s="697"/>
      <c r="I34" s="697"/>
      <c r="J34" s="63"/>
      <c r="K34" s="63"/>
      <c r="L34" s="63"/>
      <c r="M34" s="63"/>
      <c r="N34" s="63"/>
    </row>
    <row r="35" spans="1:14" s="174" customFormat="1" ht="9.75" customHeight="1">
      <c r="A35" s="310"/>
      <c r="B35" s="310"/>
      <c r="C35" s="338"/>
      <c r="D35" s="697"/>
      <c r="E35" s="697"/>
      <c r="F35" s="697"/>
      <c r="G35" s="697"/>
      <c r="H35" s="697"/>
      <c r="I35" s="697"/>
      <c r="J35" s="63"/>
      <c r="K35" s="63"/>
      <c r="L35" s="63"/>
      <c r="M35" s="63"/>
      <c r="N35" s="63"/>
    </row>
    <row r="36" spans="1:14" s="174" customFormat="1" ht="19.5" customHeight="1">
      <c r="A36" s="310"/>
      <c r="B36" s="599" t="s">
        <v>407</v>
      </c>
      <c r="C36" s="599"/>
      <c r="D36" s="599"/>
      <c r="E36" s="599"/>
      <c r="F36" s="599"/>
      <c r="G36" s="599"/>
      <c r="H36" s="599"/>
      <c r="I36" s="599"/>
      <c r="J36" s="63"/>
      <c r="K36" s="63"/>
      <c r="L36" s="63"/>
      <c r="M36" s="63"/>
      <c r="N36" s="63"/>
    </row>
    <row r="37" spans="1:14" s="174" customFormat="1" ht="24.75" customHeight="1">
      <c r="A37" s="310"/>
      <c r="B37" s="267" t="s">
        <v>354</v>
      </c>
      <c r="C37" s="687" t="s">
        <v>385</v>
      </c>
      <c r="D37" s="687"/>
      <c r="E37" s="687"/>
      <c r="F37" s="687"/>
      <c r="G37" s="687"/>
      <c r="H37" s="687"/>
      <c r="I37" s="687"/>
      <c r="J37" s="63"/>
      <c r="K37" s="63"/>
      <c r="L37" s="63"/>
      <c r="M37" s="63"/>
      <c r="N37" s="63"/>
    </row>
    <row r="38" spans="1:14" s="174" customFormat="1" ht="15.95" customHeight="1">
      <c r="A38" s="310"/>
      <c r="B38" s="336" t="s">
        <v>355</v>
      </c>
      <c r="C38" s="687" t="s">
        <v>446</v>
      </c>
      <c r="D38" s="687"/>
      <c r="E38" s="698"/>
      <c r="F38" s="698"/>
      <c r="G38" s="698"/>
      <c r="H38" s="698"/>
      <c r="I38" s="698"/>
      <c r="J38" s="63"/>
      <c r="K38" s="63"/>
      <c r="L38" s="63"/>
      <c r="M38" s="63"/>
      <c r="N38" s="63"/>
    </row>
    <row r="39" spans="1:14" s="174" customFormat="1" ht="15.95" customHeight="1">
      <c r="A39" s="310"/>
      <c r="B39" s="336"/>
      <c r="C39" s="687" t="s">
        <v>440</v>
      </c>
      <c r="D39" s="687"/>
      <c r="E39" s="696"/>
      <c r="F39" s="696"/>
      <c r="G39" s="696"/>
      <c r="H39" s="696"/>
      <c r="I39" s="696"/>
      <c r="J39" s="63"/>
      <c r="K39" s="63"/>
      <c r="L39" s="63"/>
      <c r="M39" s="63"/>
      <c r="N39" s="63"/>
    </row>
    <row r="40" spans="1:14" s="174" customFormat="1" ht="3.95" customHeight="1">
      <c r="A40" s="310"/>
      <c r="B40" s="267"/>
      <c r="C40" s="339"/>
      <c r="D40" s="339"/>
      <c r="E40" s="339"/>
      <c r="F40" s="339"/>
      <c r="G40" s="339"/>
      <c r="H40" s="339"/>
      <c r="I40" s="339"/>
      <c r="J40" s="63"/>
      <c r="K40" s="63"/>
      <c r="L40" s="63"/>
      <c r="M40" s="63"/>
      <c r="N40" s="63"/>
    </row>
    <row r="41" spans="1:14" s="174" customFormat="1" ht="36" customHeight="1">
      <c r="A41" s="310"/>
      <c r="B41" s="688" t="s">
        <v>356</v>
      </c>
      <c r="C41" s="688"/>
      <c r="D41" s="688"/>
      <c r="E41" s="688"/>
      <c r="F41" s="688"/>
      <c r="G41" s="688"/>
      <c r="H41" s="688"/>
      <c r="I41" s="688"/>
      <c r="J41" s="63"/>
      <c r="K41" s="63"/>
      <c r="L41" s="63"/>
      <c r="M41" s="63"/>
      <c r="N41" s="63"/>
    </row>
    <row r="42" spans="1:14" s="174" customFormat="1" ht="10.5" customHeight="1">
      <c r="A42" s="310"/>
      <c r="B42" s="303"/>
      <c r="C42" s="308"/>
      <c r="D42" s="308"/>
      <c r="E42" s="308"/>
      <c r="F42" s="308"/>
      <c r="G42" s="308"/>
      <c r="H42" s="308"/>
      <c r="I42" s="308"/>
      <c r="J42" s="63"/>
      <c r="K42" s="63"/>
      <c r="L42" s="63"/>
      <c r="M42" s="63"/>
      <c r="N42" s="63"/>
    </row>
    <row r="43" spans="1:14" s="174" customFormat="1" ht="70.5" customHeight="1">
      <c r="A43" s="310"/>
      <c r="B43" s="303"/>
      <c r="C43" s="606" t="s">
        <v>362</v>
      </c>
      <c r="D43" s="606"/>
      <c r="E43" s="606"/>
      <c r="F43" s="606"/>
      <c r="G43" s="606"/>
      <c r="H43" s="606"/>
      <c r="I43" s="606"/>
      <c r="J43" s="63"/>
      <c r="K43" s="63"/>
      <c r="L43" s="63"/>
      <c r="M43" s="63"/>
      <c r="N43" s="63"/>
    </row>
    <row r="44" spans="1:14" s="174" customFormat="1" ht="21.75" customHeight="1">
      <c r="A44" s="310"/>
      <c r="B44" s="336" t="s">
        <v>357</v>
      </c>
      <c r="C44" s="689" t="s">
        <v>358</v>
      </c>
      <c r="D44" s="603"/>
      <c r="E44" s="603"/>
      <c r="F44" s="603"/>
      <c r="G44" s="603"/>
      <c r="H44" s="603"/>
      <c r="I44" s="603"/>
      <c r="J44" s="63"/>
      <c r="K44" s="63"/>
      <c r="L44" s="63"/>
      <c r="M44" s="63"/>
      <c r="N44" s="63"/>
    </row>
    <row r="45" spans="1:14" s="284" customFormat="1" ht="21.75" customHeight="1">
      <c r="A45" s="302"/>
      <c r="B45" s="336" t="s">
        <v>355</v>
      </c>
      <c r="C45" s="690"/>
      <c r="D45" s="690"/>
      <c r="E45" s="690"/>
      <c r="F45" s="690"/>
      <c r="G45" s="690"/>
      <c r="H45" s="690"/>
      <c r="I45" s="690"/>
      <c r="J45" s="64"/>
      <c r="K45" s="64"/>
      <c r="L45" s="64"/>
      <c r="M45" s="64"/>
      <c r="N45" s="64"/>
    </row>
    <row r="46" spans="1:14" s="174" customFormat="1" ht="48" customHeight="1">
      <c r="A46" s="309"/>
      <c r="B46" s="692" t="s">
        <v>361</v>
      </c>
      <c r="C46" s="692"/>
      <c r="D46" s="692"/>
      <c r="E46" s="692"/>
      <c r="F46" s="692"/>
      <c r="G46" s="692"/>
      <c r="H46" s="692"/>
      <c r="I46" s="692"/>
      <c r="J46" s="63"/>
      <c r="K46" s="63"/>
      <c r="L46" s="63"/>
      <c r="M46" s="63"/>
      <c r="N46" s="63"/>
    </row>
    <row r="47" spans="1:14" s="174" customFormat="1" ht="78" customHeight="1">
      <c r="A47" s="340"/>
      <c r="B47" s="601" t="s">
        <v>360</v>
      </c>
      <c r="C47" s="629"/>
      <c r="D47" s="629"/>
      <c r="E47" s="602"/>
      <c r="F47" s="693" t="s">
        <v>359</v>
      </c>
      <c r="G47" s="694"/>
      <c r="H47" s="694"/>
      <c r="I47" s="695"/>
      <c r="J47" s="63"/>
      <c r="K47" s="63"/>
      <c r="L47" s="63"/>
      <c r="M47" s="63"/>
      <c r="N47" s="63"/>
    </row>
    <row r="48" spans="1:14" s="284" customFormat="1" ht="12.75" customHeight="1">
      <c r="A48" s="266"/>
      <c r="B48" s="630" t="s">
        <v>106</v>
      </c>
      <c r="C48" s="630"/>
      <c r="D48" s="630"/>
      <c r="E48" s="630"/>
      <c r="F48" s="630" t="s">
        <v>445</v>
      </c>
      <c r="G48" s="630"/>
      <c r="H48" s="630"/>
      <c r="I48" s="630"/>
      <c r="J48" s="64"/>
      <c r="K48" s="64"/>
      <c r="L48" s="64"/>
      <c r="M48" s="64"/>
      <c r="N48" s="64"/>
    </row>
    <row r="49" spans="1:14" s="285" customFormat="1" ht="21" customHeight="1">
      <c r="A49" s="691" t="s">
        <v>365</v>
      </c>
      <c r="B49" s="691"/>
      <c r="C49" s="691"/>
      <c r="D49" s="691"/>
      <c r="E49" s="691"/>
      <c r="F49" s="691"/>
      <c r="G49" s="691"/>
      <c r="H49" s="691"/>
      <c r="I49" s="691"/>
      <c r="J49" s="65"/>
      <c r="K49" s="65"/>
      <c r="L49" s="65"/>
      <c r="M49" s="65"/>
      <c r="N49" s="65"/>
    </row>
    <row r="50" spans="1:14" s="57" customFormat="1">
      <c r="A50" s="306"/>
      <c r="B50" s="306"/>
      <c r="C50" s="306"/>
    </row>
    <row r="51" spans="1:14" s="57" customFormat="1">
      <c r="A51" s="306"/>
      <c r="B51" s="306"/>
      <c r="C51" s="306"/>
    </row>
    <row r="52" spans="1:14" s="57" customFormat="1">
      <c r="A52" s="306"/>
      <c r="B52" s="306"/>
      <c r="C52" s="306"/>
    </row>
    <row r="53" spans="1:14" s="57" customFormat="1">
      <c r="A53" s="306"/>
      <c r="B53" s="306"/>
      <c r="C53" s="306"/>
    </row>
    <row r="54" spans="1:14" s="57" customFormat="1">
      <c r="A54" s="306"/>
      <c r="B54" s="306"/>
      <c r="C54" s="306"/>
    </row>
    <row r="55" spans="1:14" s="57" customFormat="1">
      <c r="A55" s="306"/>
      <c r="B55" s="306"/>
      <c r="C55" s="306"/>
    </row>
    <row r="56" spans="1:14" s="57" customFormat="1">
      <c r="A56" s="306"/>
      <c r="B56" s="306"/>
      <c r="C56" s="306"/>
    </row>
    <row r="57" spans="1:14" s="57" customFormat="1">
      <c r="A57" s="306"/>
      <c r="B57" s="306"/>
      <c r="C57" s="306"/>
    </row>
    <row r="58" spans="1:14" s="57" customFormat="1">
      <c r="A58" s="306"/>
      <c r="B58" s="306"/>
      <c r="C58" s="306"/>
    </row>
    <row r="59" spans="1:14" s="57" customFormat="1">
      <c r="A59" s="306"/>
      <c r="B59" s="306"/>
      <c r="C59" s="306"/>
    </row>
    <row r="60" spans="1:14" s="57" customFormat="1">
      <c r="A60" s="306"/>
      <c r="B60" s="306"/>
      <c r="C60" s="306"/>
    </row>
    <row r="61" spans="1:14" s="57" customFormat="1">
      <c r="A61" s="306"/>
      <c r="B61" s="306"/>
      <c r="C61" s="306"/>
    </row>
    <row r="62" spans="1:14" s="57" customFormat="1">
      <c r="A62" s="306"/>
      <c r="B62" s="306"/>
      <c r="C62" s="306"/>
    </row>
    <row r="63" spans="1:14" s="57" customFormat="1">
      <c r="A63" s="306"/>
      <c r="B63" s="306"/>
      <c r="C63" s="306"/>
    </row>
    <row r="64" spans="1:14" s="57" customFormat="1">
      <c r="A64" s="306"/>
      <c r="B64" s="306"/>
      <c r="C64" s="306"/>
    </row>
    <row r="65" spans="1:3" s="57" customFormat="1">
      <c r="A65" s="306"/>
      <c r="B65" s="306"/>
      <c r="C65" s="306"/>
    </row>
    <row r="66" spans="1:3" s="57" customFormat="1">
      <c r="A66" s="306"/>
      <c r="B66" s="306"/>
      <c r="C66" s="306"/>
    </row>
    <row r="67" spans="1:3" s="57" customFormat="1">
      <c r="A67" s="306"/>
      <c r="B67" s="306"/>
      <c r="C67" s="306"/>
    </row>
    <row r="68" spans="1:3" s="57" customFormat="1">
      <c r="A68" s="306"/>
      <c r="B68" s="306"/>
      <c r="C68" s="306"/>
    </row>
    <row r="69" spans="1:3" s="57" customFormat="1">
      <c r="A69" s="306"/>
      <c r="B69" s="306"/>
      <c r="C69" s="306"/>
    </row>
    <row r="70" spans="1:3" s="57" customFormat="1">
      <c r="A70" s="306"/>
      <c r="B70" s="306"/>
      <c r="C70" s="306"/>
    </row>
    <row r="71" spans="1:3" s="57" customFormat="1">
      <c r="A71" s="306"/>
      <c r="B71" s="306"/>
      <c r="C71" s="306"/>
    </row>
    <row r="72" spans="1:3" s="57" customFormat="1">
      <c r="A72" s="306"/>
      <c r="B72" s="306"/>
      <c r="C72" s="306"/>
    </row>
    <row r="73" spans="1:3" s="57" customFormat="1">
      <c r="A73" s="306"/>
      <c r="B73" s="306"/>
      <c r="C73" s="306"/>
    </row>
    <row r="74" spans="1:3" s="57" customFormat="1">
      <c r="A74" s="306"/>
      <c r="B74" s="306"/>
      <c r="C74" s="306"/>
    </row>
    <row r="75" spans="1:3" s="57" customFormat="1">
      <c r="A75" s="306"/>
      <c r="B75" s="306"/>
      <c r="C75" s="306"/>
    </row>
    <row r="76" spans="1:3" s="57" customFormat="1">
      <c r="A76" s="306"/>
      <c r="B76" s="306"/>
      <c r="C76" s="306"/>
    </row>
    <row r="77" spans="1:3" s="57" customFormat="1">
      <c r="A77" s="306"/>
      <c r="B77" s="306"/>
      <c r="C77" s="306"/>
    </row>
    <row r="78" spans="1:3" s="57" customFormat="1">
      <c r="A78" s="306"/>
      <c r="B78" s="306"/>
      <c r="C78" s="306"/>
    </row>
    <row r="79" spans="1:3" s="57" customFormat="1">
      <c r="A79" s="306"/>
      <c r="B79" s="306"/>
      <c r="C79" s="306"/>
    </row>
    <row r="80" spans="1:3" s="57" customFormat="1">
      <c r="A80" s="306"/>
      <c r="B80" s="306"/>
      <c r="C80" s="306"/>
    </row>
    <row r="81" spans="1:3" s="57" customFormat="1">
      <c r="A81" s="306"/>
      <c r="B81" s="306"/>
      <c r="C81" s="306"/>
    </row>
    <row r="82" spans="1:3" s="57" customFormat="1">
      <c r="A82" s="306"/>
      <c r="B82" s="306"/>
      <c r="C82" s="306"/>
    </row>
    <row r="83" spans="1:3" s="57" customFormat="1">
      <c r="A83" s="306"/>
      <c r="B83" s="306"/>
      <c r="C83" s="306"/>
    </row>
  </sheetData>
  <sheetProtection sheet="1" objects="1" scenarios="1" formatCells="0" formatRows="0" insertRows="0" deleteRows="0"/>
  <mergeCells count="48">
    <mergeCell ref="B19:D19"/>
    <mergeCell ref="E19:I19"/>
    <mergeCell ref="B23:I23"/>
    <mergeCell ref="B22:I22"/>
    <mergeCell ref="B13:I13"/>
    <mergeCell ref="B15:I15"/>
    <mergeCell ref="B16:D16"/>
    <mergeCell ref="F16:I16"/>
    <mergeCell ref="B18:F18"/>
    <mergeCell ref="G18:I18"/>
    <mergeCell ref="A14:I14"/>
    <mergeCell ref="B21:I21"/>
    <mergeCell ref="A2:I2"/>
    <mergeCell ref="B5:E5"/>
    <mergeCell ref="B3:I3"/>
    <mergeCell ref="A6:I6"/>
    <mergeCell ref="A7:I7"/>
    <mergeCell ref="C39:D39"/>
    <mergeCell ref="E39:I39"/>
    <mergeCell ref="D34:I35"/>
    <mergeCell ref="C38:D38"/>
    <mergeCell ref="E38:I38"/>
    <mergeCell ref="A49:I49"/>
    <mergeCell ref="B46:I46"/>
    <mergeCell ref="B48:E48"/>
    <mergeCell ref="B47:E47"/>
    <mergeCell ref="F47:I47"/>
    <mergeCell ref="B12:I12"/>
    <mergeCell ref="B11:I11"/>
    <mergeCell ref="B10:I10"/>
    <mergeCell ref="B9:I9"/>
    <mergeCell ref="B8:I8"/>
    <mergeCell ref="B24:I24"/>
    <mergeCell ref="F48:I48"/>
    <mergeCell ref="B25:I25"/>
    <mergeCell ref="B26:I26"/>
    <mergeCell ref="B27:I27"/>
    <mergeCell ref="B28:I28"/>
    <mergeCell ref="B29:I29"/>
    <mergeCell ref="B30:I30"/>
    <mergeCell ref="B31:I31"/>
    <mergeCell ref="A32:I32"/>
    <mergeCell ref="B36:I36"/>
    <mergeCell ref="C37:I37"/>
    <mergeCell ref="B41:I41"/>
    <mergeCell ref="C44:I44"/>
    <mergeCell ref="C45:I45"/>
    <mergeCell ref="C43:I43"/>
  </mergeCells>
  <dataValidations count="1">
    <dataValidation type="list" allowBlank="1" showDropDown="1" showInputMessage="1" showErrorMessage="1" errorTitle="Błąd!" error="W tym polu można wpisać tylko wartość &quot;X&quot;" sqref="B34">
      <formula1>"X,x"</formula1>
    </dataValidation>
  </dataValidations>
  <printOptions horizontalCentered="1"/>
  <pageMargins left="0.23622047244094491" right="0.23622047244094491" top="0.74803149606299213" bottom="0.74803149606299213" header="0.31496062992125984" footer="0.31496062992125984"/>
  <pageSetup paperSize="9" scale="83" orientation="portrait" cellComments="asDisplayed" r:id="rId1"/>
  <headerFooter>
    <oddFooter>&amp;L&amp;9PROW 2014-2020_19.3/2z&amp;R&amp;9Strona &amp;P z &amp;N</oddFooter>
  </headerFooter>
  <rowBreaks count="1" manualBreakCount="1">
    <brk id="3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view="pageBreakPreview" zoomScaleNormal="100" zoomScaleSheetLayoutView="100" workbookViewId="0">
      <selection sqref="A1:N1"/>
    </sheetView>
  </sheetViews>
  <sheetFormatPr defaultColWidth="9.140625" defaultRowHeight="12.75"/>
  <cols>
    <col min="1" max="1" width="3.5703125" style="97" customWidth="1"/>
    <col min="2" max="2" width="8.7109375" style="97" customWidth="1"/>
    <col min="3" max="3" width="15.7109375" style="97" customWidth="1"/>
    <col min="4" max="10" width="10.7109375" style="97" customWidth="1"/>
    <col min="11" max="11" width="7.7109375" style="97" customWidth="1"/>
    <col min="12" max="13" width="14.7109375" style="97" customWidth="1"/>
    <col min="14" max="14" width="12.7109375" style="97" customWidth="1"/>
    <col min="15" max="15" width="6.85546875" style="97" customWidth="1"/>
    <col min="16" max="16" width="6.7109375" style="97" customWidth="1"/>
    <col min="17" max="16384" width="9.140625" style="97"/>
  </cols>
  <sheetData>
    <row r="1" spans="1:16" ht="30" customHeight="1">
      <c r="A1" s="475" t="s">
        <v>182</v>
      </c>
      <c r="B1" s="476"/>
      <c r="C1" s="476"/>
      <c r="D1" s="476"/>
      <c r="E1" s="476"/>
      <c r="F1" s="476"/>
      <c r="G1" s="476"/>
      <c r="H1" s="476"/>
      <c r="I1" s="476"/>
      <c r="J1" s="476"/>
      <c r="K1" s="476"/>
      <c r="L1" s="476"/>
      <c r="M1" s="476"/>
      <c r="N1" s="476"/>
      <c r="O1" s="235"/>
    </row>
    <row r="2" spans="1:16" ht="30" customHeight="1">
      <c r="A2" s="478" t="s">
        <v>11</v>
      </c>
      <c r="B2" s="477" t="s">
        <v>168</v>
      </c>
      <c r="C2" s="478" t="s">
        <v>169</v>
      </c>
      <c r="D2" s="478" t="s">
        <v>170</v>
      </c>
      <c r="E2" s="477" t="s">
        <v>177</v>
      </c>
      <c r="F2" s="477" t="s">
        <v>171</v>
      </c>
      <c r="G2" s="477" t="s">
        <v>172</v>
      </c>
      <c r="H2" s="477" t="s">
        <v>173</v>
      </c>
      <c r="I2" s="477" t="s">
        <v>174</v>
      </c>
      <c r="J2" s="477" t="s">
        <v>178</v>
      </c>
      <c r="K2" s="477" t="s">
        <v>175</v>
      </c>
      <c r="L2" s="478" t="s">
        <v>163</v>
      </c>
      <c r="M2" s="477" t="s">
        <v>164</v>
      </c>
      <c r="N2" s="477"/>
      <c r="O2" s="487" t="s">
        <v>183</v>
      </c>
    </row>
    <row r="3" spans="1:16" s="98" customFormat="1" ht="30" customHeight="1">
      <c r="A3" s="486"/>
      <c r="B3" s="477"/>
      <c r="C3" s="479"/>
      <c r="D3" s="479"/>
      <c r="E3" s="477"/>
      <c r="F3" s="477"/>
      <c r="G3" s="477"/>
      <c r="H3" s="477"/>
      <c r="I3" s="477"/>
      <c r="J3" s="477"/>
      <c r="K3" s="477"/>
      <c r="L3" s="479"/>
      <c r="M3" s="189" t="s">
        <v>180</v>
      </c>
      <c r="N3" s="189" t="s">
        <v>181</v>
      </c>
      <c r="O3" s="488"/>
    </row>
    <row r="4" spans="1:16" s="99" customFormat="1">
      <c r="A4" s="479"/>
      <c r="B4" s="85">
        <v>1</v>
      </c>
      <c r="C4" s="85">
        <v>2</v>
      </c>
      <c r="D4" s="85">
        <v>3</v>
      </c>
      <c r="E4" s="85">
        <v>4</v>
      </c>
      <c r="F4" s="85">
        <v>5</v>
      </c>
      <c r="G4" s="85">
        <v>6</v>
      </c>
      <c r="H4" s="85">
        <v>7</v>
      </c>
      <c r="I4" s="85">
        <v>8</v>
      </c>
      <c r="J4" s="85">
        <v>9</v>
      </c>
      <c r="K4" s="85">
        <v>10</v>
      </c>
      <c r="L4" s="85">
        <v>11</v>
      </c>
      <c r="M4" s="85">
        <v>12</v>
      </c>
      <c r="N4" s="85">
        <v>13</v>
      </c>
      <c r="O4" s="83">
        <v>14</v>
      </c>
    </row>
    <row r="5" spans="1:16" ht="15.95" customHeight="1">
      <c r="A5" s="86">
        <v>1</v>
      </c>
      <c r="B5" s="87"/>
      <c r="C5" s="87"/>
      <c r="D5" s="87"/>
      <c r="E5" s="88"/>
      <c r="F5" s="96"/>
      <c r="G5" s="87"/>
      <c r="H5" s="87"/>
      <c r="I5" s="87"/>
      <c r="J5" s="88"/>
      <c r="K5" s="87" t="s">
        <v>184</v>
      </c>
      <c r="L5" s="95"/>
      <c r="M5" s="159" t="e">
        <f>VLOOKUP(VA_WF!I5,VI_ZRF!A:K,9,FALSE)</f>
        <v>#N/A</v>
      </c>
      <c r="N5" s="159" t="e">
        <f>VLOOKUP(VA_WF!I5,VI_ZRF!A:K,10,FALSE)</f>
        <v>#N/A</v>
      </c>
      <c r="O5" s="84"/>
      <c r="P5" s="126"/>
    </row>
    <row r="6" spans="1:16" ht="15.95" customHeight="1">
      <c r="A6" s="86">
        <v>2</v>
      </c>
      <c r="B6" s="87"/>
      <c r="C6" s="87"/>
      <c r="D6" s="87"/>
      <c r="E6" s="88"/>
      <c r="F6" s="96"/>
      <c r="G6" s="87"/>
      <c r="H6" s="87"/>
      <c r="I6" s="87"/>
      <c r="J6" s="88"/>
      <c r="K6" s="87" t="s">
        <v>184</v>
      </c>
      <c r="L6" s="95"/>
      <c r="M6" s="159" t="e">
        <f>VLOOKUP(VA_WF!I6,VI_ZRF!A:K,9,FALSE)</f>
        <v>#N/A</v>
      </c>
      <c r="N6" s="159" t="e">
        <f>VLOOKUP(VA_WF!I6,VI_ZRF!A:K,10,FALSE)</f>
        <v>#N/A</v>
      </c>
      <c r="O6" s="84"/>
    </row>
    <row r="7" spans="1:16" ht="15.95" customHeight="1">
      <c r="A7" s="86">
        <v>3</v>
      </c>
      <c r="B7" s="87"/>
      <c r="C7" s="87"/>
      <c r="D7" s="87"/>
      <c r="E7" s="88"/>
      <c r="F7" s="96"/>
      <c r="G7" s="87"/>
      <c r="H7" s="87"/>
      <c r="I7" s="87"/>
      <c r="J7" s="88"/>
      <c r="K7" s="87" t="s">
        <v>184</v>
      </c>
      <c r="L7" s="95"/>
      <c r="M7" s="159" t="e">
        <f>VLOOKUP(VA_WF!I7,VI_ZRF!A:K,9,FALSE)</f>
        <v>#N/A</v>
      </c>
      <c r="N7" s="159" t="e">
        <f>VLOOKUP(VA_WF!I7,VI_ZRF!A:K,10,FALSE)</f>
        <v>#N/A</v>
      </c>
      <c r="O7" s="84"/>
    </row>
    <row r="8" spans="1:16" ht="15.95" customHeight="1">
      <c r="A8" s="86">
        <v>4</v>
      </c>
      <c r="B8" s="87"/>
      <c r="C8" s="87"/>
      <c r="D8" s="87"/>
      <c r="E8" s="88"/>
      <c r="F8" s="96"/>
      <c r="G8" s="87"/>
      <c r="H8" s="87"/>
      <c r="I8" s="87"/>
      <c r="J8" s="88"/>
      <c r="K8" s="87" t="s">
        <v>184</v>
      </c>
      <c r="L8" s="95"/>
      <c r="M8" s="159" t="e">
        <f>VLOOKUP(VA_WF!I8,VI_ZRF!A:K,9,FALSE)</f>
        <v>#N/A</v>
      </c>
      <c r="N8" s="159" t="e">
        <f>VLOOKUP(VA_WF!I8,VI_ZRF!A:K,10,FALSE)</f>
        <v>#N/A</v>
      </c>
      <c r="O8" s="84"/>
    </row>
    <row r="9" spans="1:16" ht="15.95" customHeight="1">
      <c r="A9" s="86">
        <v>5</v>
      </c>
      <c r="B9" s="87"/>
      <c r="C9" s="87"/>
      <c r="D9" s="87"/>
      <c r="E9" s="88"/>
      <c r="F9" s="96"/>
      <c r="G9" s="87"/>
      <c r="H9" s="87"/>
      <c r="I9" s="87"/>
      <c r="J9" s="88"/>
      <c r="K9" s="87" t="s">
        <v>184</v>
      </c>
      <c r="L9" s="95"/>
      <c r="M9" s="159" t="e">
        <f>VLOOKUP(VA_WF!I9,VI_ZRF!A:K,9,FALSE)</f>
        <v>#N/A</v>
      </c>
      <c r="N9" s="159" t="e">
        <f>VLOOKUP(VA_WF!I9,VI_ZRF!A:K,10,FALSE)</f>
        <v>#N/A</v>
      </c>
      <c r="O9" s="84"/>
    </row>
    <row r="10" spans="1:16" ht="15.95" customHeight="1">
      <c r="A10" s="86">
        <v>6</v>
      </c>
      <c r="B10" s="87"/>
      <c r="C10" s="87"/>
      <c r="D10" s="87"/>
      <c r="E10" s="88"/>
      <c r="F10" s="96"/>
      <c r="G10" s="87"/>
      <c r="H10" s="87"/>
      <c r="I10" s="87"/>
      <c r="J10" s="88"/>
      <c r="K10" s="87" t="s">
        <v>184</v>
      </c>
      <c r="L10" s="95"/>
      <c r="M10" s="159" t="e">
        <f>VLOOKUP(VA_WF!I10,VI_ZRF!A:K,9,FALSE)</f>
        <v>#N/A</v>
      </c>
      <c r="N10" s="159" t="e">
        <f>VLOOKUP(VA_WF!I10,VI_ZRF!A:K,10,FALSE)</f>
        <v>#N/A</v>
      </c>
      <c r="O10" s="84"/>
    </row>
    <row r="11" spans="1:16" ht="15.95" customHeight="1">
      <c r="A11" s="86">
        <v>7</v>
      </c>
      <c r="B11" s="87"/>
      <c r="C11" s="87"/>
      <c r="D11" s="87"/>
      <c r="E11" s="88"/>
      <c r="F11" s="96"/>
      <c r="G11" s="87"/>
      <c r="H11" s="87"/>
      <c r="I11" s="87"/>
      <c r="J11" s="88"/>
      <c r="K11" s="87" t="s">
        <v>184</v>
      </c>
      <c r="L11" s="95"/>
      <c r="M11" s="159" t="e">
        <f>VLOOKUP(VA_WF!I11,VI_ZRF!A:K,9,FALSE)</f>
        <v>#N/A</v>
      </c>
      <c r="N11" s="159" t="e">
        <f>VLOOKUP(VA_WF!I11,VI_ZRF!A:K,10,FALSE)</f>
        <v>#N/A</v>
      </c>
      <c r="O11" s="84"/>
    </row>
    <row r="12" spans="1:16" ht="15.95" customHeight="1">
      <c r="A12" s="86">
        <v>8</v>
      </c>
      <c r="B12" s="87"/>
      <c r="C12" s="87"/>
      <c r="D12" s="87"/>
      <c r="E12" s="88"/>
      <c r="F12" s="96"/>
      <c r="G12" s="87"/>
      <c r="H12" s="87"/>
      <c r="I12" s="87"/>
      <c r="J12" s="88"/>
      <c r="K12" s="87" t="s">
        <v>184</v>
      </c>
      <c r="L12" s="95"/>
      <c r="M12" s="159" t="e">
        <f>VLOOKUP(VA_WF!I12,VI_ZRF!A:K,9,FALSE)</f>
        <v>#N/A</v>
      </c>
      <c r="N12" s="159" t="e">
        <f>VLOOKUP(VA_WF!I12,VI_ZRF!A:K,10,FALSE)</f>
        <v>#N/A</v>
      </c>
      <c r="O12" s="84"/>
    </row>
    <row r="13" spans="1:16" ht="15.95" customHeight="1">
      <c r="A13" s="86">
        <v>9</v>
      </c>
      <c r="B13" s="87"/>
      <c r="C13" s="87"/>
      <c r="D13" s="87"/>
      <c r="E13" s="88"/>
      <c r="F13" s="96"/>
      <c r="G13" s="87"/>
      <c r="H13" s="87"/>
      <c r="I13" s="87"/>
      <c r="J13" s="88"/>
      <c r="K13" s="87" t="s">
        <v>184</v>
      </c>
      <c r="L13" s="95"/>
      <c r="M13" s="159" t="e">
        <f>VLOOKUP(VA_WF!I13,VI_ZRF!A:K,9,FALSE)</f>
        <v>#N/A</v>
      </c>
      <c r="N13" s="159" t="e">
        <f>VLOOKUP(VA_WF!I13,VI_ZRF!A:K,10,FALSE)</f>
        <v>#N/A</v>
      </c>
      <c r="O13" s="84"/>
    </row>
    <row r="14" spans="1:16" ht="15.95" customHeight="1">
      <c r="A14" s="86">
        <v>10</v>
      </c>
      <c r="B14" s="87"/>
      <c r="C14" s="87"/>
      <c r="D14" s="87"/>
      <c r="E14" s="88"/>
      <c r="F14" s="96"/>
      <c r="G14" s="87"/>
      <c r="H14" s="87"/>
      <c r="I14" s="87"/>
      <c r="J14" s="88"/>
      <c r="K14" s="87" t="s">
        <v>184</v>
      </c>
      <c r="L14" s="95"/>
      <c r="M14" s="159" t="e">
        <f>VLOOKUP(VA_WF!I14,VI_ZRF!A:K,9,FALSE)</f>
        <v>#N/A</v>
      </c>
      <c r="N14" s="159" t="e">
        <f>VLOOKUP(VA_WF!I14,VI_ZRF!A:K,10,FALSE)</f>
        <v>#N/A</v>
      </c>
      <c r="O14" s="84"/>
    </row>
    <row r="15" spans="1:16" ht="15.95" customHeight="1">
      <c r="A15" s="86">
        <v>11</v>
      </c>
      <c r="B15" s="87"/>
      <c r="C15" s="87"/>
      <c r="D15" s="87"/>
      <c r="E15" s="88"/>
      <c r="F15" s="96"/>
      <c r="G15" s="87"/>
      <c r="H15" s="87"/>
      <c r="I15" s="87"/>
      <c r="J15" s="88"/>
      <c r="K15" s="87" t="s">
        <v>184</v>
      </c>
      <c r="L15" s="95"/>
      <c r="M15" s="159" t="e">
        <f>VLOOKUP(VA_WF!I15,VI_ZRF!A:K,9,FALSE)</f>
        <v>#N/A</v>
      </c>
      <c r="N15" s="159" t="e">
        <f>VLOOKUP(VA_WF!I15,VI_ZRF!A:K,10,FALSE)</f>
        <v>#N/A</v>
      </c>
      <c r="O15" s="84"/>
    </row>
    <row r="16" spans="1:16" ht="15.95" customHeight="1">
      <c r="A16" s="86">
        <v>12</v>
      </c>
      <c r="B16" s="87"/>
      <c r="C16" s="87"/>
      <c r="D16" s="87"/>
      <c r="E16" s="88"/>
      <c r="F16" s="96"/>
      <c r="G16" s="87"/>
      <c r="H16" s="87"/>
      <c r="I16" s="87"/>
      <c r="J16" s="88"/>
      <c r="K16" s="87" t="s">
        <v>184</v>
      </c>
      <c r="L16" s="95"/>
      <c r="M16" s="159" t="e">
        <f>VLOOKUP(VA_WF!I16,VI_ZRF!A:K,9,FALSE)</f>
        <v>#N/A</v>
      </c>
      <c r="N16" s="159" t="e">
        <f>VLOOKUP(VA_WF!I16,VI_ZRF!A:K,10,FALSE)</f>
        <v>#N/A</v>
      </c>
      <c r="O16" s="84"/>
    </row>
    <row r="17" spans="1:17" ht="15.95" customHeight="1">
      <c r="A17" s="86">
        <v>13</v>
      </c>
      <c r="B17" s="87"/>
      <c r="C17" s="87"/>
      <c r="D17" s="87"/>
      <c r="E17" s="88"/>
      <c r="F17" s="96"/>
      <c r="G17" s="87"/>
      <c r="H17" s="87"/>
      <c r="I17" s="87"/>
      <c r="J17" s="88"/>
      <c r="K17" s="87" t="s">
        <v>184</v>
      </c>
      <c r="L17" s="95"/>
      <c r="M17" s="159" t="e">
        <f>VLOOKUP(VA_WF!I17,VI_ZRF!A:K,9,FALSE)</f>
        <v>#N/A</v>
      </c>
      <c r="N17" s="159" t="e">
        <f>VLOOKUP(VA_WF!I17,VI_ZRF!A:K,10,FALSE)</f>
        <v>#N/A</v>
      </c>
      <c r="O17" s="84"/>
    </row>
    <row r="18" spans="1:17" ht="15.95" customHeight="1">
      <c r="A18" s="86">
        <v>14</v>
      </c>
      <c r="B18" s="87"/>
      <c r="C18" s="92"/>
      <c r="D18" s="87"/>
      <c r="E18" s="88"/>
      <c r="F18" s="96"/>
      <c r="G18" s="87"/>
      <c r="H18" s="87"/>
      <c r="I18" s="87"/>
      <c r="J18" s="88"/>
      <c r="K18" s="87" t="s">
        <v>184</v>
      </c>
      <c r="L18" s="95"/>
      <c r="M18" s="159" t="e">
        <f>VLOOKUP(VA_WF!I18,VI_ZRF!A:K,9,FALSE)</f>
        <v>#N/A</v>
      </c>
      <c r="N18" s="159" t="e">
        <f>VLOOKUP(VA_WF!I18,VI_ZRF!A:K,10,FALSE)</f>
        <v>#N/A</v>
      </c>
      <c r="O18" s="84"/>
    </row>
    <row r="19" spans="1:17" ht="15.95" customHeight="1">
      <c r="A19" s="86">
        <v>15</v>
      </c>
      <c r="B19" s="87"/>
      <c r="C19" s="92"/>
      <c r="D19" s="87"/>
      <c r="E19" s="88"/>
      <c r="F19" s="96"/>
      <c r="G19" s="87"/>
      <c r="H19" s="87"/>
      <c r="I19" s="87"/>
      <c r="J19" s="88"/>
      <c r="K19" s="87" t="s">
        <v>184</v>
      </c>
      <c r="L19" s="95"/>
      <c r="M19" s="159" t="e">
        <f>VLOOKUP(VA_WF!I19,VI_ZRF!A:K,9,FALSE)</f>
        <v>#N/A</v>
      </c>
      <c r="N19" s="159" t="e">
        <f>VLOOKUP(VA_WF!I19,VI_ZRF!A:K,10,FALSE)</f>
        <v>#N/A</v>
      </c>
      <c r="O19" s="84"/>
    </row>
    <row r="20" spans="1:17" ht="15.95" customHeight="1">
      <c r="A20" s="86">
        <v>16</v>
      </c>
      <c r="B20" s="87"/>
      <c r="C20" s="92"/>
      <c r="D20" s="87"/>
      <c r="E20" s="88"/>
      <c r="F20" s="96"/>
      <c r="G20" s="87"/>
      <c r="H20" s="87"/>
      <c r="I20" s="87"/>
      <c r="J20" s="88"/>
      <c r="K20" s="87" t="s">
        <v>184</v>
      </c>
      <c r="L20" s="95"/>
      <c r="M20" s="159" t="e">
        <f>VLOOKUP(VA_WF!I20,VI_ZRF!A:K,9,FALSE)</f>
        <v>#N/A</v>
      </c>
      <c r="N20" s="159" t="e">
        <f>VLOOKUP(VA_WF!I20,VI_ZRF!A:K,10,FALSE)</f>
        <v>#N/A</v>
      </c>
      <c r="O20" s="84"/>
    </row>
    <row r="21" spans="1:17" s="73" customFormat="1" ht="15.95" customHeight="1">
      <c r="A21" s="86">
        <v>17</v>
      </c>
      <c r="B21" s="87"/>
      <c r="C21" s="87"/>
      <c r="D21" s="87"/>
      <c r="E21" s="88"/>
      <c r="F21" s="96"/>
      <c r="G21" s="87"/>
      <c r="H21" s="87"/>
      <c r="I21" s="87"/>
      <c r="J21" s="88"/>
      <c r="K21" s="87" t="s">
        <v>184</v>
      </c>
      <c r="L21" s="95"/>
      <c r="M21" s="159" t="e">
        <f>VLOOKUP(VA_WF!I21,VI_ZRF!A:K,9,FALSE)</f>
        <v>#N/A</v>
      </c>
      <c r="N21" s="159" t="e">
        <f>VLOOKUP(VA_WF!I21,VI_ZRF!A:K,10,FALSE)</f>
        <v>#N/A</v>
      </c>
      <c r="O21" s="84"/>
    </row>
    <row r="22" spans="1:17" ht="15.95" customHeight="1">
      <c r="A22" s="89"/>
      <c r="B22" s="100"/>
      <c r="C22" s="90"/>
      <c r="D22" s="90"/>
      <c r="E22" s="90"/>
      <c r="F22" s="90"/>
      <c r="G22" s="90"/>
      <c r="H22" s="90"/>
      <c r="I22" s="489" t="s">
        <v>185</v>
      </c>
      <c r="J22" s="490"/>
      <c r="K22" s="491"/>
      <c r="L22" s="158">
        <f ca="1">SUM(L5:OFFSET(Razem_VA_WF,-1,3))</f>
        <v>0</v>
      </c>
      <c r="M22" s="158" t="e">
        <f ca="1">SUM(M5:OFFSET(Razem_VA_WF,-1,4))</f>
        <v>#N/A</v>
      </c>
      <c r="N22" s="158" t="e">
        <f ca="1">SUM(N5:OFFSET(Razem_VA_WF,-1,5))</f>
        <v>#N/A</v>
      </c>
      <c r="O22" s="236"/>
      <c r="Q22" s="117" t="s">
        <v>93</v>
      </c>
    </row>
    <row r="23" spans="1:17" s="103" customFormat="1" ht="15.95" customHeight="1">
      <c r="A23" s="91"/>
      <c r="B23" s="102"/>
      <c r="C23" s="94"/>
      <c r="D23" s="94"/>
      <c r="E23" s="94"/>
      <c r="F23" s="94"/>
      <c r="G23" s="94"/>
      <c r="H23" s="94"/>
      <c r="I23" s="492" t="s">
        <v>186</v>
      </c>
      <c r="J23" s="493"/>
      <c r="K23" s="106"/>
      <c r="L23" s="159">
        <f ca="1">IF($K23&gt;0,SUMIF($O$5:OFFSET(Razem_VA_WF,-1,6),$K23,L$5:OFFSET(Razem_VA_WF,-1,3)),0)</f>
        <v>0</v>
      </c>
      <c r="M23" s="159">
        <f ca="1">IF($K23&gt;0,SUMIF($O5:OFFSET(Razem_VA_WF,-1,6),$K23,M$5:OFFSET(Razem_VA_WF,-1,4)),0)</f>
        <v>0</v>
      </c>
      <c r="N23" s="159">
        <f ca="1">IF($K23&gt;0,SUMIF($O5:OFFSET(Razem_VA_WF,-1,6),$K23,N$5:OFFSET(Razem_VA_WF,-1,5)),0)</f>
        <v>0</v>
      </c>
      <c r="O23" s="237"/>
      <c r="Q23" s="118" t="s">
        <v>94</v>
      </c>
    </row>
    <row r="24" spans="1:17" ht="15.95" customHeight="1">
      <c r="A24" s="91"/>
      <c r="B24" s="101"/>
      <c r="C24" s="93"/>
      <c r="D24" s="93"/>
      <c r="E24" s="93"/>
      <c r="F24" s="93"/>
      <c r="G24" s="93"/>
      <c r="H24" s="93"/>
      <c r="I24" s="492" t="s">
        <v>186</v>
      </c>
      <c r="J24" s="493"/>
      <c r="K24" s="106"/>
      <c r="L24" s="159">
        <f ca="1">IF($K24&gt;0,SUMIF($O$5:OFFSET(Razem_VA_WF,-1,6),$K24,L$5:OFFSET(Razem_VA_WF,-1,3)),0)</f>
        <v>0</v>
      </c>
      <c r="M24" s="159">
        <f ca="1">IF($K24&gt;0,SUMIF($O$5:OFFSET(Razem_VA_WF,-1,6),$K24,M$5:OFFSET(Razem_VA_WF,-1,4)),0)</f>
        <v>0</v>
      </c>
      <c r="N24" s="159">
        <f ca="1">IF($K24&gt;0,SUMIF($O$5:OFFSET(Razem_VA_WF,-1,6),$K24,N$5:OFFSET(Razem_VA_WF,-1,5)),0)</f>
        <v>0</v>
      </c>
      <c r="O24" s="236"/>
      <c r="Q24" s="119"/>
    </row>
    <row r="25" spans="1:17" s="73" customFormat="1" ht="15.95" customHeight="1">
      <c r="A25" s="482"/>
      <c r="B25" s="483"/>
      <c r="C25" s="483"/>
      <c r="D25" s="483"/>
      <c r="E25" s="483"/>
      <c r="F25" s="483"/>
      <c r="G25" s="483"/>
      <c r="H25" s="484"/>
      <c r="I25" s="480" t="s">
        <v>186</v>
      </c>
      <c r="J25" s="481"/>
      <c r="K25" s="106"/>
      <c r="L25" s="159">
        <f ca="1">IF($K25&gt;0,SUMIF($O$5:OFFSET(Razem_VA_WF,-1,6),$K25,L$5:OFFSET(Razem_VA_WF,-1,3)),0)</f>
        <v>0</v>
      </c>
      <c r="M25" s="159">
        <f ca="1">IF($K25&gt;0,SUMIF($O$5:OFFSET(Razem_VA_WF,-1,6),$K25,M$5:OFFSET(Razem_VA_WF,-1,4)),0)</f>
        <v>0</v>
      </c>
      <c r="N25" s="159">
        <f ca="1">IF($K25&gt;0,SUMIF($O$5:OFFSET(Razem_VA_WF,-1,6),$K25,N$5:OFFSET(Razem_VA_WF,-1,5)),0)</f>
        <v>0</v>
      </c>
      <c r="O25" s="238"/>
      <c r="Q25" s="120"/>
    </row>
    <row r="26" spans="1:17" ht="12.75" customHeight="1">
      <c r="A26" s="239"/>
      <c r="B26" s="240"/>
      <c r="C26" s="241"/>
      <c r="D26" s="241"/>
      <c r="E26" s="241"/>
      <c r="F26" s="241"/>
      <c r="G26" s="241"/>
      <c r="H26" s="241"/>
      <c r="I26" s="241"/>
      <c r="J26" s="485"/>
      <c r="K26" s="485"/>
      <c r="L26" s="242"/>
      <c r="M26" s="243"/>
      <c r="N26" s="243"/>
      <c r="O26" s="244"/>
      <c r="Q26" s="117" t="s">
        <v>93</v>
      </c>
    </row>
    <row r="27" spans="1:17">
      <c r="Q27" s="118" t="s">
        <v>94</v>
      </c>
    </row>
  </sheetData>
  <sheetProtection algorithmName="SHA-512" hashValue="Y3I/CpT6XITGDXQLAg38B1Vu4zRRbL5Ji5gpS8vlDs5UiAAcT/VSqkJp4OiKjAbWorlR56ZWrcDkNNs8FcZJEA==" saltValue="wh5qwbx8zslKWsJfl8xtpA==" spinCount="100000" sheet="1" objects="1" scenarios="1" formatCells="0" formatColumns="0" formatRows="0" insertRows="0" deleteRows="0"/>
  <dataConsolidate/>
  <mergeCells count="21">
    <mergeCell ref="I25:J25"/>
    <mergeCell ref="A25:H25"/>
    <mergeCell ref="J26:K26"/>
    <mergeCell ref="A2:A4"/>
    <mergeCell ref="O2:O3"/>
    <mergeCell ref="I22:K22"/>
    <mergeCell ref="I23:J23"/>
    <mergeCell ref="I24:J24"/>
    <mergeCell ref="H2:H3"/>
    <mergeCell ref="I2:I3"/>
    <mergeCell ref="J2:J3"/>
    <mergeCell ref="K2:K3"/>
    <mergeCell ref="L2:L3"/>
    <mergeCell ref="M2:N2"/>
    <mergeCell ref="A1:N1"/>
    <mergeCell ref="B2:B3"/>
    <mergeCell ref="C2:C3"/>
    <mergeCell ref="D2:D3"/>
    <mergeCell ref="E2:E3"/>
    <mergeCell ref="F2:F3"/>
    <mergeCell ref="G2:G3"/>
  </mergeCells>
  <dataValidations count="13">
    <dataValidation type="list" allowBlank="1" showInputMessage="1" showErrorMessage="1" sqref="K5:K21">
      <formula1>"(wybór),G,P,K"</formula1>
    </dataValidation>
    <dataValidation type="whole" operator="greaterThanOrEqual" allowBlank="1" showInputMessage="1" showErrorMessage="1" sqref="K23:K25">
      <formula1>1</formula1>
    </dataValidation>
    <dataValidation type="decimal" operator="greaterThanOrEqual" allowBlank="1" showInputMessage="1" showErrorMessage="1" sqref="L22:N25">
      <formula1>0</formula1>
    </dataValidation>
    <dataValidation type="whole" allowBlank="1" showInputMessage="1" showErrorMessage="1" sqref="F6:F21">
      <formula1>1</formula1>
      <formula2>9999999999</formula2>
    </dataValidation>
    <dataValidation type="whole" allowBlank="1" showInputMessage="1" showErrorMessage="1" errorTitle="Błąd!" error="W tym polu można wpisać tylko liczbę całkowitą - w zakresie od &quot;0000000001&quot; do &quot;9999999999&quot; (dziesięciocyfrową, większą od &quot;0&quot;)" sqref="F5">
      <formula1>1</formula1>
      <formula2>9999999999</formula2>
    </dataValidation>
    <dataValidation type="whole" operator="greaterThan" allowBlank="1" showInputMessage="1" showErrorMessage="1" sqref="O5:O21">
      <formula1>0</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Q22 Q26"/>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Q23 Q27"/>
    <dataValidation type="date" operator="greaterThan" allowBlank="1" showInputMessage="1" showErrorMessage="1" errorTitle="Błąd!" error="W tym polu można wpisać tylko datę (w formacie dd-mm-rrrr - dwucyfrowe oznaczenia dnia i miesiąca oraz czterocyfrowe oznaczenie roku) większą (późniejszą) niż 01-01-2014" sqref="E5:E21">
      <formula1>41640</formula1>
    </dataValidation>
    <dataValidation type="date" operator="greaterThan" allowBlank="1" showInputMessage="1" showErrorMessage="1" errorTitle="Błąd!" error="W tym polu można wpisać tylko datę (w formacie dd-mm-rrrr - dwucyfrowe oznaczenia dnia i miesiąca oraz czterocyfrowe oznaczenie roku) większą (późniejszą) niż 01-01-2014" sqref="J5:J21">
      <formula1>41640</formula1>
    </dataValidation>
    <dataValidation operator="greaterThanOrEqual" allowBlank="1" showInputMessage="1" showErrorMessage="1" errorTitle="Błąd!" error="W tym polu można wpisać tylko liczbę - równą lub większą od 0" sqref="L5:L21"/>
    <dataValidation type="decimal" operator="lessThanOrEqual" allowBlank="1" showInputMessage="1" showErrorMessage="1" errorTitle="Błąd!" error="Kwota wydatków kwalifikowalnych nie może być wyższa od wydatków całkowitych." sqref="M5:M21">
      <formula1>L5</formula1>
    </dataValidation>
    <dataValidation type="decimal" operator="lessThanOrEqual" allowBlank="1" showInputMessage="1" showErrorMessage="1" errorTitle="Błąd!" error="Kwota VAT nie może przekroczyć 23% kwoty wydatków kwalifikowalnych ogółem." sqref="N5:N21">
      <formula1>M5*0.23</formula1>
    </dataValidation>
  </dataValidations>
  <printOptions horizontalCentered="1"/>
  <pageMargins left="0.11811023622047245" right="0.11811023622047245" top="0.39370078740157483" bottom="0.39370078740157483" header="0.11811023622047245" footer="0.11811023622047245"/>
  <pageSetup paperSize="9" scale="91" orientation="landscape" r:id="rId1"/>
  <headerFooter alignWithMargins="0">
    <oddFooter>&amp;LPROW 2014-2020_19.3/2z&amp;RStrona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showOutlineSymbols="0" view="pageBreakPreview" zoomScaleNormal="100" zoomScaleSheetLayoutView="100" workbookViewId="0"/>
  </sheetViews>
  <sheetFormatPr defaultColWidth="2.85546875" defaultRowHeight="12.75"/>
  <cols>
    <col min="1" max="1" width="4.7109375" style="3" customWidth="1"/>
    <col min="2" max="2" width="40.7109375" style="3" customWidth="1"/>
    <col min="3" max="3" width="8.7109375" style="3" customWidth="1"/>
    <col min="4" max="5" width="8.7109375" style="28" customWidth="1"/>
    <col min="6" max="6" width="12.7109375" style="3" customWidth="1"/>
    <col min="7" max="7" width="10.7109375" style="3" customWidth="1"/>
    <col min="8" max="9" width="12.7109375" style="3" customWidth="1"/>
    <col min="10" max="10" width="10.7109375" style="3" customWidth="1"/>
    <col min="11" max="11" width="12.7109375" style="3" customWidth="1"/>
    <col min="12" max="12" width="10.7109375" style="3" customWidth="1"/>
    <col min="13" max="13" width="10.7109375" style="33" customWidth="1"/>
    <col min="14" max="14" width="6.7109375" style="3" customWidth="1"/>
    <col min="15" max="15" width="17.28515625" style="3" customWidth="1"/>
    <col min="16" max="16384" width="2.85546875" style="3"/>
  </cols>
  <sheetData>
    <row r="1" spans="1:15" s="4" customFormat="1" ht="30" customHeight="1">
      <c r="A1" s="245" t="s">
        <v>179</v>
      </c>
      <c r="B1" s="152"/>
      <c r="C1" s="152"/>
      <c r="D1" s="152"/>
      <c r="E1" s="152"/>
      <c r="F1" s="152"/>
      <c r="G1" s="494" t="s">
        <v>251</v>
      </c>
      <c r="H1" s="494"/>
      <c r="I1" s="495" t="str">
        <f>I_V!J14</f>
        <v>(wybierz z listy)</v>
      </c>
      <c r="J1" s="496"/>
      <c r="K1" s="497"/>
      <c r="L1" s="166"/>
      <c r="M1" s="246"/>
    </row>
    <row r="2" spans="1:15" s="38" customFormat="1" ht="12" customHeight="1">
      <c r="A2" s="521"/>
      <c r="B2" s="506" t="s">
        <v>313</v>
      </c>
      <c r="C2" s="506" t="s">
        <v>24</v>
      </c>
      <c r="D2" s="498" t="s">
        <v>252</v>
      </c>
      <c r="E2" s="498" t="s">
        <v>253</v>
      </c>
      <c r="F2" s="533" t="s">
        <v>254</v>
      </c>
      <c r="G2" s="534"/>
      <c r="H2" s="535"/>
      <c r="I2" s="539" t="s">
        <v>382</v>
      </c>
      <c r="J2" s="540"/>
      <c r="K2" s="541"/>
      <c r="L2" s="506" t="s">
        <v>255</v>
      </c>
      <c r="M2" s="501" t="s">
        <v>314</v>
      </c>
    </row>
    <row r="3" spans="1:15" s="38" customFormat="1" ht="12" customHeight="1">
      <c r="A3" s="522"/>
      <c r="B3" s="507"/>
      <c r="C3" s="507"/>
      <c r="D3" s="499"/>
      <c r="E3" s="499"/>
      <c r="F3" s="530" t="str">
        <f>I_V!J14</f>
        <v>(wybierz z listy)</v>
      </c>
      <c r="G3" s="531"/>
      <c r="H3" s="532"/>
      <c r="I3" s="536" t="str">
        <f>I_V!J14</f>
        <v>(wybierz z listy)</v>
      </c>
      <c r="J3" s="537"/>
      <c r="K3" s="538"/>
      <c r="L3" s="507"/>
      <c r="M3" s="502"/>
    </row>
    <row r="4" spans="1:15" s="38" customFormat="1" ht="48" customHeight="1">
      <c r="A4" s="523"/>
      <c r="B4" s="508"/>
      <c r="C4" s="508"/>
      <c r="D4" s="500"/>
      <c r="E4" s="500"/>
      <c r="F4" s="191" t="s">
        <v>68</v>
      </c>
      <c r="G4" s="191" t="s">
        <v>67</v>
      </c>
      <c r="H4" s="7" t="s">
        <v>256</v>
      </c>
      <c r="I4" s="7" t="s">
        <v>68</v>
      </c>
      <c r="J4" s="247" t="s">
        <v>51</v>
      </c>
      <c r="K4" s="248" t="s">
        <v>256</v>
      </c>
      <c r="L4" s="508"/>
      <c r="M4" s="503"/>
    </row>
    <row r="5" spans="1:15" s="30" customFormat="1" ht="12" customHeight="1">
      <c r="A5" s="29">
        <v>1</v>
      </c>
      <c r="B5" s="29">
        <v>2</v>
      </c>
      <c r="C5" s="29">
        <v>3</v>
      </c>
      <c r="D5" s="29">
        <v>4</v>
      </c>
      <c r="E5" s="29">
        <v>5</v>
      </c>
      <c r="F5" s="29">
        <v>6</v>
      </c>
      <c r="G5" s="29">
        <v>7</v>
      </c>
      <c r="H5" s="29">
        <v>8</v>
      </c>
      <c r="I5" s="29">
        <v>9</v>
      </c>
      <c r="J5" s="29">
        <v>10</v>
      </c>
      <c r="K5" s="29">
        <v>11</v>
      </c>
      <c r="L5" s="35">
        <v>12</v>
      </c>
      <c r="M5" s="35">
        <v>13</v>
      </c>
    </row>
    <row r="6" spans="1:15" s="6" customFormat="1" ht="14.1" customHeight="1">
      <c r="A6" s="44" t="s">
        <v>26</v>
      </c>
      <c r="B6" s="515" t="s">
        <v>371</v>
      </c>
      <c r="C6" s="516"/>
      <c r="D6" s="516"/>
      <c r="E6" s="516"/>
      <c r="F6" s="516"/>
      <c r="G6" s="516"/>
      <c r="H6" s="516"/>
      <c r="I6" s="516"/>
      <c r="J6" s="516"/>
      <c r="K6" s="516"/>
      <c r="L6" s="190"/>
      <c r="M6" s="42"/>
    </row>
    <row r="7" spans="1:15" s="6" customFormat="1" ht="14.1" customHeight="1">
      <c r="A7" s="44" t="s">
        <v>96</v>
      </c>
      <c r="B7" s="509"/>
      <c r="C7" s="510"/>
      <c r="D7" s="510"/>
      <c r="E7" s="510"/>
      <c r="F7" s="510"/>
      <c r="G7" s="510"/>
      <c r="H7" s="510"/>
      <c r="I7" s="510"/>
      <c r="J7" s="510"/>
      <c r="K7" s="510"/>
      <c r="L7" s="249"/>
      <c r="M7" s="250"/>
    </row>
    <row r="8" spans="1:15" s="6" customFormat="1" ht="12">
      <c r="A8" s="145" t="s">
        <v>97</v>
      </c>
      <c r="B8" s="15"/>
      <c r="C8" s="31"/>
      <c r="D8" s="37"/>
      <c r="E8" s="37"/>
      <c r="F8" s="37"/>
      <c r="G8" s="37"/>
      <c r="H8" s="37"/>
      <c r="I8" s="37"/>
      <c r="J8" s="37"/>
      <c r="K8" s="37"/>
      <c r="L8" s="161">
        <f>IF(F8&gt;0,(I8-F8)/F8*100%,0)</f>
        <v>0</v>
      </c>
      <c r="M8" s="34"/>
    </row>
    <row r="9" spans="1:15" s="6" customFormat="1" ht="14.1" customHeight="1">
      <c r="A9" s="145" t="s">
        <v>98</v>
      </c>
      <c r="B9" s="15"/>
      <c r="C9" s="31"/>
      <c r="D9" s="37"/>
      <c r="E9" s="37"/>
      <c r="F9" s="37"/>
      <c r="G9" s="37"/>
      <c r="H9" s="37"/>
      <c r="I9" s="37"/>
      <c r="J9" s="37"/>
      <c r="K9" s="37"/>
      <c r="L9" s="161">
        <f>IF(F9&gt;0,(I9-F9)/F9*100%,0)</f>
        <v>0</v>
      </c>
      <c r="M9" s="31"/>
    </row>
    <row r="10" spans="1:15" s="104" customFormat="1" ht="14.1" customHeight="1">
      <c r="A10" s="145" t="s">
        <v>5</v>
      </c>
      <c r="B10" s="15"/>
      <c r="C10" s="31"/>
      <c r="D10" s="37"/>
      <c r="E10" s="37"/>
      <c r="F10" s="37"/>
      <c r="G10" s="37"/>
      <c r="H10" s="37"/>
      <c r="I10" s="37"/>
      <c r="J10" s="37"/>
      <c r="K10" s="37"/>
      <c r="L10" s="161">
        <f>IF(F10&gt;0,(I10-F10)/F10*100%,0)</f>
        <v>0</v>
      </c>
      <c r="M10" s="31"/>
    </row>
    <row r="11" spans="1:15" s="6" customFormat="1" ht="14.1" customHeight="1">
      <c r="A11" s="511" t="s">
        <v>32</v>
      </c>
      <c r="B11" s="512"/>
      <c r="C11" s="512"/>
      <c r="D11" s="512"/>
      <c r="E11" s="513"/>
      <c r="F11" s="160">
        <f ca="1">SUM(F$8:OFFSET(V_ZRF_Suma_A,-1,5))</f>
        <v>0</v>
      </c>
      <c r="G11" s="160">
        <f ca="1">SUM(G$8:OFFSET(V_ZRF_Suma_A,-1,6))</f>
        <v>0</v>
      </c>
      <c r="H11" s="160">
        <f ca="1">SUM(H$8:OFFSET(V_ZRF_Suma_A,-1,7))</f>
        <v>0</v>
      </c>
      <c r="I11" s="160">
        <f ca="1">SUM(I$8:OFFSET(V_ZRF_Suma_A,-1,8))</f>
        <v>0</v>
      </c>
      <c r="J11" s="160">
        <f ca="1">SUM(J$8:OFFSET(V_ZRF_Suma_A,-1,9))</f>
        <v>0</v>
      </c>
      <c r="K11" s="160">
        <f ca="1">SUM(K$8:OFFSET(V_ZRF_Suma_A,-1,10))</f>
        <v>0</v>
      </c>
      <c r="L11" s="161">
        <f ca="1">IF(F11&gt;0,(I11-F11)/F11*100%,0)</f>
        <v>0</v>
      </c>
      <c r="M11" s="251"/>
      <c r="O11" s="121" t="s">
        <v>93</v>
      </c>
    </row>
    <row r="12" spans="1:15" s="6" customFormat="1" ht="14.1" customHeight="1">
      <c r="A12" s="44" t="s">
        <v>0</v>
      </c>
      <c r="B12" s="509"/>
      <c r="C12" s="510"/>
      <c r="D12" s="510"/>
      <c r="E12" s="510"/>
      <c r="F12" s="510"/>
      <c r="G12" s="510"/>
      <c r="H12" s="510"/>
      <c r="I12" s="510"/>
      <c r="J12" s="510"/>
      <c r="K12" s="510"/>
      <c r="L12" s="157"/>
      <c r="M12" s="43"/>
      <c r="O12" s="118" t="s">
        <v>94</v>
      </c>
    </row>
    <row r="13" spans="1:15" s="6" customFormat="1" ht="14.1" customHeight="1">
      <c r="A13" s="145" t="s">
        <v>99</v>
      </c>
      <c r="B13" s="15"/>
      <c r="C13" s="31"/>
      <c r="D13" s="37"/>
      <c r="E13" s="37"/>
      <c r="F13" s="37"/>
      <c r="G13" s="37"/>
      <c r="H13" s="37"/>
      <c r="I13" s="37"/>
      <c r="J13" s="37"/>
      <c r="K13" s="37"/>
      <c r="L13" s="161">
        <f>IF(F13&gt;0,(I13-F13)/F13*100%,0)</f>
        <v>0</v>
      </c>
      <c r="M13" s="34"/>
      <c r="O13" s="122"/>
    </row>
    <row r="14" spans="1:15" s="6" customFormat="1" ht="14.1" customHeight="1">
      <c r="A14" s="145" t="s">
        <v>100</v>
      </c>
      <c r="B14" s="15"/>
      <c r="C14" s="31"/>
      <c r="D14" s="37"/>
      <c r="E14" s="37"/>
      <c r="F14" s="37"/>
      <c r="G14" s="37"/>
      <c r="H14" s="37"/>
      <c r="I14" s="37"/>
      <c r="J14" s="37"/>
      <c r="K14" s="37"/>
      <c r="L14" s="161">
        <f>IF(F14&gt;0,(I14-F14)/F14*100%,0)</f>
        <v>0</v>
      </c>
      <c r="M14" s="32"/>
      <c r="O14" s="122"/>
    </row>
    <row r="15" spans="1:15" s="104" customFormat="1" ht="14.1" customHeight="1">
      <c r="A15" s="145" t="s">
        <v>5</v>
      </c>
      <c r="B15" s="15"/>
      <c r="C15" s="31"/>
      <c r="D15" s="37"/>
      <c r="E15" s="37"/>
      <c r="F15" s="37"/>
      <c r="G15" s="37"/>
      <c r="H15" s="37"/>
      <c r="I15" s="37"/>
      <c r="J15" s="37"/>
      <c r="K15" s="37"/>
      <c r="L15" s="161">
        <f>IF(F15&gt;0,(I15-F15)/F15*100%,0)</f>
        <v>0</v>
      </c>
      <c r="M15" s="32"/>
      <c r="O15" s="123"/>
    </row>
    <row r="16" spans="1:15" s="6" customFormat="1" ht="14.1" customHeight="1">
      <c r="A16" s="511" t="s">
        <v>33</v>
      </c>
      <c r="B16" s="512"/>
      <c r="C16" s="512"/>
      <c r="D16" s="512"/>
      <c r="E16" s="513"/>
      <c r="F16" s="160">
        <f ca="1">SUM(F13:OFFSET(V_ZRF_Suma_B,-1,5))</f>
        <v>0</v>
      </c>
      <c r="G16" s="160">
        <f ca="1">SUM(G13:OFFSET(V_ZRF_Suma_B,-1,6))</f>
        <v>0</v>
      </c>
      <c r="H16" s="160">
        <f ca="1">SUM(H13:OFFSET(V_ZRF_Suma_B,-1,7))</f>
        <v>0</v>
      </c>
      <c r="I16" s="160">
        <f ca="1">SUM(I13:OFFSET(V_ZRF_Suma_B,-1,8))</f>
        <v>0</v>
      </c>
      <c r="J16" s="160">
        <f ca="1">SUM(J13:OFFSET(V_ZRF_Suma_B,-1,9))</f>
        <v>0</v>
      </c>
      <c r="K16" s="160">
        <f ca="1">SUM(K13:OFFSET(V_ZRF_Suma_B,-1,10))</f>
        <v>0</v>
      </c>
      <c r="L16" s="161">
        <f ca="1">IF(F16&gt;0,(I16-F16)/F16*100%,0)</f>
        <v>0</v>
      </c>
      <c r="M16" s="251"/>
      <c r="O16" s="121" t="s">
        <v>93</v>
      </c>
    </row>
    <row r="17" spans="1:15" s="6" customFormat="1" ht="14.1" customHeight="1">
      <c r="A17" s="44" t="s">
        <v>7</v>
      </c>
      <c r="B17" s="509"/>
      <c r="C17" s="510"/>
      <c r="D17" s="510"/>
      <c r="E17" s="510"/>
      <c r="F17" s="510"/>
      <c r="G17" s="510"/>
      <c r="H17" s="510"/>
      <c r="I17" s="510"/>
      <c r="J17" s="510"/>
      <c r="K17" s="510"/>
      <c r="L17" s="157"/>
      <c r="M17" s="43"/>
      <c r="O17" s="118" t="s">
        <v>94</v>
      </c>
    </row>
    <row r="18" spans="1:15" s="6" customFormat="1" ht="14.1" customHeight="1">
      <c r="A18" s="145" t="s">
        <v>101</v>
      </c>
      <c r="B18" s="15"/>
      <c r="C18" s="31"/>
      <c r="D18" s="37"/>
      <c r="E18" s="37"/>
      <c r="F18" s="37"/>
      <c r="G18" s="37"/>
      <c r="H18" s="37"/>
      <c r="I18" s="37"/>
      <c r="J18" s="37"/>
      <c r="K18" s="37"/>
      <c r="L18" s="161">
        <f>IF(F18&gt;0,(I18-F18)/F18*100%,0)</f>
        <v>0</v>
      </c>
      <c r="M18" s="31"/>
      <c r="O18" s="122"/>
    </row>
    <row r="19" spans="1:15" s="6" customFormat="1" ht="14.1" customHeight="1">
      <c r="A19" s="145" t="s">
        <v>102</v>
      </c>
      <c r="B19" s="48"/>
      <c r="C19" s="31"/>
      <c r="D19" s="37"/>
      <c r="E19" s="37"/>
      <c r="F19" s="37"/>
      <c r="G19" s="37"/>
      <c r="H19" s="37"/>
      <c r="I19" s="37"/>
      <c r="J19" s="37"/>
      <c r="K19" s="37"/>
      <c r="L19" s="161">
        <f>IF(F19&gt;0,(I19-F19)/F19*100%,0)</f>
        <v>0</v>
      </c>
      <c r="M19" s="31"/>
      <c r="O19" s="122"/>
    </row>
    <row r="20" spans="1:15" s="104" customFormat="1" ht="14.1" customHeight="1">
      <c r="A20" s="145" t="s">
        <v>5</v>
      </c>
      <c r="B20" s="15"/>
      <c r="C20" s="31"/>
      <c r="D20" s="37"/>
      <c r="E20" s="37"/>
      <c r="F20" s="37"/>
      <c r="G20" s="37"/>
      <c r="H20" s="37"/>
      <c r="I20" s="37"/>
      <c r="J20" s="37"/>
      <c r="K20" s="37"/>
      <c r="L20" s="161">
        <f>IF(F20&gt;0,(I20-F20)/F20*100%,0)</f>
        <v>0</v>
      </c>
      <c r="M20" s="32"/>
      <c r="O20" s="123"/>
    </row>
    <row r="21" spans="1:15" s="6" customFormat="1" ht="14.1" customHeight="1">
      <c r="A21" s="511" t="s">
        <v>34</v>
      </c>
      <c r="B21" s="512"/>
      <c r="C21" s="512"/>
      <c r="D21" s="512"/>
      <c r="E21" s="513"/>
      <c r="F21" s="160">
        <f ca="1">SUM(F18:OFFSET(V_ZRF_Suma_C,-1,5))</f>
        <v>0</v>
      </c>
      <c r="G21" s="160">
        <f ca="1">SUM(G18:OFFSET(V_ZRF_Suma_C,-1,6))</f>
        <v>0</v>
      </c>
      <c r="H21" s="160">
        <f ca="1">SUM(H18:OFFSET(V_ZRF_Suma_C,-1,7))</f>
        <v>0</v>
      </c>
      <c r="I21" s="160">
        <f ca="1">SUM(I18:OFFSET(V_ZRF_Suma_C,-1,8))</f>
        <v>0</v>
      </c>
      <c r="J21" s="160">
        <f ca="1">SUM(J18:OFFSET(V_ZRF_Suma_C,-1,9))</f>
        <v>0</v>
      </c>
      <c r="K21" s="160">
        <f ca="1">SUM(K18:OFFSET(V_ZRF_Suma_C,-1,10))</f>
        <v>0</v>
      </c>
      <c r="L21" s="161">
        <f ca="1">IF(F21&gt;0,(I21-F21)/F21*100%,0)</f>
        <v>0</v>
      </c>
      <c r="M21" s="39"/>
      <c r="O21" s="121" t="s">
        <v>93</v>
      </c>
    </row>
    <row r="22" spans="1:15" s="6" customFormat="1" ht="14.1" hidden="1" customHeight="1">
      <c r="A22" s="44" t="s">
        <v>410</v>
      </c>
      <c r="B22" s="509"/>
      <c r="C22" s="510"/>
      <c r="D22" s="510"/>
      <c r="E22" s="510"/>
      <c r="F22" s="510"/>
      <c r="G22" s="510"/>
      <c r="H22" s="510"/>
      <c r="I22" s="510"/>
      <c r="J22" s="510"/>
      <c r="K22" s="510"/>
      <c r="L22" s="157"/>
      <c r="M22" s="43"/>
      <c r="O22" s="118" t="s">
        <v>94</v>
      </c>
    </row>
    <row r="23" spans="1:15" s="6" customFormat="1" ht="14.1" hidden="1" customHeight="1">
      <c r="A23" s="145" t="s">
        <v>411</v>
      </c>
      <c r="B23" s="15"/>
      <c r="C23" s="31"/>
      <c r="D23" s="37"/>
      <c r="E23" s="37"/>
      <c r="F23" s="37"/>
      <c r="G23" s="37"/>
      <c r="H23" s="37"/>
      <c r="I23" s="37"/>
      <c r="J23" s="37"/>
      <c r="K23" s="37"/>
      <c r="L23" s="161">
        <f>IF(F23&gt;0,(I23-F23)/F23*100%,0)</f>
        <v>0</v>
      </c>
      <c r="M23" s="31"/>
      <c r="O23" s="122"/>
    </row>
    <row r="24" spans="1:15" s="6" customFormat="1" ht="14.1" hidden="1" customHeight="1">
      <c r="A24" s="145" t="s">
        <v>412</v>
      </c>
      <c r="B24" s="48"/>
      <c r="C24" s="31"/>
      <c r="D24" s="37"/>
      <c r="E24" s="37"/>
      <c r="F24" s="37"/>
      <c r="G24" s="37"/>
      <c r="H24" s="37"/>
      <c r="I24" s="37"/>
      <c r="J24" s="37"/>
      <c r="K24" s="37"/>
      <c r="L24" s="161">
        <f>IF(F24&gt;0,(I24-F24)/F24*100%,0)</f>
        <v>0</v>
      </c>
      <c r="M24" s="31"/>
      <c r="O24" s="122"/>
    </row>
    <row r="25" spans="1:15" s="104" customFormat="1" ht="14.1" hidden="1" customHeight="1">
      <c r="A25" s="145" t="s">
        <v>5</v>
      </c>
      <c r="B25" s="15"/>
      <c r="C25" s="31"/>
      <c r="D25" s="37"/>
      <c r="E25" s="37"/>
      <c r="F25" s="37"/>
      <c r="G25" s="37"/>
      <c r="H25" s="37"/>
      <c r="I25" s="37"/>
      <c r="J25" s="37"/>
      <c r="K25" s="37"/>
      <c r="L25" s="161">
        <f>IF(F25&gt;0,(I25-F25)/F25*100%,0)</f>
        <v>0</v>
      </c>
      <c r="M25" s="32"/>
      <c r="O25" s="123"/>
    </row>
    <row r="26" spans="1:15" s="6" customFormat="1" ht="14.1" hidden="1" customHeight="1">
      <c r="A26" s="511" t="s">
        <v>413</v>
      </c>
      <c r="B26" s="512"/>
      <c r="C26" s="512"/>
      <c r="D26" s="512"/>
      <c r="E26" s="513"/>
      <c r="F26" s="160">
        <f ca="1">SUM(F23:OFFSET(V_ZRF_Suma_D,-1,5))</f>
        <v>0</v>
      </c>
      <c r="G26" s="160">
        <f ca="1">SUM(G23:OFFSET(V_ZRF_Suma_D,-1,6))</f>
        <v>0</v>
      </c>
      <c r="H26" s="160">
        <f ca="1">SUM(H23:OFFSET(V_ZRF_Suma_D,-1,7))</f>
        <v>0</v>
      </c>
      <c r="I26" s="160">
        <f ca="1">SUM(I23:OFFSET(V_ZRF_Suma_D,-1,8))</f>
        <v>0</v>
      </c>
      <c r="J26" s="160">
        <f ca="1">SUM(J23:OFFSET(V_ZRF_Suma_D,-1,9))</f>
        <v>0</v>
      </c>
      <c r="K26" s="160">
        <f ca="1">SUM(K23:OFFSET(V_ZRF_Suma_D,-1,10))</f>
        <v>0</v>
      </c>
      <c r="L26" s="161">
        <f ca="1">IF(F26&gt;0,(I26-F26)/F26*100%,0)</f>
        <v>0</v>
      </c>
      <c r="M26" s="39"/>
      <c r="O26" s="121" t="s">
        <v>93</v>
      </c>
    </row>
    <row r="27" spans="1:15" s="6" customFormat="1" ht="14.1" hidden="1" customHeight="1">
      <c r="A27" s="44" t="s">
        <v>414</v>
      </c>
      <c r="B27" s="509"/>
      <c r="C27" s="510"/>
      <c r="D27" s="510"/>
      <c r="E27" s="510"/>
      <c r="F27" s="510"/>
      <c r="G27" s="510"/>
      <c r="H27" s="510"/>
      <c r="I27" s="510"/>
      <c r="J27" s="510"/>
      <c r="K27" s="510"/>
      <c r="L27" s="157"/>
      <c r="M27" s="43"/>
      <c r="O27" s="118" t="s">
        <v>94</v>
      </c>
    </row>
    <row r="28" spans="1:15" s="6" customFormat="1" ht="14.1" hidden="1" customHeight="1">
      <c r="A28" s="145" t="s">
        <v>415</v>
      </c>
      <c r="B28" s="15"/>
      <c r="C28" s="31"/>
      <c r="D28" s="37"/>
      <c r="E28" s="37"/>
      <c r="F28" s="37"/>
      <c r="G28" s="37"/>
      <c r="H28" s="37"/>
      <c r="I28" s="37"/>
      <c r="J28" s="37"/>
      <c r="K28" s="37"/>
      <c r="L28" s="161">
        <f>IF(F28&gt;0,(I28-F28)/F28*100%,0)</f>
        <v>0</v>
      </c>
      <c r="M28" s="31"/>
      <c r="O28" s="122"/>
    </row>
    <row r="29" spans="1:15" s="6" customFormat="1" ht="14.1" hidden="1" customHeight="1">
      <c r="A29" s="145" t="s">
        <v>416</v>
      </c>
      <c r="B29" s="48"/>
      <c r="C29" s="31"/>
      <c r="D29" s="37"/>
      <c r="E29" s="37"/>
      <c r="F29" s="37"/>
      <c r="G29" s="37"/>
      <c r="H29" s="37"/>
      <c r="I29" s="37"/>
      <c r="J29" s="37"/>
      <c r="K29" s="37"/>
      <c r="L29" s="161">
        <f>IF(F29&gt;0,(I29-F29)/F29*100%,0)</f>
        <v>0</v>
      </c>
      <c r="M29" s="31"/>
      <c r="O29" s="122"/>
    </row>
    <row r="30" spans="1:15" s="104" customFormat="1" ht="14.1" hidden="1" customHeight="1">
      <c r="A30" s="145" t="s">
        <v>5</v>
      </c>
      <c r="B30" s="15"/>
      <c r="C30" s="31"/>
      <c r="D30" s="37"/>
      <c r="E30" s="37"/>
      <c r="F30" s="37"/>
      <c r="G30" s="37"/>
      <c r="H30" s="37"/>
      <c r="I30" s="37"/>
      <c r="J30" s="37"/>
      <c r="K30" s="37"/>
      <c r="L30" s="161">
        <f>IF(F30&gt;0,(I30-F30)/F30*100%,0)</f>
        <v>0</v>
      </c>
      <c r="M30" s="32"/>
      <c r="O30" s="123"/>
    </row>
    <row r="31" spans="1:15" s="6" customFormat="1" ht="14.1" hidden="1" customHeight="1">
      <c r="A31" s="511" t="s">
        <v>417</v>
      </c>
      <c r="B31" s="512"/>
      <c r="C31" s="512"/>
      <c r="D31" s="512"/>
      <c r="E31" s="513"/>
      <c r="F31" s="160">
        <f ca="1">SUM(F28:OFFSET(V_ZRF_Suma_E,-1,5))</f>
        <v>0</v>
      </c>
      <c r="G31" s="160">
        <f ca="1">SUM(G28:OFFSET(V_ZRF_Suma_E,-1,6))</f>
        <v>0</v>
      </c>
      <c r="H31" s="160">
        <f ca="1">SUM(H28:OFFSET(V_ZRF_Suma_E,-1,7))</f>
        <v>0</v>
      </c>
      <c r="I31" s="160">
        <f ca="1">SUM(I28:OFFSET(V_ZRF_Suma_E,-1,8))</f>
        <v>0</v>
      </c>
      <c r="J31" s="160">
        <f ca="1">SUM(J28:OFFSET(V_ZRF_Suma_E,-1,9))</f>
        <v>0</v>
      </c>
      <c r="K31" s="160">
        <f ca="1">SUM(K28:OFFSET(V_ZRF_Suma_E,-1,10))</f>
        <v>0</v>
      </c>
      <c r="L31" s="161">
        <f ca="1">IF(F31&gt;0,(I31-F31)/F31*100%,0)</f>
        <v>0</v>
      </c>
      <c r="M31" s="39"/>
      <c r="O31" s="121" t="s">
        <v>93</v>
      </c>
    </row>
    <row r="32" spans="1:15" s="6" customFormat="1" ht="14.1" hidden="1" customHeight="1">
      <c r="A32" s="44" t="s">
        <v>418</v>
      </c>
      <c r="B32" s="509"/>
      <c r="C32" s="510"/>
      <c r="D32" s="510"/>
      <c r="E32" s="510"/>
      <c r="F32" s="510"/>
      <c r="G32" s="510"/>
      <c r="H32" s="510"/>
      <c r="I32" s="510"/>
      <c r="J32" s="510"/>
      <c r="K32" s="510"/>
      <c r="L32" s="157"/>
      <c r="M32" s="43"/>
      <c r="O32" s="118" t="s">
        <v>94</v>
      </c>
    </row>
    <row r="33" spans="1:15" s="6" customFormat="1" ht="14.1" hidden="1" customHeight="1">
      <c r="A33" s="145" t="s">
        <v>419</v>
      </c>
      <c r="B33" s="15"/>
      <c r="C33" s="31"/>
      <c r="D33" s="37"/>
      <c r="E33" s="37"/>
      <c r="F33" s="37"/>
      <c r="G33" s="37"/>
      <c r="H33" s="37"/>
      <c r="I33" s="37"/>
      <c r="J33" s="37"/>
      <c r="K33" s="37"/>
      <c r="L33" s="161">
        <f>IF(F33&gt;0,(I33-F33)/F33*100%,0)</f>
        <v>0</v>
      </c>
      <c r="M33" s="31"/>
      <c r="O33" s="122"/>
    </row>
    <row r="34" spans="1:15" s="6" customFormat="1" ht="14.1" hidden="1" customHeight="1">
      <c r="A34" s="145" t="s">
        <v>420</v>
      </c>
      <c r="B34" s="48"/>
      <c r="C34" s="31"/>
      <c r="D34" s="37"/>
      <c r="E34" s="37"/>
      <c r="F34" s="37"/>
      <c r="G34" s="37"/>
      <c r="H34" s="37"/>
      <c r="I34" s="37"/>
      <c r="J34" s="37"/>
      <c r="K34" s="37"/>
      <c r="L34" s="161">
        <f>IF(F34&gt;0,(I34-F34)/F34*100%,0)</f>
        <v>0</v>
      </c>
      <c r="M34" s="31"/>
      <c r="O34" s="122"/>
    </row>
    <row r="35" spans="1:15" s="104" customFormat="1" ht="14.1" hidden="1" customHeight="1">
      <c r="A35" s="145" t="s">
        <v>5</v>
      </c>
      <c r="B35" s="15"/>
      <c r="C35" s="31"/>
      <c r="D35" s="37"/>
      <c r="E35" s="37"/>
      <c r="F35" s="37"/>
      <c r="G35" s="37"/>
      <c r="H35" s="37"/>
      <c r="I35" s="37"/>
      <c r="J35" s="37"/>
      <c r="K35" s="37"/>
      <c r="L35" s="161">
        <f>IF(F35&gt;0,(I35-F35)/F35*100%,0)</f>
        <v>0</v>
      </c>
      <c r="M35" s="32"/>
      <c r="O35" s="123"/>
    </row>
    <row r="36" spans="1:15" s="6" customFormat="1" ht="14.1" hidden="1" customHeight="1">
      <c r="A36" s="511" t="s">
        <v>421</v>
      </c>
      <c r="B36" s="512"/>
      <c r="C36" s="512"/>
      <c r="D36" s="512"/>
      <c r="E36" s="513"/>
      <c r="F36" s="160">
        <f ca="1">SUM(F33:OFFSET(V_ZRF_Suma_F,-1,5))</f>
        <v>0</v>
      </c>
      <c r="G36" s="160">
        <f ca="1">SUM(G33:OFFSET(V_ZRF_Suma_F,-1,6))</f>
        <v>0</v>
      </c>
      <c r="H36" s="160">
        <f ca="1">SUM(H33:OFFSET(V_ZRF_Suma_F,-1,7))</f>
        <v>0</v>
      </c>
      <c r="I36" s="160">
        <f ca="1">SUM(I33:OFFSET(V_ZRF_Suma_F,-1,8))</f>
        <v>0</v>
      </c>
      <c r="J36" s="160">
        <f ca="1">SUM(J33:OFFSET(V_ZRF_Suma_F,-1,9))</f>
        <v>0</v>
      </c>
      <c r="K36" s="160">
        <f ca="1">SUM(K33:OFFSET(V_ZRF_Suma_F,-1,10))</f>
        <v>0</v>
      </c>
      <c r="L36" s="161">
        <f ca="1">IF(F36&gt;0,(I36-F36)/F36*100%,0)</f>
        <v>0</v>
      </c>
      <c r="M36" s="39"/>
      <c r="O36" s="121" t="s">
        <v>93</v>
      </c>
    </row>
    <row r="37" spans="1:15" s="6" customFormat="1" ht="14.1" hidden="1" customHeight="1">
      <c r="A37" s="44" t="s">
        <v>422</v>
      </c>
      <c r="B37" s="509"/>
      <c r="C37" s="510"/>
      <c r="D37" s="510"/>
      <c r="E37" s="510"/>
      <c r="F37" s="510"/>
      <c r="G37" s="510"/>
      <c r="H37" s="510"/>
      <c r="I37" s="510"/>
      <c r="J37" s="510"/>
      <c r="K37" s="510"/>
      <c r="L37" s="157"/>
      <c r="M37" s="43"/>
      <c r="O37" s="118" t="s">
        <v>94</v>
      </c>
    </row>
    <row r="38" spans="1:15" s="6" customFormat="1" ht="14.1" hidden="1" customHeight="1">
      <c r="A38" s="145" t="s">
        <v>424</v>
      </c>
      <c r="B38" s="15"/>
      <c r="C38" s="31"/>
      <c r="D38" s="37"/>
      <c r="E38" s="37"/>
      <c r="F38" s="37"/>
      <c r="G38" s="37"/>
      <c r="H38" s="37"/>
      <c r="I38" s="37"/>
      <c r="J38" s="37"/>
      <c r="K38" s="37"/>
      <c r="L38" s="161">
        <f>IF(F38&gt;0,(I38-F38)/F38*100%,0)</f>
        <v>0</v>
      </c>
      <c r="M38" s="31"/>
      <c r="O38" s="122"/>
    </row>
    <row r="39" spans="1:15" s="6" customFormat="1" ht="14.1" hidden="1" customHeight="1">
      <c r="A39" s="145" t="s">
        <v>425</v>
      </c>
      <c r="B39" s="48"/>
      <c r="C39" s="31"/>
      <c r="D39" s="37"/>
      <c r="E39" s="37"/>
      <c r="F39" s="37"/>
      <c r="G39" s="37"/>
      <c r="H39" s="37"/>
      <c r="I39" s="37"/>
      <c r="J39" s="37"/>
      <c r="K39" s="37"/>
      <c r="L39" s="161">
        <f>IF(F39&gt;0,(I39-F39)/F39*100%,0)</f>
        <v>0</v>
      </c>
      <c r="M39" s="31"/>
      <c r="O39" s="122"/>
    </row>
    <row r="40" spans="1:15" s="104" customFormat="1" ht="14.1" hidden="1" customHeight="1">
      <c r="A40" s="145" t="s">
        <v>5</v>
      </c>
      <c r="B40" s="15"/>
      <c r="C40" s="31"/>
      <c r="D40" s="37"/>
      <c r="E40" s="37"/>
      <c r="F40" s="37"/>
      <c r="G40" s="37"/>
      <c r="H40" s="37"/>
      <c r="I40" s="37"/>
      <c r="J40" s="37"/>
      <c r="K40" s="37"/>
      <c r="L40" s="161">
        <f>IF(F40&gt;0,(I40-F40)/F40*100%,0)</f>
        <v>0</v>
      </c>
      <c r="M40" s="32"/>
      <c r="O40" s="123"/>
    </row>
    <row r="41" spans="1:15" s="6" customFormat="1" ht="14.1" hidden="1" customHeight="1">
      <c r="A41" s="511" t="s">
        <v>426</v>
      </c>
      <c r="B41" s="512"/>
      <c r="C41" s="512"/>
      <c r="D41" s="512"/>
      <c r="E41" s="513"/>
      <c r="F41" s="160">
        <f ca="1">SUM(F38:OFFSET(V_ZRF_Suma_G,-1,5))</f>
        <v>0</v>
      </c>
      <c r="G41" s="160">
        <f ca="1">SUM(G38:OFFSET(V_ZRF_Suma_G,-1,6))</f>
        <v>0</v>
      </c>
      <c r="H41" s="160">
        <f ca="1">SUM(H38:OFFSET(V_ZRF_Suma_G,-1,7))</f>
        <v>0</v>
      </c>
      <c r="I41" s="160">
        <f ca="1">SUM(I38:OFFSET(V_ZRF_Suma_G,-1,8))</f>
        <v>0</v>
      </c>
      <c r="J41" s="160">
        <f ca="1">SUM(J38:OFFSET(V_ZRF_Suma_G,-1,9))</f>
        <v>0</v>
      </c>
      <c r="K41" s="160">
        <f ca="1">SUM(K38:OFFSET(V_ZRF_Suma_G,-1,10))</f>
        <v>0</v>
      </c>
      <c r="L41" s="161">
        <f ca="1">IF(F41&gt;0,(I41-F41)/F41*100%,0)</f>
        <v>0</v>
      </c>
      <c r="M41" s="39"/>
      <c r="O41" s="121" t="s">
        <v>93</v>
      </c>
    </row>
    <row r="42" spans="1:15" s="6" customFormat="1" ht="14.1" hidden="1" customHeight="1">
      <c r="A42" s="44" t="s">
        <v>423</v>
      </c>
      <c r="B42" s="509"/>
      <c r="C42" s="510"/>
      <c r="D42" s="510"/>
      <c r="E42" s="510"/>
      <c r="F42" s="510"/>
      <c r="G42" s="510"/>
      <c r="H42" s="510"/>
      <c r="I42" s="510"/>
      <c r="J42" s="510"/>
      <c r="K42" s="510"/>
      <c r="L42" s="157"/>
      <c r="M42" s="43"/>
      <c r="O42" s="118" t="s">
        <v>94</v>
      </c>
    </row>
    <row r="43" spans="1:15" s="6" customFormat="1" ht="14.1" hidden="1" customHeight="1">
      <c r="A43" s="145" t="s">
        <v>427</v>
      </c>
      <c r="B43" s="15"/>
      <c r="C43" s="31"/>
      <c r="D43" s="37"/>
      <c r="E43" s="37"/>
      <c r="F43" s="37"/>
      <c r="G43" s="37"/>
      <c r="H43" s="37"/>
      <c r="I43" s="37"/>
      <c r="J43" s="37"/>
      <c r="K43" s="37"/>
      <c r="L43" s="161">
        <f>IF(F43&gt;0,(I43-F43)/F43*100%,0)</f>
        <v>0</v>
      </c>
      <c r="M43" s="31"/>
      <c r="O43" s="122"/>
    </row>
    <row r="44" spans="1:15" s="6" customFormat="1" ht="14.1" hidden="1" customHeight="1">
      <c r="A44" s="145" t="s">
        <v>428</v>
      </c>
      <c r="B44" s="48"/>
      <c r="C44" s="31"/>
      <c r="D44" s="37"/>
      <c r="E44" s="37"/>
      <c r="F44" s="37"/>
      <c r="G44" s="37"/>
      <c r="H44" s="37"/>
      <c r="I44" s="37"/>
      <c r="J44" s="37"/>
      <c r="K44" s="37"/>
      <c r="L44" s="161">
        <f>IF(F44&gt;0,(I44-F44)/F44*100%,0)</f>
        <v>0</v>
      </c>
      <c r="M44" s="31"/>
      <c r="O44" s="122"/>
    </row>
    <row r="45" spans="1:15" s="104" customFormat="1" ht="14.1" hidden="1" customHeight="1">
      <c r="A45" s="145" t="s">
        <v>5</v>
      </c>
      <c r="B45" s="15"/>
      <c r="C45" s="31"/>
      <c r="D45" s="37"/>
      <c r="E45" s="37"/>
      <c r="F45" s="37"/>
      <c r="G45" s="37"/>
      <c r="H45" s="37"/>
      <c r="I45" s="37"/>
      <c r="J45" s="37"/>
      <c r="K45" s="37"/>
      <c r="L45" s="161">
        <f>IF(F45&gt;0,(I45-F45)/F45*100%,0)</f>
        <v>0</v>
      </c>
      <c r="M45" s="32"/>
      <c r="O45" s="123"/>
    </row>
    <row r="46" spans="1:15" s="6" customFormat="1" ht="14.1" hidden="1" customHeight="1">
      <c r="A46" s="511" t="s">
        <v>429</v>
      </c>
      <c r="B46" s="512"/>
      <c r="C46" s="512"/>
      <c r="D46" s="512"/>
      <c r="E46" s="513"/>
      <c r="F46" s="160">
        <f ca="1">SUM(F43:OFFSET(V_ZRF_Suma_H,-1,5))</f>
        <v>0</v>
      </c>
      <c r="G46" s="160">
        <f ca="1">SUM(G43:OFFSET(V_ZRF_Suma_H,-1,6))</f>
        <v>0</v>
      </c>
      <c r="H46" s="160">
        <f ca="1">SUM(H43:OFFSET(V_ZRF_Suma_H,-1,7))</f>
        <v>0</v>
      </c>
      <c r="I46" s="160">
        <f ca="1">SUM(I43:OFFSET(V_ZRF_Suma_H,-1,8))</f>
        <v>0</v>
      </c>
      <c r="J46" s="160">
        <f ca="1">SUM(J43:OFFSET(V_ZRF_Suma_H,-1,9))</f>
        <v>0</v>
      </c>
      <c r="K46" s="160">
        <f ca="1">SUM(K43:OFFSET(V_ZRF_Suma_H,-1,10))</f>
        <v>0</v>
      </c>
      <c r="L46" s="161">
        <f ca="1">IF(F46&gt;0,(I46-F46)/F46*100%,0)</f>
        <v>0</v>
      </c>
      <c r="M46" s="39"/>
      <c r="O46" s="121" t="s">
        <v>93</v>
      </c>
    </row>
    <row r="47" spans="1:15" s="6" customFormat="1" ht="14.1" hidden="1" customHeight="1">
      <c r="A47" s="44" t="s">
        <v>26</v>
      </c>
      <c r="B47" s="509"/>
      <c r="C47" s="510"/>
      <c r="D47" s="510"/>
      <c r="E47" s="510"/>
      <c r="F47" s="510"/>
      <c r="G47" s="510"/>
      <c r="H47" s="510"/>
      <c r="I47" s="510"/>
      <c r="J47" s="510"/>
      <c r="K47" s="510"/>
      <c r="L47" s="157"/>
      <c r="M47" s="43"/>
      <c r="O47" s="118" t="s">
        <v>94</v>
      </c>
    </row>
    <row r="48" spans="1:15" s="6" customFormat="1" ht="14.1" hidden="1" customHeight="1">
      <c r="A48" s="145" t="s">
        <v>430</v>
      </c>
      <c r="B48" s="15"/>
      <c r="C48" s="31"/>
      <c r="D48" s="37"/>
      <c r="E48" s="37"/>
      <c r="F48" s="37"/>
      <c r="G48" s="37"/>
      <c r="H48" s="37"/>
      <c r="I48" s="37"/>
      <c r="J48" s="37"/>
      <c r="K48" s="37"/>
      <c r="L48" s="161">
        <f>IF(F48&gt;0,(I48-F48)/F48*100%,0)</f>
        <v>0</v>
      </c>
      <c r="M48" s="31"/>
      <c r="O48" s="122"/>
    </row>
    <row r="49" spans="1:15" s="6" customFormat="1" ht="14.1" hidden="1" customHeight="1">
      <c r="A49" s="145" t="s">
        <v>431</v>
      </c>
      <c r="B49" s="48"/>
      <c r="C49" s="31"/>
      <c r="D49" s="37"/>
      <c r="E49" s="37"/>
      <c r="F49" s="37"/>
      <c r="G49" s="37"/>
      <c r="H49" s="37"/>
      <c r="I49" s="37"/>
      <c r="J49" s="37"/>
      <c r="K49" s="37"/>
      <c r="L49" s="161">
        <f>IF(F49&gt;0,(I49-F49)/F49*100%,0)</f>
        <v>0</v>
      </c>
      <c r="M49" s="31"/>
      <c r="O49" s="122"/>
    </row>
    <row r="50" spans="1:15" s="104" customFormat="1" ht="14.1" hidden="1" customHeight="1">
      <c r="A50" s="145" t="s">
        <v>5</v>
      </c>
      <c r="B50" s="15"/>
      <c r="C50" s="31"/>
      <c r="D50" s="37"/>
      <c r="E50" s="37"/>
      <c r="F50" s="37"/>
      <c r="G50" s="37"/>
      <c r="H50" s="37"/>
      <c r="I50" s="37"/>
      <c r="J50" s="37"/>
      <c r="K50" s="37"/>
      <c r="L50" s="161">
        <f>IF(F50&gt;0,(I50-F50)/F50*100%,0)</f>
        <v>0</v>
      </c>
      <c r="M50" s="32"/>
      <c r="O50" s="123"/>
    </row>
    <row r="51" spans="1:15" s="6" customFormat="1" ht="14.1" hidden="1" customHeight="1">
      <c r="A51" s="511" t="s">
        <v>432</v>
      </c>
      <c r="B51" s="512"/>
      <c r="C51" s="512"/>
      <c r="D51" s="512"/>
      <c r="E51" s="513"/>
      <c r="F51" s="160">
        <f ca="1">SUM(F48:OFFSET(V_ZRF_Suma_I.,-1,5))</f>
        <v>0</v>
      </c>
      <c r="G51" s="160">
        <f ca="1">SUM(G48:OFFSET(V_ZRF_Suma_I.,-1,6))</f>
        <v>0</v>
      </c>
      <c r="H51" s="160">
        <f ca="1">SUM(H48:OFFSET(V_ZRF_Suma_I.,-1,7))</f>
        <v>0</v>
      </c>
      <c r="I51" s="160">
        <f ca="1">SUM(I48:OFFSET(V_ZRF_Suma_I.,-1,8))</f>
        <v>0</v>
      </c>
      <c r="J51" s="160">
        <f ca="1">SUM(J48:OFFSET(V_ZRF_Suma_I.,-1,9))</f>
        <v>0</v>
      </c>
      <c r="K51" s="160">
        <f ca="1">SUM(K48:OFFSET(V_ZRF_Suma_I.,-1,10))</f>
        <v>0</v>
      </c>
      <c r="L51" s="161">
        <f ca="1">IF(F51&gt;0,(I51-F51)/F51*100%,0)</f>
        <v>0</v>
      </c>
      <c r="M51" s="39"/>
      <c r="O51" s="121" t="s">
        <v>93</v>
      </c>
    </row>
    <row r="52" spans="1:15" s="6" customFormat="1" ht="14.1" hidden="1" customHeight="1">
      <c r="A52" s="44" t="s">
        <v>433</v>
      </c>
      <c r="B52" s="509"/>
      <c r="C52" s="510"/>
      <c r="D52" s="510"/>
      <c r="E52" s="510"/>
      <c r="F52" s="510"/>
      <c r="G52" s="510"/>
      <c r="H52" s="510"/>
      <c r="I52" s="510"/>
      <c r="J52" s="510"/>
      <c r="K52" s="510"/>
      <c r="L52" s="157"/>
      <c r="M52" s="43"/>
      <c r="O52" s="118" t="s">
        <v>94</v>
      </c>
    </row>
    <row r="53" spans="1:15" s="6" customFormat="1" ht="14.1" hidden="1" customHeight="1">
      <c r="A53" s="145" t="s">
        <v>434</v>
      </c>
      <c r="B53" s="15"/>
      <c r="C53" s="31"/>
      <c r="D53" s="37"/>
      <c r="E53" s="37"/>
      <c r="F53" s="37"/>
      <c r="G53" s="37"/>
      <c r="H53" s="37"/>
      <c r="I53" s="37"/>
      <c r="J53" s="37"/>
      <c r="K53" s="37"/>
      <c r="L53" s="161">
        <f>IF(F53&gt;0,(I53-F53)/F53*100%,0)</f>
        <v>0</v>
      </c>
      <c r="M53" s="31"/>
      <c r="O53" s="122"/>
    </row>
    <row r="54" spans="1:15" s="6" customFormat="1" ht="14.1" hidden="1" customHeight="1">
      <c r="A54" s="145" t="s">
        <v>435</v>
      </c>
      <c r="B54" s="48"/>
      <c r="C54" s="31"/>
      <c r="D54" s="37"/>
      <c r="E54" s="37"/>
      <c r="F54" s="37"/>
      <c r="G54" s="37"/>
      <c r="H54" s="37"/>
      <c r="I54" s="37"/>
      <c r="J54" s="37"/>
      <c r="K54" s="37"/>
      <c r="L54" s="161">
        <f>IF(F54&gt;0,(I54-F54)/F54*100%,0)</f>
        <v>0</v>
      </c>
      <c r="M54" s="31"/>
      <c r="O54" s="122"/>
    </row>
    <row r="55" spans="1:15" s="104" customFormat="1" ht="14.1" hidden="1" customHeight="1">
      <c r="A55" s="145" t="s">
        <v>5</v>
      </c>
      <c r="B55" s="15"/>
      <c r="C55" s="31"/>
      <c r="D55" s="37"/>
      <c r="E55" s="37"/>
      <c r="F55" s="37"/>
      <c r="G55" s="37"/>
      <c r="H55" s="37"/>
      <c r="I55" s="37"/>
      <c r="J55" s="37"/>
      <c r="K55" s="37"/>
      <c r="L55" s="161">
        <f>IF(F55&gt;0,(I55-F55)/F55*100%,0)</f>
        <v>0</v>
      </c>
      <c r="M55" s="32"/>
      <c r="O55" s="123"/>
    </row>
    <row r="56" spans="1:15" s="6" customFormat="1" ht="14.1" hidden="1" customHeight="1">
      <c r="A56" s="511" t="s">
        <v>436</v>
      </c>
      <c r="B56" s="512"/>
      <c r="C56" s="512"/>
      <c r="D56" s="512"/>
      <c r="E56" s="513"/>
      <c r="F56" s="160">
        <f ca="1">SUM(F53:OFFSET(V_ZRF_Suma_J,-1,5))</f>
        <v>0</v>
      </c>
      <c r="G56" s="160">
        <f ca="1">SUM(G53:OFFSET(V_ZRF_Suma_J,-1,6))</f>
        <v>0</v>
      </c>
      <c r="H56" s="160">
        <f ca="1">SUM(H53:OFFSET(V_ZRF_Suma_J,-1,7))</f>
        <v>0</v>
      </c>
      <c r="I56" s="160">
        <f ca="1">SUM(I53:OFFSET(V_ZRF_Suma_J,-1,8))</f>
        <v>0</v>
      </c>
      <c r="J56" s="160">
        <f ca="1">SUM(J53:OFFSET(V_ZRF_Suma_J,-1,9))</f>
        <v>0</v>
      </c>
      <c r="K56" s="160">
        <f ca="1">SUM(K53:OFFSET(V_ZRF_Suma_J,-1,10))</f>
        <v>0</v>
      </c>
      <c r="L56" s="161">
        <f ca="1">IF(F56&gt;0,(I56-F56)/F56*100%,0)</f>
        <v>0</v>
      </c>
      <c r="M56" s="39"/>
      <c r="O56" s="121" t="s">
        <v>93</v>
      </c>
    </row>
    <row r="57" spans="1:15" s="6" customFormat="1" ht="14.1" customHeight="1">
      <c r="A57" s="524" t="s">
        <v>35</v>
      </c>
      <c r="B57" s="525"/>
      <c r="C57" s="525"/>
      <c r="D57" s="525"/>
      <c r="E57" s="526"/>
      <c r="F57" s="160">
        <f ca="1">SUM(OFFSET(V_ZRF_Suma_A,0,5),OFFSET(V_ZRF_Suma_B,0,5),OFFSET(V_ZRF_Suma_C,0,5),OFFSET(V_ZRF_Suma_D,0,5),OFFSET(V_ZRF_Suma_E,0,5),OFFSET(V_ZRF_Suma_F,0,5),OFFSET(V_ZRF_Suma_G,0,5),OFFSET(V_ZRF_Suma_H,0,5),OFFSET(V_ZRF_Suma_I.,0,5),OFFSET(V_ZRF_Suma_J,0,5))</f>
        <v>0</v>
      </c>
      <c r="G57" s="160">
        <f ca="1">SUM(OFFSET(V_ZRF_Suma_A,0,6),OFFSET(V_ZRF_Suma_B,0,6),OFFSET(V_ZRF_Suma_C,0,6),OFFSET(V_ZRF_Suma_D,0,6),OFFSET(V_ZRF_Suma_E,0,6),OFFSET(V_ZRF_Suma_F,0,6),OFFSET(V_ZRF_Suma_G,0,6),OFFSET(V_ZRF_Suma_H,0,6),OFFSET(V_ZRF_Suma_I.,0,6),OFFSET(V_ZRF_Suma_J,0,6))</f>
        <v>0</v>
      </c>
      <c r="H57" s="160">
        <f ca="1">SUM(OFFSET(V_ZRF_Suma_A,0,7),OFFSET(V_ZRF_Suma_B,0,7),OFFSET(V_ZRF_Suma_C,0,7),OFFSET(V_ZRF_Suma_D,0,7),OFFSET(V_ZRF_Suma_E,0,7),OFFSET(V_ZRF_Suma_F,0,7),OFFSET(V_ZRF_Suma_G,0,7),OFFSET(V_ZRF_Suma_H,0,7),OFFSET(V_ZRF_Suma_I.,0,7),OFFSET(V_ZRF_Suma_J,0,7))</f>
        <v>0</v>
      </c>
      <c r="I57" s="160">
        <f ca="1">SUM(OFFSET(V_ZRF_Suma_A,0,8),OFFSET(V_ZRF_Suma_B,0,8),OFFSET(V_ZRF_Suma_C,0,8),OFFSET(V_ZRF_Suma_D,0,8),OFFSET(V_ZRF_Suma_E,0,8),OFFSET(V_ZRF_Suma_F,0,8),OFFSET(V_ZRF_Suma_G,0,8),OFFSET(V_ZRF_Suma_H,0,8),OFFSET(V_ZRF_Suma_I.,0,8),OFFSET(V_ZRF_Suma_J,0,8))</f>
        <v>0</v>
      </c>
      <c r="J57" s="160">
        <f ca="1">SUM(OFFSET(V_ZRF_Suma_A,0,9),OFFSET(V_ZRF_Suma_B,0,9),OFFSET(V_ZRF_Suma_C,0,9),OFFSET(V_ZRF_Suma_D,0,9),OFFSET(V_ZRF_Suma_E,0,9),OFFSET(V_ZRF_Suma_F,0,9),OFFSET(V_ZRF_Suma_G,0,9),OFFSET(V_ZRF_Suma_H,0,9),OFFSET(V_ZRF_Suma_I.,0,9),OFFSET(V_ZRF_Suma_J,0,9))</f>
        <v>0</v>
      </c>
      <c r="K57" s="160">
        <f ca="1">SUM(OFFSET(V_ZRF_Suma_A,0,10),OFFSET(V_ZRF_Suma_B,0,10),OFFSET(V_ZRF_Suma_C,0,10),OFFSET(V_ZRF_Suma_D,0,10),OFFSET(V_ZRF_Suma_E,0,10),OFFSET(V_ZRF_Suma_F,0,10),OFFSET(V_ZRF_Suma_G,0,10),OFFSET(V_ZRF_Suma_H,0,10),OFFSET(V_ZRF_Suma_I.,0,10),OFFSET(V_ZRF_Suma_J,0,10))</f>
        <v>0</v>
      </c>
      <c r="L57" s="161">
        <f ca="1">IF(F57&gt;0,(I57-F57)/F57*100%,0)</f>
        <v>0</v>
      </c>
      <c r="M57" s="39"/>
      <c r="O57" s="118" t="s">
        <v>94</v>
      </c>
    </row>
    <row r="58" spans="1:15" s="6" customFormat="1" ht="14.1" customHeight="1">
      <c r="A58" s="44" t="s">
        <v>27</v>
      </c>
      <c r="B58" s="515" t="s">
        <v>38</v>
      </c>
      <c r="C58" s="516"/>
      <c r="D58" s="516"/>
      <c r="E58" s="516"/>
      <c r="F58" s="516"/>
      <c r="G58" s="516"/>
      <c r="H58" s="516"/>
      <c r="I58" s="516"/>
      <c r="J58" s="516"/>
      <c r="K58" s="516"/>
      <c r="L58" s="252"/>
      <c r="M58" s="253"/>
      <c r="O58" s="122"/>
    </row>
    <row r="59" spans="1:15" s="6" customFormat="1" ht="14.1" customHeight="1">
      <c r="A59" s="145" t="s">
        <v>103</v>
      </c>
      <c r="B59" s="15"/>
      <c r="C59" s="31"/>
      <c r="D59" s="37"/>
      <c r="E59" s="37"/>
      <c r="F59" s="37"/>
      <c r="G59" s="37"/>
      <c r="H59" s="37"/>
      <c r="I59" s="37"/>
      <c r="J59" s="37"/>
      <c r="K59" s="37"/>
      <c r="L59" s="161">
        <f>IF(F59&gt;0,(I59-F59)/F59*100%,0)</f>
        <v>0</v>
      </c>
      <c r="M59" s="34"/>
      <c r="O59" s="122"/>
    </row>
    <row r="60" spans="1:15" s="6" customFormat="1" ht="14.1" customHeight="1">
      <c r="A60" s="145" t="s">
        <v>104</v>
      </c>
      <c r="B60" s="15"/>
      <c r="C60" s="31"/>
      <c r="D60" s="37"/>
      <c r="E60" s="37"/>
      <c r="F60" s="37"/>
      <c r="G60" s="37"/>
      <c r="H60" s="37"/>
      <c r="I60" s="37"/>
      <c r="J60" s="37"/>
      <c r="K60" s="37"/>
      <c r="L60" s="161">
        <f>IF(F60&gt;0,(I60-F60)/F60*100%,0)</f>
        <v>0</v>
      </c>
      <c r="M60" s="31"/>
      <c r="O60" s="122"/>
    </row>
    <row r="61" spans="1:15" s="104" customFormat="1" ht="14.1" customHeight="1">
      <c r="A61" s="145" t="s">
        <v>5</v>
      </c>
      <c r="B61" s="15"/>
      <c r="C61" s="31"/>
      <c r="D61" s="37"/>
      <c r="E61" s="37"/>
      <c r="F61" s="37"/>
      <c r="G61" s="37"/>
      <c r="H61" s="37"/>
      <c r="I61" s="37"/>
      <c r="J61" s="37"/>
      <c r="K61" s="37"/>
      <c r="L61" s="161">
        <f>IF(F61&gt;0,(I61-F61)/F61*100%,0)</f>
        <v>0</v>
      </c>
      <c r="M61" s="31"/>
      <c r="O61" s="123"/>
    </row>
    <row r="62" spans="1:15" s="6" customFormat="1" ht="14.1" customHeight="1">
      <c r="A62" s="524" t="s">
        <v>36</v>
      </c>
      <c r="B62" s="525"/>
      <c r="C62" s="525"/>
      <c r="D62" s="525"/>
      <c r="E62" s="526"/>
      <c r="F62" s="160">
        <f ca="1">SUM(F59:OFFSET(V_ZRF_Suma_II,-1,5))</f>
        <v>0</v>
      </c>
      <c r="G62" s="160">
        <f ca="1">SUM(G59:OFFSET(V_ZRF_Suma_II,-1,6))</f>
        <v>0</v>
      </c>
      <c r="H62" s="160">
        <f ca="1">SUM(H59:OFFSET(V_ZRF_Suma_II,-1,7))</f>
        <v>0</v>
      </c>
      <c r="I62" s="160">
        <f ca="1">SUM(I59:OFFSET(V_ZRF_Suma_II,-1,8))</f>
        <v>0</v>
      </c>
      <c r="J62" s="160">
        <f ca="1">SUM(J59:OFFSET(V_ZRF_Suma_II,-1,9))</f>
        <v>0</v>
      </c>
      <c r="K62" s="160">
        <f ca="1">SUM(K59:OFFSET(V_ZRF_Suma_II,-1,10))</f>
        <v>0</v>
      </c>
      <c r="L62" s="161">
        <f ca="1">IF(F62&gt;0,(I62-F62)/F62*100%,0)</f>
        <v>0</v>
      </c>
      <c r="M62" s="39"/>
      <c r="O62" s="117" t="s">
        <v>93</v>
      </c>
    </row>
    <row r="63" spans="1:15" s="5" customFormat="1" ht="14.1" customHeight="1">
      <c r="A63" s="527" t="s">
        <v>53</v>
      </c>
      <c r="B63" s="528"/>
      <c r="C63" s="528"/>
      <c r="D63" s="528"/>
      <c r="E63" s="529"/>
      <c r="F63" s="160">
        <f ca="1">SUM(OFFSET(V_ZRF_Suma_I,0,5),OFFSET(V_ZRF_Suma_II,0,5))</f>
        <v>0</v>
      </c>
      <c r="G63" s="160">
        <f ca="1">SUM(OFFSET(V_ZRF_Suma_I,0,6),OFFSET(V_ZRF_Suma_II,0,6))</f>
        <v>0</v>
      </c>
      <c r="H63" s="160">
        <f ca="1">SUM(OFFSET(V_ZRF_Suma_I,0,7),OFFSET(V_ZRF_Suma_II,0,7))</f>
        <v>0</v>
      </c>
      <c r="I63" s="160">
        <f ca="1">SUM(OFFSET(V_ZRF_Suma_I,0,8),OFFSET(V_ZRF_Suma_II,0,8))</f>
        <v>0</v>
      </c>
      <c r="J63" s="160">
        <f ca="1">SUM(OFFSET(V_ZRF_Suma_I,0,9),OFFSET(V_ZRF_Suma_II,0,9))</f>
        <v>0</v>
      </c>
      <c r="K63" s="160">
        <f ca="1">SUM(OFFSET(V_ZRF_Suma_I,0,10),OFFSET(V_ZRF_Suma_II,0,10))</f>
        <v>0</v>
      </c>
      <c r="L63" s="161">
        <f ca="1">IF(F63&gt;0,(I63-F63)/F63*100%,0)</f>
        <v>0</v>
      </c>
      <c r="M63" s="40"/>
      <c r="O63" s="118" t="s">
        <v>94</v>
      </c>
    </row>
    <row r="64" spans="1:15" s="5" customFormat="1" ht="14.1" customHeight="1">
      <c r="A64" s="45" t="s">
        <v>56</v>
      </c>
      <c r="B64" s="504" t="s">
        <v>95</v>
      </c>
      <c r="C64" s="505"/>
      <c r="D64" s="41"/>
      <c r="E64" s="156"/>
      <c r="F64" s="160">
        <f ca="1">IF($D64&gt;0,SUMIF($M$8:OFFSET(V_ZRF_Suma_KK_operacji,0,12),$D64,F$8:OFFSET(V_ZRF_Suma_KK_operacji,0,5)),0)</f>
        <v>0</v>
      </c>
      <c r="G64" s="160">
        <f ca="1">IF($D64&gt;0,SUMIF($M$8:OFFSET(V_ZRF_Suma_KK_operacji,0,12),$D64,G$8:OFFSET(V_ZRF_Suma_KK_operacji,0,6)),0)</f>
        <v>0</v>
      </c>
      <c r="H64" s="160">
        <f ca="1">IF($D64&gt;0,SUMIF($M$8:OFFSET(V_ZRF_Suma_KK_operacji,0,12),$D64,H$8:OFFSET(V_ZRF_Suma_KK_operacji,0,7)),0)</f>
        <v>0</v>
      </c>
      <c r="I64" s="160">
        <f ca="1">IF($D64&gt;0,SUMIF($M$8:OFFSET(V_ZRF_Suma_KK_operacji,0,12),$D64,I$8:OFFSET(V_ZRF_Suma_KK_operacji,0,8)),0)</f>
        <v>0</v>
      </c>
      <c r="J64" s="160">
        <f ca="1">IF($D64&gt;0,SUMIF($M$8:OFFSET(V_ZRF_Suma_KK_operacji,0,12),$D64,J$8:OFFSET(V_ZRF_Suma_KK_operacji,0,9)),0)</f>
        <v>0</v>
      </c>
      <c r="K64" s="160">
        <f ca="1">IF($D64&gt;0,SUMIF($M$8:OFFSET(V_ZRF_Suma_KK_operacji,0,12),$D64,K$8:OFFSET(V_ZRF_Suma_KK_operacji,0,10)),0)</f>
        <v>0</v>
      </c>
      <c r="L64" s="329"/>
      <c r="M64" s="330"/>
      <c r="O64" s="124"/>
    </row>
    <row r="65" spans="1:15" s="5" customFormat="1" ht="14.1" customHeight="1">
      <c r="A65" s="288" t="s">
        <v>57</v>
      </c>
      <c r="B65" s="518" t="s">
        <v>95</v>
      </c>
      <c r="C65" s="519"/>
      <c r="D65" s="289"/>
      <c r="E65" s="290"/>
      <c r="F65" s="291">
        <f ca="1">IF($D65&gt;0,SUMIF($M$8:OFFSET(V_ZRF_Suma_KK_operacji,0,12),$D65,F$8:OFFSET(V_ZRF_Suma_KK_operacji,0,5)),0)</f>
        <v>0</v>
      </c>
      <c r="G65" s="291">
        <f ca="1">IF($D65&gt;0,SUMIF($M$8:OFFSET(V_ZRF_Suma_KK_operacji,0,12),$D65,G$8:OFFSET(V_ZRF_Suma_KK_operacji,0,6)),0)</f>
        <v>0</v>
      </c>
      <c r="H65" s="291">
        <f ca="1">IF($D65&gt;0,SUMIF($M$8:OFFSET(V_ZRF_Suma_KK_operacji,0,12),$D65,H$8:OFFSET(V_ZRF_Suma_KK_operacji,0,7)),0)</f>
        <v>0</v>
      </c>
      <c r="I65" s="291">
        <f ca="1">IF($D65&gt;0,SUMIF($M$8:OFFSET(V_ZRF_Suma_KK_operacji,0,12),$D65,I$8:OFFSET(V_ZRF_Suma_KK_operacji,0,8)),0)</f>
        <v>0</v>
      </c>
      <c r="J65" s="291">
        <f ca="1">IF($D65&gt;0,SUMIF($M$8:OFFSET(V_ZRF_Suma_KK_operacji,0,12),$D65,J$8:OFFSET(V_ZRF_Suma_KK_operacji,0,9)),0)</f>
        <v>0</v>
      </c>
      <c r="K65" s="291">
        <f ca="1">IF($D65&gt;0,SUMIF($M$8:OFFSET(V_ZRF_Suma_KK_operacji,0,12),$D65,K$8:OFFSET(V_ZRF_Suma_KK_operacji,0,10)),0)</f>
        <v>0</v>
      </c>
      <c r="L65" s="331"/>
      <c r="M65" s="254"/>
      <c r="O65" s="124"/>
    </row>
    <row r="66" spans="1:15" s="105" customFormat="1" ht="14.1" customHeight="1">
      <c r="A66" s="25" t="s">
        <v>58</v>
      </c>
      <c r="B66" s="520" t="s">
        <v>95</v>
      </c>
      <c r="C66" s="520"/>
      <c r="D66" s="41"/>
      <c r="E66" s="287"/>
      <c r="F66" s="160">
        <f ca="1">IF($D66&gt;0,SUMIF($M$8:OFFSET(V_ZRF_Suma_KK_operacji,0,12),$D66,F$8:OFFSET(V_ZRF_Suma_KK_operacji,0,5)),0)</f>
        <v>0</v>
      </c>
      <c r="G66" s="160">
        <f ca="1">IF($D66&gt;0,SUMIF($M$8:OFFSET(V_ZRF_Suma_KK_operacji,0,12),$D66,G$8:OFFSET(V_ZRF_Suma_KK_operacji,0,6)),0)</f>
        <v>0</v>
      </c>
      <c r="H66" s="160">
        <f ca="1">IF($D66&gt;0,SUMIF($M$8:OFFSET(V_ZRF_Suma_KK_operacji,0,12),$D66,H$8:OFFSET(V_ZRF_Suma_KK_operacji,0,7)),0)</f>
        <v>0</v>
      </c>
      <c r="I66" s="160">
        <f ca="1">IF($D66&gt;0,SUMIF($M$8:OFFSET(V_ZRF_Suma_KK_operacji,0,12),$D66,I$8:OFFSET(V_ZRF_Suma_KK_operacji,0,8)),0)</f>
        <v>0</v>
      </c>
      <c r="J66" s="160">
        <f ca="1">IF($D66&gt;0,SUMIF($M$8:OFFSET(V_ZRF_Suma_KK_operacji,0,12),$D66,J$8:OFFSET(V_ZRF_Suma_KK_operacji,0,9)),0)</f>
        <v>0</v>
      </c>
      <c r="K66" s="160">
        <f ca="1">IF($D66&gt;0,SUMIF($M$8:OFFSET(V_ZRF_Suma_KK_operacji,0,12),$D66,K$8:OFFSET(V_ZRF_Suma_KK_operacji,0,10)),0)</f>
        <v>0</v>
      </c>
      <c r="L66" s="332"/>
      <c r="M66" s="333"/>
      <c r="O66" s="125"/>
    </row>
    <row r="67" spans="1:15" s="4" customFormat="1" ht="30" customHeight="1">
      <c r="A67" s="517" t="s">
        <v>317</v>
      </c>
      <c r="B67" s="517"/>
      <c r="C67" s="517"/>
      <c r="D67" s="517"/>
      <c r="E67" s="517"/>
      <c r="F67" s="517"/>
      <c r="G67" s="517"/>
      <c r="H67" s="517"/>
      <c r="I67" s="517"/>
      <c r="J67" s="517"/>
      <c r="K67" s="517"/>
      <c r="L67" s="292"/>
      <c r="M67" s="293"/>
      <c r="O67" s="117" t="s">
        <v>93</v>
      </c>
    </row>
    <row r="68" spans="1:15" ht="24.75" customHeight="1">
      <c r="A68" s="514" t="s">
        <v>386</v>
      </c>
      <c r="B68" s="514"/>
      <c r="C68" s="514"/>
      <c r="D68" s="514"/>
      <c r="E68" s="514"/>
      <c r="F68" s="514"/>
      <c r="G68" s="514"/>
      <c r="H68" s="514"/>
      <c r="I68" s="514"/>
      <c r="J68" s="514"/>
      <c r="K68" s="514"/>
      <c r="L68" s="151"/>
      <c r="M68" s="36"/>
      <c r="O68" s="118" t="s">
        <v>94</v>
      </c>
    </row>
  </sheetData>
  <sheetProtection algorithmName="SHA-512" hashValue="61PzomScUOEQFFkzdu+1dbZv5GaSENoHo6W3Stka7aGnSU26/gB6eHpWnMOeii/WqnwwBAWWeQbSGc436qbrvA==" saltValue="hBZVSscaz3SaZ5e00emLrQ==" spinCount="100000" sheet="1" objects="1" scenarios="1" formatCells="0" formatColumns="0" formatRows="0" insertRows="0" deleteColumns="0" deleteRows="0" sort="0" autoFilter="0" pivotTables="0"/>
  <protectedRanges>
    <protectedRange password="8511" sqref="B3 M3 A62:K62 A57:B61 B20:B23 M20:M23 M25 B25 A26:M26 B27:B28 M27:M28 B30:B33 M30:M33 B35:B38 M35:M38 B40:B43 M40:M43 B45:B48 M45:M48 B50:B53 M50:M53 B55:B56 M55:M62 A27:A56 B11:B18 M11:M18 A2:A25 L59:L63 B5:M10 C11:L25 C27:L58 C59:K61" name="Zakres1_6_2"/>
    <protectedRange password="8511" sqref="I3:L3 I1:L1 F2:J2 C2:E4 F3:H4" name="Zakres1_6_2_1"/>
  </protectedRanges>
  <dataConsolidate/>
  <mergeCells count="43">
    <mergeCell ref="A2:A4"/>
    <mergeCell ref="A57:E57"/>
    <mergeCell ref="A62:E62"/>
    <mergeCell ref="A63:E63"/>
    <mergeCell ref="F3:H3"/>
    <mergeCell ref="F2:H2"/>
    <mergeCell ref="B6:K6"/>
    <mergeCell ref="C2:C4"/>
    <mergeCell ref="D2:D4"/>
    <mergeCell ref="I3:K3"/>
    <mergeCell ref="B2:B4"/>
    <mergeCell ref="I2:K2"/>
    <mergeCell ref="A68:K68"/>
    <mergeCell ref="B7:K7"/>
    <mergeCell ref="B12:K12"/>
    <mergeCell ref="B17:K17"/>
    <mergeCell ref="B58:K58"/>
    <mergeCell ref="A67:K67"/>
    <mergeCell ref="A11:E11"/>
    <mergeCell ref="A16:E16"/>
    <mergeCell ref="A21:E21"/>
    <mergeCell ref="B65:C65"/>
    <mergeCell ref="B66:C66"/>
    <mergeCell ref="B47:K47"/>
    <mergeCell ref="A51:E51"/>
    <mergeCell ref="B52:K52"/>
    <mergeCell ref="A56:E56"/>
    <mergeCell ref="G1:H1"/>
    <mergeCell ref="I1:K1"/>
    <mergeCell ref="E2:E4"/>
    <mergeCell ref="M2:M4"/>
    <mergeCell ref="B64:C64"/>
    <mergeCell ref="L2:L4"/>
    <mergeCell ref="B22:K22"/>
    <mergeCell ref="A26:E26"/>
    <mergeCell ref="B27:K27"/>
    <mergeCell ref="A31:E31"/>
    <mergeCell ref="B32:K32"/>
    <mergeCell ref="A36:E36"/>
    <mergeCell ref="B37:K37"/>
    <mergeCell ref="A41:E41"/>
    <mergeCell ref="B42:K42"/>
    <mergeCell ref="A46:E46"/>
  </mergeCells>
  <dataValidations count="7">
    <dataValidation type="whole" operator="greaterThanOrEqual" allowBlank="1" showInputMessage="1" showErrorMessage="1" sqref="D64:E66 M7:M66">
      <formula1>1</formula1>
    </dataValidation>
    <dataValidation type="decimal" operator="greaterThanOrEqual" allowBlank="1" showInputMessage="1" showErrorMessage="1" sqref="D13:F15 D53:F55 D18:F20 D59:F61 D23:F25 D28:F30 D33:F35 D43:F45 D38:F40 D48:F50 D8:F10 I53:I55 I48:I50 I28:I30 I33:I35 I13:I15 I59:I61 I18:I20 I38:I40 I23:I25 I43:I45">
      <formula1>0</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O11 O16 O67 O62 O21 O26 O31 O36 O41 O46 O51 O56"/>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O12 O17 O57 O63 O68 O22 O27 O32 O37 O42 O47 O52"/>
    <dataValidation type="decimal" operator="lessThanOrEqual" showInputMessage="1" showErrorMessage="1" errorTitle="Błąd!" error="Kwota VAT nie może być wyższa niż 23% kwoty będącej podstawą opodatkowania." sqref="G8:G10 G13:G15 G18:G20 G23:G25 G28:G30 G33:G35 G38:G40 G43:G45 G48:G50 G53:G55 G59:G61 J23:J25 J8:J10 J13:J15 J18:J20 J28:J30 J33:J35 J38:J40 J43:J45 J48:J50 J53:J55 J59:J61">
      <formula1>F8*0.23</formula1>
    </dataValidation>
    <dataValidation type="decimal" operator="lessThanOrEqual" allowBlank="1" showInputMessage="1" showErrorMessage="1" errorTitle="Błąd!" error="Kwota kosztów inwestycyjnych nie może być wyższa od kwoty ogółem." sqref="H33:H35 H8:H10 H13:H15 H18:H20 H23:H25 H28:H30 K8:K10 K13:K15 K18:K20 K23:K25 K28:K30 K33:K35 H38:H40 K38:K40 H43:H45 H48:H50 H53:H55 H59:H61 K43:K45 K48:K50 K53:K55 K59:K61">
      <formula1>F8</formula1>
    </dataValidation>
    <dataValidation type="decimal" operator="greaterThanOrEqual" allowBlank="1" showInputMessage="1" showErrorMessage="1" errorTitle="Błąd!" error="W tym polu można wpisać tylko wartość liczbową - większą lub równą &quot;0&quot;" sqref="I8:I10">
      <formula1>0</formula1>
    </dataValidation>
  </dataValidations>
  <printOptions horizontalCentered="1"/>
  <pageMargins left="0.19685039370078741" right="0.19685039370078741" top="0.39370078740157483" bottom="0.39370078740157483" header="0.11811023622047245" footer="0.11811023622047245"/>
  <pageSetup paperSize="9" scale="88" orientation="landscape" cellComments="asDisplayed" r:id="rId1"/>
  <headerFooter>
    <oddFooter>&amp;L&amp;9PROW 2014-2020_19.3/2z&amp;R&amp;9Strona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view="pageBreakPreview" zoomScaleNormal="100" zoomScaleSheetLayoutView="100" workbookViewId="0">
      <selection sqref="A1:I1"/>
    </sheetView>
  </sheetViews>
  <sheetFormatPr defaultColWidth="9.140625" defaultRowHeight="12"/>
  <cols>
    <col min="1" max="1" width="3.140625" style="12" customWidth="1"/>
    <col min="2" max="2" width="20.7109375" style="12" customWidth="1"/>
    <col min="3" max="3" width="9" style="12" customWidth="1"/>
    <col min="4" max="4" width="10.7109375" style="12" customWidth="1"/>
    <col min="5" max="6" width="8.7109375" style="12" customWidth="1"/>
    <col min="7" max="7" width="9.7109375" style="12" customWidth="1"/>
    <col min="8" max="8" width="8.7109375" style="12" customWidth="1"/>
    <col min="9" max="9" width="28" style="12" customWidth="1"/>
    <col min="10" max="10" width="6.7109375" style="11" customWidth="1"/>
    <col min="11" max="11" width="9.140625" style="11" customWidth="1"/>
    <col min="12" max="15" width="0" style="12" hidden="1" customWidth="1"/>
    <col min="16" max="16384" width="9.140625" style="12"/>
  </cols>
  <sheetData>
    <row r="1" spans="1:9" s="11" customFormat="1" ht="30" customHeight="1">
      <c r="A1" s="574" t="s">
        <v>318</v>
      </c>
      <c r="B1" s="574"/>
      <c r="C1" s="574"/>
      <c r="D1" s="574"/>
      <c r="E1" s="574"/>
      <c r="F1" s="574"/>
      <c r="G1" s="574"/>
      <c r="H1" s="574"/>
      <c r="I1" s="574"/>
    </row>
    <row r="2" spans="1:9" s="11" customFormat="1" ht="18" customHeight="1">
      <c r="A2" s="575" t="s">
        <v>198</v>
      </c>
      <c r="B2" s="575"/>
      <c r="C2" s="575"/>
      <c r="D2" s="575"/>
      <c r="E2" s="575"/>
      <c r="F2" s="575"/>
      <c r="G2" s="575"/>
      <c r="H2" s="575"/>
      <c r="I2" s="575"/>
    </row>
    <row r="3" spans="1:9" s="11" customFormat="1" ht="63.95" customHeight="1">
      <c r="A3" s="8" t="s">
        <v>43</v>
      </c>
      <c r="B3" s="22" t="s">
        <v>60</v>
      </c>
      <c r="C3" s="194" t="s">
        <v>323</v>
      </c>
      <c r="D3" s="552" t="s">
        <v>202</v>
      </c>
      <c r="E3" s="553"/>
      <c r="F3" s="22" t="s">
        <v>200</v>
      </c>
      <c r="G3" s="22" t="s">
        <v>63</v>
      </c>
      <c r="H3" s="22" t="s">
        <v>199</v>
      </c>
      <c r="I3" s="24" t="s">
        <v>59</v>
      </c>
    </row>
    <row r="4" spans="1:9" s="11" customFormat="1" ht="18" customHeight="1">
      <c r="A4" s="192" t="s">
        <v>13</v>
      </c>
      <c r="B4" s="130" t="s">
        <v>41</v>
      </c>
      <c r="C4" s="141"/>
      <c r="D4" s="554" t="s">
        <v>111</v>
      </c>
      <c r="E4" s="555"/>
      <c r="F4" s="135"/>
      <c r="G4" s="13" t="s">
        <v>64</v>
      </c>
      <c r="H4" s="139"/>
      <c r="I4" s="132"/>
    </row>
    <row r="5" spans="1:9" s="11" customFormat="1" ht="18" customHeight="1">
      <c r="A5" s="192" t="s">
        <v>14</v>
      </c>
      <c r="B5" s="195" t="s">
        <v>107</v>
      </c>
      <c r="C5" s="196"/>
      <c r="D5" s="554" t="s">
        <v>111</v>
      </c>
      <c r="E5" s="555"/>
      <c r="F5" s="136"/>
      <c r="G5" s="56" t="s">
        <v>65</v>
      </c>
      <c r="H5" s="139"/>
      <c r="I5" s="132"/>
    </row>
    <row r="6" spans="1:9" s="11" customFormat="1" ht="15.95" customHeight="1">
      <c r="A6" s="548" t="s">
        <v>15</v>
      </c>
      <c r="B6" s="557" t="s">
        <v>108</v>
      </c>
      <c r="C6" s="560"/>
      <c r="D6" s="566" t="s">
        <v>68</v>
      </c>
      <c r="E6" s="567"/>
      <c r="F6" s="352">
        <f>SUM(F7:F8)</f>
        <v>0</v>
      </c>
      <c r="G6" s="13" t="s">
        <v>64</v>
      </c>
      <c r="H6" s="294">
        <f>SUM(H7:H8)</f>
        <v>0</v>
      </c>
      <c r="I6" s="132"/>
    </row>
    <row r="7" spans="1:9" s="11" customFormat="1" ht="15.95" customHeight="1">
      <c r="A7" s="549"/>
      <c r="B7" s="558"/>
      <c r="C7" s="561"/>
      <c r="D7" s="568" t="s">
        <v>68</v>
      </c>
      <c r="E7" s="144" t="s">
        <v>206</v>
      </c>
      <c r="F7" s="352">
        <f>SUM(F9,F11,F13)</f>
        <v>0</v>
      </c>
      <c r="G7" s="13" t="s">
        <v>64</v>
      </c>
      <c r="H7" s="294">
        <f>SUM(H9,H11,H13)</f>
        <v>0</v>
      </c>
      <c r="I7" s="132"/>
    </row>
    <row r="8" spans="1:9" s="11" customFormat="1" ht="15.95" customHeight="1">
      <c r="A8" s="549"/>
      <c r="B8" s="558"/>
      <c r="C8" s="561"/>
      <c r="D8" s="569"/>
      <c r="E8" s="144" t="s">
        <v>207</v>
      </c>
      <c r="F8" s="352">
        <f>SUM(F10,F12,F14)</f>
        <v>0</v>
      </c>
      <c r="G8" s="13" t="s">
        <v>64</v>
      </c>
      <c r="H8" s="294">
        <f>SUM(H10,H12,H14)</f>
        <v>0</v>
      </c>
      <c r="I8" s="132"/>
    </row>
    <row r="9" spans="1:9" s="11" customFormat="1" ht="15.95" customHeight="1">
      <c r="A9" s="549"/>
      <c r="B9" s="558"/>
      <c r="C9" s="562"/>
      <c r="D9" s="568" t="s">
        <v>203</v>
      </c>
      <c r="E9" s="193" t="s">
        <v>206</v>
      </c>
      <c r="F9" s="135"/>
      <c r="G9" s="13" t="s">
        <v>64</v>
      </c>
      <c r="H9" s="272"/>
      <c r="I9" s="132"/>
    </row>
    <row r="10" spans="1:9" s="11" customFormat="1" ht="15.95" customHeight="1">
      <c r="A10" s="549"/>
      <c r="B10" s="558"/>
      <c r="C10" s="562"/>
      <c r="D10" s="570"/>
      <c r="E10" s="193" t="s">
        <v>207</v>
      </c>
      <c r="F10" s="135"/>
      <c r="G10" s="13" t="s">
        <v>64</v>
      </c>
      <c r="H10" s="272"/>
      <c r="I10" s="132"/>
    </row>
    <row r="11" spans="1:9" s="11" customFormat="1" ht="15.95" customHeight="1">
      <c r="A11" s="549"/>
      <c r="B11" s="558"/>
      <c r="C11" s="561"/>
      <c r="D11" s="568" t="s">
        <v>204</v>
      </c>
      <c r="E11" s="144" t="s">
        <v>206</v>
      </c>
      <c r="F11" s="135"/>
      <c r="G11" s="13" t="s">
        <v>64</v>
      </c>
      <c r="H11" s="272"/>
      <c r="I11" s="132"/>
    </row>
    <row r="12" spans="1:9" s="11" customFormat="1" ht="15.95" customHeight="1">
      <c r="A12" s="549"/>
      <c r="B12" s="558"/>
      <c r="C12" s="561"/>
      <c r="D12" s="570"/>
      <c r="E12" s="144" t="s">
        <v>207</v>
      </c>
      <c r="F12" s="135"/>
      <c r="G12" s="13" t="s">
        <v>64</v>
      </c>
      <c r="H12" s="272"/>
      <c r="I12" s="132"/>
    </row>
    <row r="13" spans="1:9" s="11" customFormat="1" ht="15.95" customHeight="1">
      <c r="A13" s="549"/>
      <c r="B13" s="558"/>
      <c r="C13" s="561"/>
      <c r="D13" s="568" t="s">
        <v>205</v>
      </c>
      <c r="E13" s="144" t="s">
        <v>206</v>
      </c>
      <c r="F13" s="135"/>
      <c r="G13" s="13" t="s">
        <v>64</v>
      </c>
      <c r="H13" s="272"/>
      <c r="I13" s="132"/>
    </row>
    <row r="14" spans="1:9" s="11" customFormat="1" ht="15.95" customHeight="1">
      <c r="A14" s="550"/>
      <c r="B14" s="559"/>
      <c r="C14" s="563"/>
      <c r="D14" s="570"/>
      <c r="E14" s="144" t="s">
        <v>207</v>
      </c>
      <c r="F14" s="135"/>
      <c r="G14" s="13" t="s">
        <v>64</v>
      </c>
      <c r="H14" s="272"/>
      <c r="I14" s="132"/>
    </row>
    <row r="15" spans="1:9" s="11" customFormat="1" ht="15.95" customHeight="1">
      <c r="A15" s="548" t="s">
        <v>16</v>
      </c>
      <c r="B15" s="571" t="s">
        <v>109</v>
      </c>
      <c r="C15" s="560"/>
      <c r="D15" s="566" t="s">
        <v>68</v>
      </c>
      <c r="E15" s="567"/>
      <c r="F15" s="353">
        <f>SUM(F16:F17)</f>
        <v>0</v>
      </c>
      <c r="G15" s="13" t="s">
        <v>64</v>
      </c>
      <c r="H15" s="295">
        <f>SUM(H16:H17)</f>
        <v>0</v>
      </c>
      <c r="I15" s="49"/>
    </row>
    <row r="16" spans="1:9" s="11" customFormat="1" ht="15.95" customHeight="1">
      <c r="A16" s="549"/>
      <c r="B16" s="572"/>
      <c r="C16" s="561"/>
      <c r="D16" s="568" t="s">
        <v>68</v>
      </c>
      <c r="E16" s="144" t="s">
        <v>206</v>
      </c>
      <c r="F16" s="353">
        <f>SUM(F18,F20,F22)</f>
        <v>0</v>
      </c>
      <c r="G16" s="13" t="s">
        <v>64</v>
      </c>
      <c r="H16" s="295">
        <f>SUM(H18,H20,H22)</f>
        <v>0</v>
      </c>
      <c r="I16" s="49"/>
    </row>
    <row r="17" spans="1:9" s="11" customFormat="1" ht="15.95" customHeight="1">
      <c r="A17" s="549"/>
      <c r="B17" s="572"/>
      <c r="C17" s="561"/>
      <c r="D17" s="570"/>
      <c r="E17" s="144" t="s">
        <v>207</v>
      </c>
      <c r="F17" s="353">
        <f>SUM(F19,F21,F23)</f>
        <v>0</v>
      </c>
      <c r="G17" s="13" t="s">
        <v>64</v>
      </c>
      <c r="H17" s="295">
        <f>SUM(H19,H21,H23)</f>
        <v>0</v>
      </c>
      <c r="I17" s="49"/>
    </row>
    <row r="18" spans="1:9" s="11" customFormat="1" ht="15.95" customHeight="1">
      <c r="A18" s="549"/>
      <c r="B18" s="572"/>
      <c r="C18" s="561"/>
      <c r="D18" s="568" t="s">
        <v>203</v>
      </c>
      <c r="E18" s="144" t="s">
        <v>206</v>
      </c>
      <c r="F18" s="137"/>
      <c r="G18" s="13" t="s">
        <v>64</v>
      </c>
      <c r="H18" s="273"/>
      <c r="I18" s="49"/>
    </row>
    <row r="19" spans="1:9" s="11" customFormat="1" ht="15.95" customHeight="1">
      <c r="A19" s="549"/>
      <c r="B19" s="572"/>
      <c r="C19" s="561"/>
      <c r="D19" s="570"/>
      <c r="E19" s="144" t="s">
        <v>207</v>
      </c>
      <c r="F19" s="137"/>
      <c r="G19" s="13" t="s">
        <v>64</v>
      </c>
      <c r="H19" s="273"/>
      <c r="I19" s="49"/>
    </row>
    <row r="20" spans="1:9" s="11" customFormat="1" ht="15.95" customHeight="1">
      <c r="A20" s="549"/>
      <c r="B20" s="572"/>
      <c r="C20" s="561"/>
      <c r="D20" s="568" t="s">
        <v>204</v>
      </c>
      <c r="E20" s="144" t="s">
        <v>206</v>
      </c>
      <c r="F20" s="137"/>
      <c r="G20" s="13" t="s">
        <v>64</v>
      </c>
      <c r="H20" s="273"/>
      <c r="I20" s="49"/>
    </row>
    <row r="21" spans="1:9" s="11" customFormat="1" ht="15.95" customHeight="1">
      <c r="A21" s="549"/>
      <c r="B21" s="572"/>
      <c r="C21" s="561"/>
      <c r="D21" s="570"/>
      <c r="E21" s="144" t="s">
        <v>207</v>
      </c>
      <c r="F21" s="137"/>
      <c r="G21" s="13" t="s">
        <v>64</v>
      </c>
      <c r="H21" s="136"/>
      <c r="I21" s="49"/>
    </row>
    <row r="22" spans="1:9" s="11" customFormat="1" ht="15.95" customHeight="1">
      <c r="A22" s="549"/>
      <c r="B22" s="572"/>
      <c r="C22" s="561"/>
      <c r="D22" s="568" t="s">
        <v>205</v>
      </c>
      <c r="E22" s="144" t="s">
        <v>206</v>
      </c>
      <c r="F22" s="137"/>
      <c r="G22" s="13" t="s">
        <v>64</v>
      </c>
      <c r="H22" s="136"/>
      <c r="I22" s="49"/>
    </row>
    <row r="23" spans="1:9" s="11" customFormat="1" ht="15.95" customHeight="1">
      <c r="A23" s="550"/>
      <c r="B23" s="573"/>
      <c r="C23" s="563"/>
      <c r="D23" s="570"/>
      <c r="E23" s="144" t="s">
        <v>207</v>
      </c>
      <c r="F23" s="137"/>
      <c r="G23" s="13" t="s">
        <v>64</v>
      </c>
      <c r="H23" s="136"/>
      <c r="I23" s="49"/>
    </row>
    <row r="24" spans="1:9" s="11" customFormat="1" ht="21" customHeight="1">
      <c r="A24" s="192" t="s">
        <v>17</v>
      </c>
      <c r="B24" s="130" t="s">
        <v>42</v>
      </c>
      <c r="C24" s="141"/>
      <c r="D24" s="554" t="s">
        <v>111</v>
      </c>
      <c r="E24" s="555"/>
      <c r="F24" s="137"/>
      <c r="G24" s="13" t="s">
        <v>64</v>
      </c>
      <c r="H24" s="136"/>
      <c r="I24" s="49"/>
    </row>
    <row r="25" spans="1:9" s="11" customFormat="1" ht="15.95" customHeight="1">
      <c r="A25" s="548" t="s">
        <v>6</v>
      </c>
      <c r="B25" s="545" t="s">
        <v>319</v>
      </c>
      <c r="C25" s="560"/>
      <c r="D25" s="564" t="s">
        <v>68</v>
      </c>
      <c r="E25" s="565"/>
      <c r="F25" s="354">
        <f>SUM(F26:F27)</f>
        <v>0</v>
      </c>
      <c r="G25" s="13" t="s">
        <v>66</v>
      </c>
      <c r="H25" s="185">
        <f>SUM(H26:H27)</f>
        <v>0</v>
      </c>
      <c r="I25" s="49"/>
    </row>
    <row r="26" spans="1:9" s="11" customFormat="1" ht="15.95" customHeight="1">
      <c r="A26" s="549"/>
      <c r="B26" s="546"/>
      <c r="C26" s="561"/>
      <c r="D26" s="564" t="s">
        <v>208</v>
      </c>
      <c r="E26" s="565"/>
      <c r="F26" s="351"/>
      <c r="G26" s="13" t="s">
        <v>66</v>
      </c>
      <c r="H26" s="186"/>
      <c r="I26" s="49"/>
    </row>
    <row r="27" spans="1:9" s="11" customFormat="1" ht="15.95" customHeight="1">
      <c r="A27" s="550"/>
      <c r="B27" s="547"/>
      <c r="C27" s="563"/>
      <c r="D27" s="564" t="s">
        <v>209</v>
      </c>
      <c r="E27" s="565"/>
      <c r="F27" s="351"/>
      <c r="G27" s="13" t="s">
        <v>66</v>
      </c>
      <c r="H27" s="186"/>
      <c r="I27" s="49"/>
    </row>
    <row r="28" spans="1:9" s="11" customFormat="1" ht="30" customHeight="1">
      <c r="A28" s="192" t="s">
        <v>18</v>
      </c>
      <c r="B28" s="131" t="s">
        <v>61</v>
      </c>
      <c r="C28" s="141"/>
      <c r="D28" s="554" t="s">
        <v>111</v>
      </c>
      <c r="E28" s="555"/>
      <c r="F28" s="137"/>
      <c r="G28" s="13" t="s">
        <v>64</v>
      </c>
      <c r="H28" s="136"/>
      <c r="I28" s="49"/>
    </row>
    <row r="29" spans="1:9" s="2" customFormat="1" ht="18" customHeight="1">
      <c r="A29" s="192" t="s">
        <v>19</v>
      </c>
      <c r="B29" s="187" t="s">
        <v>348</v>
      </c>
      <c r="C29" s="141"/>
      <c r="D29" s="554" t="s">
        <v>111</v>
      </c>
      <c r="E29" s="555"/>
      <c r="F29" s="138"/>
      <c r="G29" s="197" t="s">
        <v>64</v>
      </c>
      <c r="H29" s="140"/>
      <c r="I29" s="133"/>
    </row>
    <row r="30" spans="1:9" s="11" customFormat="1" ht="48" customHeight="1">
      <c r="A30" s="192" t="s">
        <v>25</v>
      </c>
      <c r="B30" s="195" t="s">
        <v>197</v>
      </c>
      <c r="C30" s="141"/>
      <c r="D30" s="554" t="s">
        <v>111</v>
      </c>
      <c r="E30" s="556"/>
      <c r="F30" s="137"/>
      <c r="G30" s="13" t="s">
        <v>64</v>
      </c>
      <c r="H30" s="136"/>
      <c r="I30" s="49"/>
    </row>
    <row r="31" spans="1:9" s="2" customFormat="1" ht="30" customHeight="1">
      <c r="A31" s="255" t="s">
        <v>21</v>
      </c>
      <c r="B31" s="187" t="s">
        <v>110</v>
      </c>
      <c r="C31" s="142"/>
      <c r="D31" s="554" t="s">
        <v>111</v>
      </c>
      <c r="E31" s="555"/>
      <c r="F31" s="138"/>
      <c r="G31" s="197" t="s">
        <v>65</v>
      </c>
      <c r="H31" s="256"/>
      <c r="I31" s="133"/>
    </row>
    <row r="32" spans="1:9" s="129" customFormat="1" ht="18" customHeight="1">
      <c r="A32" s="551" t="s">
        <v>201</v>
      </c>
      <c r="B32" s="551"/>
      <c r="C32" s="551"/>
      <c r="D32" s="551"/>
      <c r="E32" s="551"/>
      <c r="F32" s="551"/>
      <c r="G32" s="551"/>
      <c r="H32" s="551"/>
      <c r="I32" s="551"/>
    </row>
    <row r="33" spans="1:11" ht="63.95" customHeight="1">
      <c r="A33" s="8" t="s">
        <v>43</v>
      </c>
      <c r="B33" s="22" t="s">
        <v>60</v>
      </c>
      <c r="C33" s="109" t="s">
        <v>52</v>
      </c>
      <c r="D33" s="22" t="s">
        <v>200</v>
      </c>
      <c r="E33" s="22" t="s">
        <v>63</v>
      </c>
      <c r="F33" s="22" t="s">
        <v>199</v>
      </c>
      <c r="G33" s="542" t="s">
        <v>59</v>
      </c>
      <c r="H33" s="542"/>
      <c r="I33" s="542"/>
      <c r="J33" s="12"/>
      <c r="K33" s="12"/>
    </row>
    <row r="34" spans="1:11" ht="18" customHeight="1">
      <c r="A34" s="9" t="s">
        <v>13</v>
      </c>
      <c r="B34" s="67"/>
      <c r="C34" s="143"/>
      <c r="D34" s="186"/>
      <c r="E34" s="134"/>
      <c r="F34" s="186"/>
      <c r="G34" s="543"/>
      <c r="H34" s="543"/>
      <c r="I34" s="543"/>
      <c r="J34" s="12"/>
      <c r="K34" s="12"/>
    </row>
    <row r="35" spans="1:11" ht="18" customHeight="1">
      <c r="A35" s="9" t="s">
        <v>14</v>
      </c>
      <c r="B35" s="67"/>
      <c r="C35" s="143"/>
      <c r="D35" s="186"/>
      <c r="E35" s="134"/>
      <c r="F35" s="186"/>
      <c r="G35" s="543"/>
      <c r="H35" s="543"/>
      <c r="I35" s="543"/>
      <c r="J35" s="12"/>
      <c r="K35" s="12"/>
    </row>
    <row r="36" spans="1:11" s="23" customFormat="1" ht="18" customHeight="1">
      <c r="A36" s="9" t="s">
        <v>62</v>
      </c>
      <c r="B36" s="67"/>
      <c r="C36" s="143"/>
      <c r="D36" s="186"/>
      <c r="E36" s="134"/>
      <c r="F36" s="186"/>
      <c r="G36" s="543"/>
      <c r="H36" s="543"/>
      <c r="I36" s="543"/>
    </row>
    <row r="37" spans="1:11" s="11" customFormat="1" ht="15.95" customHeight="1">
      <c r="K37" s="121" t="s">
        <v>93</v>
      </c>
    </row>
    <row r="38" spans="1:11" ht="30" customHeight="1">
      <c r="A38" s="544" t="s">
        <v>322</v>
      </c>
      <c r="B38" s="544"/>
      <c r="C38" s="544"/>
      <c r="D38" s="544"/>
      <c r="E38" s="544"/>
      <c r="F38" s="544"/>
      <c r="G38" s="544"/>
      <c r="H38" s="544"/>
      <c r="I38" s="296" t="s">
        <v>37</v>
      </c>
      <c r="K38" s="118" t="s">
        <v>94</v>
      </c>
    </row>
  </sheetData>
  <sheetProtection algorithmName="SHA-512" hashValue="g5Zgetb4omyuYWCfGScgSKdSKm4FKU+KC9T1ChSPyJusl/nEPc+A8MqlM52gAoB2iN1rqpwmAYSdvVT6mC688Q==" saltValue="ATbQLomnL948WD2CbCC5LQ==" spinCount="100000" sheet="1" objects="1" scenarios="1" formatCells="0" formatRows="0" insertRows="0" deleteRows="0" sort="0" autoFilter="0" pivotTables="0"/>
  <mergeCells count="38">
    <mergeCell ref="A15:A23"/>
    <mergeCell ref="B15:B23"/>
    <mergeCell ref="A1:I1"/>
    <mergeCell ref="A2:I2"/>
    <mergeCell ref="D18:D19"/>
    <mergeCell ref="D31:E31"/>
    <mergeCell ref="D6:E6"/>
    <mergeCell ref="D15:E15"/>
    <mergeCell ref="D7:D8"/>
    <mergeCell ref="D9:D10"/>
    <mergeCell ref="D11:D12"/>
    <mergeCell ref="D13:D14"/>
    <mergeCell ref="D16:D17"/>
    <mergeCell ref="D20:D21"/>
    <mergeCell ref="D22:D23"/>
    <mergeCell ref="D26:E26"/>
    <mergeCell ref="D27:E27"/>
    <mergeCell ref="B25:B27"/>
    <mergeCell ref="A25:A27"/>
    <mergeCell ref="A32:I32"/>
    <mergeCell ref="D3:E3"/>
    <mergeCell ref="D4:E4"/>
    <mergeCell ref="D5:E5"/>
    <mergeCell ref="D24:E24"/>
    <mergeCell ref="D28:E28"/>
    <mergeCell ref="D29:E29"/>
    <mergeCell ref="D30:E30"/>
    <mergeCell ref="A6:A14"/>
    <mergeCell ref="B6:B14"/>
    <mergeCell ref="C6:C14"/>
    <mergeCell ref="C15:C23"/>
    <mergeCell ref="C25:C27"/>
    <mergeCell ref="D25:E25"/>
    <mergeCell ref="G33:I33"/>
    <mergeCell ref="G34:I34"/>
    <mergeCell ref="G35:I35"/>
    <mergeCell ref="G36:I36"/>
    <mergeCell ref="A38:H38"/>
  </mergeCells>
  <dataValidations count="6">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K38"/>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K37"/>
    <dataValidation type="whole" operator="greaterThanOrEqual" allowBlank="1" showInputMessage="1" showErrorMessage="1" errorTitle="Błąd!" error="W tym polu można wpisać tylko liczbę całkowitą - równą lub większą od 0" sqref="F28:F31 F4:F24 H4:H24 H28:H31">
      <formula1>0</formula1>
    </dataValidation>
    <dataValidation type="decimal" operator="greaterThanOrEqual" allowBlank="1" showInputMessage="1" showErrorMessage="1" errorTitle="Błąd!" error="W tym polu można wpisać tylko liczbę całkowitą - równą lub większą od 0" sqref="H25:H27">
      <formula1>0</formula1>
    </dataValidation>
    <dataValidation type="list" allowBlank="1" showInputMessage="1" showErrorMessage="1" sqref="I38">
      <formula1>"(wybierz z listy), TAK,NIE,N/D"</formula1>
    </dataValidation>
    <dataValidation type="decimal" operator="greaterThanOrEqual" allowBlank="1" showInputMessage="1" showErrorMessage="1" errorTitle="Błąd!" error="W tym polu można wpisać tylko liczbę - równą lub większą od 0" sqref="F25:F27 D34:D36 F34:F36">
      <formula1>0</formula1>
    </dataValidation>
  </dataValidations>
  <printOptions horizontalCentered="1"/>
  <pageMargins left="0.19685039370078741" right="0.19685039370078741" top="0.39370078740157483" bottom="0.39370078740157483" header="0.11811023622047245" footer="0.11811023622047245"/>
  <pageSetup paperSize="9" scale="94" fitToWidth="0" fitToHeight="0" orientation="portrait" cellComments="asDisplayed" r:id="rId1"/>
  <headerFooter>
    <oddFooter>&amp;L&amp;9PROW 2014-2020_19.3/2z&amp;R&amp;9Strona &amp;P z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5"/>
  <dimension ref="A1:F44"/>
  <sheetViews>
    <sheetView showGridLines="0" view="pageBreakPreview" zoomScaleNormal="100" zoomScaleSheetLayoutView="100" zoomScalePageLayoutView="140" workbookViewId="0">
      <selection sqref="A1:D1"/>
    </sheetView>
  </sheetViews>
  <sheetFormatPr defaultColWidth="9.140625" defaultRowHeight="12"/>
  <cols>
    <col min="1" max="1" width="4.7109375" style="286" customWidth="1"/>
    <col min="2" max="2" width="86.5703125" style="286" customWidth="1"/>
    <col min="3" max="4" width="14.7109375" style="286" customWidth="1"/>
    <col min="5" max="5" width="6.7109375" style="286" customWidth="1"/>
    <col min="6" max="16384" width="9.140625" style="286"/>
  </cols>
  <sheetData>
    <row r="1" spans="1:6" s="55" customFormat="1" ht="24" customHeight="1">
      <c r="A1" s="468" t="s">
        <v>293</v>
      </c>
      <c r="B1" s="468"/>
      <c r="C1" s="468"/>
      <c r="D1" s="468"/>
      <c r="E1" s="19"/>
      <c r="F1" s="19"/>
    </row>
    <row r="2" spans="1:6" s="55" customFormat="1" ht="30" customHeight="1">
      <c r="A2" s="580" t="s">
        <v>105</v>
      </c>
      <c r="B2" s="580"/>
      <c r="C2" s="581" t="s">
        <v>37</v>
      </c>
      <c r="D2" s="581"/>
      <c r="E2" s="19"/>
      <c r="F2" s="19"/>
    </row>
    <row r="3" spans="1:6" s="55" customFormat="1" ht="24" customHeight="1">
      <c r="A3" s="46" t="s">
        <v>11</v>
      </c>
      <c r="B3" s="279" t="s">
        <v>12</v>
      </c>
      <c r="C3" s="46" t="s">
        <v>69</v>
      </c>
      <c r="D3" s="46" t="s">
        <v>210</v>
      </c>
      <c r="E3" s="19"/>
      <c r="F3" s="19"/>
    </row>
    <row r="4" spans="1:6" s="55" customFormat="1" ht="24" customHeight="1">
      <c r="A4" s="46" t="s">
        <v>8</v>
      </c>
      <c r="B4" s="582" t="s">
        <v>4</v>
      </c>
      <c r="C4" s="582"/>
      <c r="D4" s="582"/>
      <c r="E4" s="19"/>
      <c r="F4" s="19"/>
    </row>
    <row r="5" spans="1:6" s="55" customFormat="1" ht="36" customHeight="1">
      <c r="A5" s="46" t="s">
        <v>13</v>
      </c>
      <c r="B5" s="278" t="s">
        <v>217</v>
      </c>
      <c r="C5" s="280" t="s">
        <v>37</v>
      </c>
      <c r="D5" s="162" t="str">
        <f>IF(C5="ND",0,IF(C5="TAK","Wpisz liczbę załączników",""))</f>
        <v/>
      </c>
      <c r="E5" s="19"/>
      <c r="F5" s="19"/>
    </row>
    <row r="6" spans="1:6" s="55" customFormat="1" ht="24" customHeight="1">
      <c r="A6" s="46" t="s">
        <v>14</v>
      </c>
      <c r="B6" s="278" t="s">
        <v>218</v>
      </c>
      <c r="C6" s="280" t="s">
        <v>37</v>
      </c>
      <c r="D6" s="162" t="str">
        <f t="shared" ref="D6:D31" si="0">IF(C6="ND",0,IF(C6="TAK","Wpisz liczbę załączników",""))</f>
        <v/>
      </c>
      <c r="E6" s="19"/>
      <c r="F6" s="19"/>
    </row>
    <row r="7" spans="1:6" s="55" customFormat="1" ht="36" customHeight="1">
      <c r="A7" s="46" t="s">
        <v>15</v>
      </c>
      <c r="B7" s="188" t="s">
        <v>388</v>
      </c>
      <c r="C7" s="280" t="s">
        <v>37</v>
      </c>
      <c r="D7" s="162" t="str">
        <f t="shared" si="0"/>
        <v/>
      </c>
      <c r="E7" s="19"/>
      <c r="F7" s="19"/>
    </row>
    <row r="8" spans="1:6" s="55" customFormat="1" ht="24" customHeight="1">
      <c r="A8" s="46" t="s">
        <v>296</v>
      </c>
      <c r="B8" s="278" t="s">
        <v>219</v>
      </c>
      <c r="C8" s="280" t="s">
        <v>37</v>
      </c>
      <c r="D8" s="162" t="str">
        <f t="shared" si="0"/>
        <v/>
      </c>
      <c r="E8" s="19"/>
      <c r="F8" s="19"/>
    </row>
    <row r="9" spans="1:6" s="55" customFormat="1" ht="24" customHeight="1">
      <c r="A9" s="46" t="s">
        <v>297</v>
      </c>
      <c r="B9" s="278" t="s">
        <v>211</v>
      </c>
      <c r="C9" s="280" t="s">
        <v>37</v>
      </c>
      <c r="D9" s="162" t="str">
        <f t="shared" si="0"/>
        <v/>
      </c>
      <c r="E9" s="19"/>
      <c r="F9" s="19"/>
    </row>
    <row r="10" spans="1:6" s="55" customFormat="1" ht="48" customHeight="1">
      <c r="A10" s="46" t="s">
        <v>298</v>
      </c>
      <c r="B10" s="278" t="s">
        <v>212</v>
      </c>
      <c r="C10" s="280" t="s">
        <v>37</v>
      </c>
      <c r="D10" s="162" t="str">
        <f t="shared" si="0"/>
        <v/>
      </c>
      <c r="E10" s="19"/>
      <c r="F10" s="19"/>
    </row>
    <row r="11" spans="1:6" s="55" customFormat="1" ht="36" customHeight="1">
      <c r="A11" s="46" t="s">
        <v>299</v>
      </c>
      <c r="B11" s="278" t="s">
        <v>220</v>
      </c>
      <c r="C11" s="53" t="s">
        <v>37</v>
      </c>
      <c r="D11" s="162" t="str">
        <f t="shared" si="0"/>
        <v/>
      </c>
      <c r="E11" s="19"/>
      <c r="F11" s="19"/>
    </row>
    <row r="12" spans="1:6" s="55" customFormat="1" ht="24" customHeight="1">
      <c r="A12" s="46" t="s">
        <v>16</v>
      </c>
      <c r="B12" s="277" t="s">
        <v>394</v>
      </c>
      <c r="C12" s="53" t="s">
        <v>37</v>
      </c>
      <c r="D12" s="162" t="str">
        <f t="shared" si="0"/>
        <v/>
      </c>
      <c r="E12" s="19"/>
      <c r="F12" s="19"/>
    </row>
    <row r="13" spans="1:6" s="55" customFormat="1" ht="48" customHeight="1">
      <c r="A13" s="46" t="s">
        <v>17</v>
      </c>
      <c r="B13" s="278" t="s">
        <v>221</v>
      </c>
      <c r="C13" s="280" t="s">
        <v>37</v>
      </c>
      <c r="D13" s="162" t="str">
        <f t="shared" si="0"/>
        <v/>
      </c>
      <c r="E13" s="19"/>
      <c r="F13" s="19"/>
    </row>
    <row r="14" spans="1:6" s="55" customFormat="1" ht="60" customHeight="1">
      <c r="A14" s="46" t="s">
        <v>6</v>
      </c>
      <c r="B14" s="278" t="s">
        <v>222</v>
      </c>
      <c r="C14" s="280" t="s">
        <v>37</v>
      </c>
      <c r="D14" s="162" t="str">
        <f t="shared" si="0"/>
        <v/>
      </c>
      <c r="E14" s="19"/>
      <c r="F14" s="19"/>
    </row>
    <row r="15" spans="1:6" s="55" customFormat="1" ht="48" customHeight="1">
      <c r="A15" s="46" t="s">
        <v>18</v>
      </c>
      <c r="B15" s="278" t="s">
        <v>223</v>
      </c>
      <c r="C15" s="280" t="s">
        <v>37</v>
      </c>
      <c r="D15" s="162" t="str">
        <f t="shared" si="0"/>
        <v/>
      </c>
      <c r="E15" s="19"/>
      <c r="F15" s="19"/>
    </row>
    <row r="16" spans="1:6" s="55" customFormat="1" ht="24" customHeight="1">
      <c r="A16" s="46" t="s">
        <v>19</v>
      </c>
      <c r="B16" s="278" t="s">
        <v>224</v>
      </c>
      <c r="C16" s="280" t="s">
        <v>37</v>
      </c>
      <c r="D16" s="162" t="str">
        <f t="shared" si="0"/>
        <v/>
      </c>
      <c r="E16" s="19"/>
      <c r="F16" s="19"/>
    </row>
    <row r="17" spans="1:6" s="55" customFormat="1" ht="39.950000000000003" customHeight="1">
      <c r="A17" s="46" t="s">
        <v>25</v>
      </c>
      <c r="B17" s="278" t="s">
        <v>387</v>
      </c>
      <c r="C17" s="280" t="s">
        <v>37</v>
      </c>
      <c r="D17" s="162" t="str">
        <f t="shared" si="0"/>
        <v/>
      </c>
      <c r="E17" s="19"/>
      <c r="F17" s="19"/>
    </row>
    <row r="18" spans="1:6" s="55" customFormat="1" ht="39.950000000000003" customHeight="1">
      <c r="A18" s="46" t="s">
        <v>21</v>
      </c>
      <c r="B18" s="278" t="s">
        <v>396</v>
      </c>
      <c r="C18" s="280" t="s">
        <v>37</v>
      </c>
      <c r="D18" s="162" t="str">
        <f t="shared" si="0"/>
        <v/>
      </c>
      <c r="E18" s="19"/>
      <c r="F18" s="19"/>
    </row>
    <row r="19" spans="1:6" s="55" customFormat="1" ht="39.950000000000003" customHeight="1">
      <c r="A19" s="46" t="s">
        <v>22</v>
      </c>
      <c r="B19" s="278" t="s">
        <v>225</v>
      </c>
      <c r="C19" s="280" t="s">
        <v>37</v>
      </c>
      <c r="D19" s="162" t="str">
        <f t="shared" si="0"/>
        <v/>
      </c>
      <c r="E19" s="19"/>
      <c r="F19" s="19"/>
    </row>
    <row r="20" spans="1:6" s="55" customFormat="1" ht="120" customHeight="1">
      <c r="A20" s="46" t="s">
        <v>23</v>
      </c>
      <c r="B20" s="278" t="s">
        <v>237</v>
      </c>
      <c r="C20" s="280" t="s">
        <v>37</v>
      </c>
      <c r="D20" s="162" t="str">
        <f t="shared" si="0"/>
        <v/>
      </c>
      <c r="E20" s="19"/>
      <c r="F20" s="19"/>
    </row>
    <row r="21" spans="1:6" s="55" customFormat="1" ht="24" customHeight="1">
      <c r="A21" s="46" t="s">
        <v>29</v>
      </c>
      <c r="B21" s="278" t="s">
        <v>226</v>
      </c>
      <c r="C21" s="280" t="s">
        <v>37</v>
      </c>
      <c r="D21" s="162" t="str">
        <f t="shared" si="0"/>
        <v/>
      </c>
      <c r="E21" s="19"/>
      <c r="F21" s="19"/>
    </row>
    <row r="22" spans="1:6" s="55" customFormat="1" ht="39.950000000000003" customHeight="1">
      <c r="A22" s="46" t="s">
        <v>70</v>
      </c>
      <c r="B22" s="278" t="s">
        <v>227</v>
      </c>
      <c r="C22" s="280" t="s">
        <v>37</v>
      </c>
      <c r="D22" s="162" t="str">
        <f t="shared" si="0"/>
        <v/>
      </c>
      <c r="E22" s="19"/>
      <c r="F22" s="19"/>
    </row>
    <row r="23" spans="1:6" s="55" customFormat="1" ht="60" customHeight="1">
      <c r="A23" s="46" t="s">
        <v>10</v>
      </c>
      <c r="B23" s="278" t="s">
        <v>238</v>
      </c>
      <c r="C23" s="280" t="s">
        <v>37</v>
      </c>
      <c r="D23" s="162" t="str">
        <f t="shared" si="0"/>
        <v/>
      </c>
      <c r="E23" s="19"/>
      <c r="F23" s="19"/>
    </row>
    <row r="24" spans="1:6" s="55" customFormat="1" ht="39.950000000000003" customHeight="1">
      <c r="A24" s="46" t="s">
        <v>45</v>
      </c>
      <c r="B24" s="278" t="s">
        <v>228</v>
      </c>
      <c r="C24" s="280" t="s">
        <v>37</v>
      </c>
      <c r="D24" s="162" t="str">
        <f t="shared" si="0"/>
        <v/>
      </c>
      <c r="E24" s="19"/>
      <c r="F24" s="19"/>
    </row>
    <row r="25" spans="1:6" s="55" customFormat="1" ht="48" customHeight="1">
      <c r="A25" s="46" t="s">
        <v>46</v>
      </c>
      <c r="B25" s="278" t="s">
        <v>383</v>
      </c>
      <c r="C25" s="280" t="s">
        <v>37</v>
      </c>
      <c r="D25" s="162" t="str">
        <f t="shared" si="0"/>
        <v/>
      </c>
      <c r="E25" s="19"/>
      <c r="F25" s="19"/>
    </row>
    <row r="26" spans="1:6" s="55" customFormat="1" ht="36" customHeight="1">
      <c r="A26" s="46" t="s">
        <v>47</v>
      </c>
      <c r="B26" s="278" t="s">
        <v>229</v>
      </c>
      <c r="C26" s="280" t="s">
        <v>37</v>
      </c>
      <c r="D26" s="162" t="str">
        <f t="shared" si="0"/>
        <v/>
      </c>
      <c r="E26" s="19"/>
      <c r="F26" s="19"/>
    </row>
    <row r="27" spans="1:6" s="55" customFormat="1" ht="24" customHeight="1">
      <c r="A27" s="46" t="s">
        <v>48</v>
      </c>
      <c r="B27" s="278" t="s">
        <v>230</v>
      </c>
      <c r="C27" s="280" t="s">
        <v>37</v>
      </c>
      <c r="D27" s="162" t="str">
        <f t="shared" si="0"/>
        <v/>
      </c>
      <c r="E27" s="19"/>
      <c r="F27" s="19"/>
    </row>
    <row r="28" spans="1:6" s="55" customFormat="1" ht="39.950000000000003" customHeight="1">
      <c r="A28" s="46" t="s">
        <v>49</v>
      </c>
      <c r="B28" s="278" t="s">
        <v>391</v>
      </c>
      <c r="C28" s="280" t="s">
        <v>37</v>
      </c>
      <c r="D28" s="162" t="str">
        <f t="shared" si="0"/>
        <v/>
      </c>
      <c r="E28" s="19"/>
      <c r="F28" s="19"/>
    </row>
    <row r="29" spans="1:6" s="55" customFormat="1" ht="48" customHeight="1">
      <c r="A29" s="46" t="s">
        <v>213</v>
      </c>
      <c r="B29" s="278" t="s">
        <v>231</v>
      </c>
      <c r="C29" s="280" t="s">
        <v>37</v>
      </c>
      <c r="D29" s="162" t="str">
        <f t="shared" si="0"/>
        <v/>
      </c>
      <c r="E29" s="19"/>
      <c r="F29" s="19"/>
    </row>
    <row r="30" spans="1:6" s="55" customFormat="1" ht="36" customHeight="1">
      <c r="A30" s="46" t="s">
        <v>214</v>
      </c>
      <c r="B30" s="278" t="s">
        <v>232</v>
      </c>
      <c r="C30" s="280" t="s">
        <v>37</v>
      </c>
      <c r="D30" s="162" t="str">
        <f t="shared" si="0"/>
        <v/>
      </c>
      <c r="E30" s="19"/>
      <c r="F30" s="19"/>
    </row>
    <row r="31" spans="1:6" s="55" customFormat="1" ht="60" customHeight="1">
      <c r="A31" s="46" t="s">
        <v>215</v>
      </c>
      <c r="B31" s="188" t="s">
        <v>320</v>
      </c>
      <c r="C31" s="280" t="s">
        <v>37</v>
      </c>
      <c r="D31" s="162" t="str">
        <f t="shared" si="0"/>
        <v/>
      </c>
      <c r="E31" s="19"/>
      <c r="F31" s="19"/>
    </row>
    <row r="32" spans="1:6" s="55" customFormat="1" ht="36" customHeight="1">
      <c r="A32" s="46" t="s">
        <v>216</v>
      </c>
      <c r="B32" s="278" t="s">
        <v>233</v>
      </c>
      <c r="C32" s="583" t="str">
        <f>IF(B33&gt;"","TAK","(wybierz z listy)")</f>
        <v>(wybierz z listy)</v>
      </c>
      <c r="D32" s="583"/>
      <c r="E32" s="19"/>
      <c r="F32" s="19"/>
    </row>
    <row r="33" spans="1:6" s="55" customFormat="1" ht="24" customHeight="1">
      <c r="A33" s="52" t="s">
        <v>295</v>
      </c>
      <c r="B33" s="54"/>
      <c r="C33" s="164" t="str">
        <f>IF(B33&gt;"","TAK","")</f>
        <v/>
      </c>
      <c r="D33" s="163" t="str">
        <f>IF(B33&gt;"","Wpisz liczbę załączników","")</f>
        <v/>
      </c>
      <c r="E33" s="19"/>
      <c r="F33" s="19"/>
    </row>
    <row r="34" spans="1:6" s="55" customFormat="1" ht="24" customHeight="1">
      <c r="A34" s="52" t="s">
        <v>294</v>
      </c>
      <c r="B34" s="54"/>
      <c r="C34" s="164" t="str">
        <f>IF(B34&gt;"","TAK","")</f>
        <v/>
      </c>
      <c r="D34" s="163" t="str">
        <f>IF(B34&gt;"","Wpisz liczbę załączników","")</f>
        <v/>
      </c>
    </row>
    <row r="35" spans="1:6" s="55" customFormat="1" ht="24" customHeight="1">
      <c r="A35" s="47" t="s">
        <v>0</v>
      </c>
      <c r="B35" s="576" t="s">
        <v>9</v>
      </c>
      <c r="C35" s="576"/>
      <c r="D35" s="576"/>
      <c r="E35" s="19"/>
      <c r="F35" s="121" t="s">
        <v>93</v>
      </c>
    </row>
    <row r="36" spans="1:6" s="55" customFormat="1" ht="46.5" customHeight="1">
      <c r="A36" s="47" t="s">
        <v>13</v>
      </c>
      <c r="B36" s="279" t="s">
        <v>393</v>
      </c>
      <c r="C36" s="280" t="s">
        <v>37</v>
      </c>
      <c r="D36" s="163" t="str">
        <f>IF(C36="ND",0,IF(C36="TAK","Wpisz liczbę załączników",""))</f>
        <v/>
      </c>
      <c r="E36" s="19"/>
      <c r="F36" s="118" t="s">
        <v>94</v>
      </c>
    </row>
    <row r="37" spans="1:6" s="55" customFormat="1" ht="24" customHeight="1">
      <c r="A37" s="52" t="s">
        <v>14</v>
      </c>
      <c r="B37" s="54"/>
      <c r="C37" s="164" t="str">
        <f>IF(B37&gt;"","TAK","")</f>
        <v/>
      </c>
      <c r="D37" s="163" t="str">
        <f>IF(B37&gt;"","Wpisz liczbę załączników","")</f>
        <v/>
      </c>
      <c r="E37" s="19"/>
      <c r="F37" s="19"/>
    </row>
    <row r="38" spans="1:6" s="55" customFormat="1" ht="24" customHeight="1">
      <c r="A38" s="52" t="s">
        <v>20</v>
      </c>
      <c r="B38" s="54"/>
      <c r="C38" s="164" t="str">
        <f>IF(B38&gt;"","TAK","")</f>
        <v/>
      </c>
      <c r="D38" s="163" t="str">
        <f>IF(B38&gt;"","Wpisz liczbę załączników","")</f>
        <v/>
      </c>
    </row>
    <row r="39" spans="1:6" s="55" customFormat="1" ht="24" customHeight="1">
      <c r="A39" s="584" t="s">
        <v>1</v>
      </c>
      <c r="B39" s="585"/>
      <c r="C39" s="586"/>
      <c r="D39" s="165">
        <f ca="1">SUM(D5:OFFSET(VII_Razem_liczba_zal,-1,1))</f>
        <v>0</v>
      </c>
      <c r="E39" s="19"/>
      <c r="F39" s="121" t="s">
        <v>93</v>
      </c>
    </row>
    <row r="40" spans="1:6" s="55" customFormat="1" ht="64.5" customHeight="1">
      <c r="A40" s="577" t="s">
        <v>392</v>
      </c>
      <c r="B40" s="578"/>
      <c r="C40" s="578"/>
      <c r="D40" s="579"/>
      <c r="E40" s="19"/>
      <c r="F40" s="171" t="s">
        <v>94</v>
      </c>
    </row>
    <row r="41" spans="1:6">
      <c r="A41" s="1"/>
      <c r="B41" s="1"/>
      <c r="C41" s="1"/>
      <c r="D41" s="1"/>
      <c r="E41" s="1"/>
      <c r="F41" s="1"/>
    </row>
    <row r="42" spans="1:6">
      <c r="A42" s="1"/>
      <c r="B42" s="1"/>
      <c r="C42" s="1"/>
      <c r="D42" s="1"/>
      <c r="E42" s="1"/>
      <c r="F42" s="1"/>
    </row>
    <row r="43" spans="1:6">
      <c r="A43" s="1"/>
      <c r="B43" s="1"/>
      <c r="C43" s="1"/>
      <c r="D43" s="1"/>
      <c r="E43" s="1"/>
      <c r="F43" s="1"/>
    </row>
    <row r="44" spans="1:6">
      <c r="A44" s="1"/>
      <c r="B44" s="1"/>
      <c r="C44" s="1"/>
      <c r="D44" s="1"/>
      <c r="E44" s="1"/>
      <c r="F44" s="1"/>
    </row>
  </sheetData>
  <sheetProtection algorithmName="SHA-512" hashValue="8wh8LawusC6v3kVVD3I58vHsoQh2E3qH93DfO4+o35WWBBmXuePSeS7TIp7xKIUmISh1EiDsKYngzzLUAN+k+w==" saltValue="C4HwL0LcIMrAUwUdPowNGw==" spinCount="100000" sheet="1" objects="1" scenarios="1" formatCells="0" formatRows="0" insertRows="0" deleteRows="0" sort="0" autoFilter="0" pivotTables="0"/>
  <protectedRanges>
    <protectedRange password="8511" sqref="B2 B1:D1" name="Zakres1_6_4"/>
    <protectedRange password="8511" sqref="D39 D35 D32 A6:B34 A39 A37:A38" name="Zakres1_1_2_2_2"/>
    <protectedRange password="8511" sqref="B39 B37:B38" name="Zakres1_1_2_2_1_2"/>
    <protectedRange password="8511" sqref="D2" name="Zakres1_1_2"/>
    <protectedRange password="8511" sqref="B40" name="Zakres1_2_1_1_3_2"/>
    <protectedRange password="8511" sqref="D5:D31" name="Zakres1_1_2_2_1"/>
    <protectedRange password="8511" sqref="D33" name="Zakres1_1_2_2_1_1"/>
    <protectedRange password="8511" sqref="D34" name="Zakres1_1_2_2_1_1_1"/>
    <protectedRange password="8511" sqref="D36:D38" name="Zakres1_1_2_2_1_1_4"/>
    <protectedRange password="8511" sqref="B36" name="Zakres1_1_2_2_1_2_5"/>
  </protectedRanges>
  <mergeCells count="8">
    <mergeCell ref="B35:D35"/>
    <mergeCell ref="A40:D40"/>
    <mergeCell ref="A1:D1"/>
    <mergeCell ref="A2:B2"/>
    <mergeCell ref="C2:D2"/>
    <mergeCell ref="B4:D4"/>
    <mergeCell ref="C32:D32"/>
    <mergeCell ref="A39:C39"/>
  </mergeCells>
  <dataValidations xWindow="810" yWindow="597" count="6">
    <dataValidation type="list" allowBlank="1" showInputMessage="1" showErrorMessage="1" sqref="C2">
      <formula1>"(wybierz z listy),TAK,NIE"</formula1>
    </dataValidation>
    <dataValidation type="whole" operator="greaterThanOrEqual" allowBlank="1" showInputMessage="1" showErrorMessage="1" sqref="D39">
      <formula1>0</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F40 F36"/>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F39 F35"/>
    <dataValidation type="list" allowBlank="1" showInputMessage="1" showErrorMessage="1" sqref="C5:C32 C36">
      <formula1>"(wybierz z listy),TAK,ND"</formula1>
    </dataValidation>
    <dataValidation type="whole" operator="greaterThanOrEqual" allowBlank="1" showInputMessage="1" showErrorMessage="1" errorTitle="Błąd!" error="W tym polu można wpisać tylko liczbę całkowitą - większą lub równą &quot;0&quot;" sqref="D36:D38 D33:D34 D5:D31">
      <formula1>0</formula1>
    </dataValidation>
  </dataValidations>
  <printOptions horizontalCentered="1"/>
  <pageMargins left="0.19685039370078741" right="0.19685039370078741" top="0.39370078740157483" bottom="0.39370078740157483" header="0.11811023622047245" footer="0.11811023622047245"/>
  <pageSetup paperSize="9" scale="81" orientation="portrait" cellComments="asDisplayed" r:id="rId1"/>
  <headerFooter>
    <oddFooter>&amp;L&amp;9PROW 2014-2020_19.3/2z&amp;R&amp;9Strona &amp;P z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G27"/>
  <sheetViews>
    <sheetView showGridLines="0" view="pageBreakPreview" zoomScale="115" zoomScaleNormal="115" zoomScaleSheetLayoutView="115" zoomScalePageLayoutView="145" workbookViewId="0"/>
  </sheetViews>
  <sheetFormatPr defaultColWidth="9.140625" defaultRowHeight="12.75"/>
  <cols>
    <col min="1" max="1" width="3.7109375" style="62" customWidth="1"/>
    <col min="2" max="2" width="30.7109375" style="57" customWidth="1"/>
    <col min="3" max="3" width="20.7109375" style="57" customWidth="1"/>
    <col min="4" max="4" width="30.7109375" style="57" customWidth="1"/>
    <col min="5" max="5" width="14.7109375" style="57" customWidth="1"/>
    <col min="6" max="6" width="2.28515625" style="57" customWidth="1"/>
    <col min="7" max="7" width="1.140625" style="57" customWidth="1"/>
    <col min="8" max="16384" width="9.140625" style="57"/>
  </cols>
  <sheetData>
    <row r="1" spans="1:7" s="63" customFormat="1" ht="18.75" customHeight="1">
      <c r="A1" s="225" t="s">
        <v>346</v>
      </c>
      <c r="B1" s="51"/>
      <c r="C1" s="51"/>
      <c r="D1" s="51"/>
      <c r="E1" s="51"/>
      <c r="F1" s="51"/>
      <c r="G1" s="233"/>
    </row>
    <row r="2" spans="1:7" s="63" customFormat="1" ht="18" customHeight="1">
      <c r="A2" s="226" t="s">
        <v>13</v>
      </c>
      <c r="B2" s="603" t="s">
        <v>44</v>
      </c>
      <c r="C2" s="603"/>
      <c r="D2" s="603"/>
      <c r="E2" s="603"/>
      <c r="F2" s="603"/>
      <c r="G2" s="229"/>
    </row>
    <row r="3" spans="1:7" s="63" customFormat="1" ht="36" customHeight="1">
      <c r="A3" s="227" t="s">
        <v>2</v>
      </c>
      <c r="B3" s="600" t="s">
        <v>315</v>
      </c>
      <c r="C3" s="600"/>
      <c r="D3" s="600"/>
      <c r="E3" s="600"/>
      <c r="F3" s="600"/>
      <c r="G3" s="229"/>
    </row>
    <row r="4" spans="1:7" s="63" customFormat="1" ht="36.75" customHeight="1">
      <c r="A4" s="228" t="s">
        <v>3</v>
      </c>
      <c r="B4" s="600" t="s">
        <v>405</v>
      </c>
      <c r="C4" s="600"/>
      <c r="D4" s="600"/>
      <c r="E4" s="600"/>
      <c r="F4" s="600"/>
      <c r="G4" s="229"/>
    </row>
    <row r="5" spans="1:7" s="63" customFormat="1" ht="58.5" customHeight="1">
      <c r="A5" s="228" t="s">
        <v>30</v>
      </c>
      <c r="B5" s="604" t="s">
        <v>406</v>
      </c>
      <c r="C5" s="604"/>
      <c r="D5" s="604"/>
      <c r="E5" s="604"/>
      <c r="F5" s="604"/>
      <c r="G5" s="229"/>
    </row>
    <row r="6" spans="1:7" s="63" customFormat="1">
      <c r="A6" s="228" t="s">
        <v>31</v>
      </c>
      <c r="B6" s="605" t="s">
        <v>390</v>
      </c>
      <c r="C6" s="605"/>
      <c r="D6" s="605"/>
      <c r="E6" s="605"/>
      <c r="F6" s="605"/>
      <c r="G6" s="229"/>
    </row>
    <row r="7" spans="1:7" s="63" customFormat="1" ht="37.5" customHeight="1">
      <c r="A7" s="228" t="s">
        <v>239</v>
      </c>
      <c r="B7" s="599" t="s">
        <v>240</v>
      </c>
      <c r="C7" s="599"/>
      <c r="D7" s="599"/>
      <c r="E7" s="599"/>
      <c r="F7" s="599"/>
      <c r="G7" s="229"/>
    </row>
    <row r="8" spans="1:7" s="63" customFormat="1" ht="42" customHeight="1">
      <c r="A8" s="228" t="s">
        <v>328</v>
      </c>
      <c r="B8" s="606" t="s">
        <v>395</v>
      </c>
      <c r="C8" s="607"/>
      <c r="D8" s="607"/>
      <c r="E8" s="607"/>
      <c r="F8" s="607"/>
      <c r="G8" s="229"/>
    </row>
    <row r="9" spans="1:7" s="63" customFormat="1" ht="11.25" customHeight="1">
      <c r="A9" s="265" t="s">
        <v>14</v>
      </c>
      <c r="B9" s="598" t="s">
        <v>329</v>
      </c>
      <c r="C9" s="599"/>
      <c r="D9" s="599"/>
      <c r="E9" s="599"/>
      <c r="F9" s="599"/>
      <c r="G9" s="229"/>
    </row>
    <row r="10" spans="1:7" s="63" customFormat="1" ht="24" customHeight="1">
      <c r="A10" s="228" t="s">
        <v>2</v>
      </c>
      <c r="B10" s="599" t="s">
        <v>241</v>
      </c>
      <c r="C10" s="599"/>
      <c r="D10" s="599"/>
      <c r="E10" s="599"/>
      <c r="F10" s="599"/>
      <c r="G10" s="229"/>
    </row>
    <row r="11" spans="1:7" s="63" customFormat="1" ht="50.25" customHeight="1">
      <c r="A11" s="228" t="s">
        <v>3</v>
      </c>
      <c r="B11" s="599" t="s">
        <v>384</v>
      </c>
      <c r="C11" s="599"/>
      <c r="D11" s="599"/>
      <c r="E11" s="599"/>
      <c r="F11" s="599"/>
      <c r="G11" s="229"/>
    </row>
    <row r="12" spans="1:7" s="63" customFormat="1" ht="99.95" customHeight="1">
      <c r="A12" s="203"/>
      <c r="B12" s="601"/>
      <c r="C12" s="602"/>
      <c r="D12" s="596"/>
      <c r="E12" s="597"/>
      <c r="G12" s="229"/>
    </row>
    <row r="13" spans="1:7" s="64" customFormat="1" ht="30" customHeight="1">
      <c r="A13" s="230"/>
      <c r="B13" s="595" t="s">
        <v>106</v>
      </c>
      <c r="C13" s="595"/>
      <c r="D13" s="595" t="s">
        <v>399</v>
      </c>
      <c r="E13" s="595"/>
      <c r="G13" s="231"/>
    </row>
    <row r="14" spans="1:7" s="65" customFormat="1" ht="30" customHeight="1">
      <c r="A14" s="232">
        <v>6</v>
      </c>
      <c r="B14" s="594" t="s">
        <v>316</v>
      </c>
      <c r="C14" s="594"/>
      <c r="D14" s="594"/>
      <c r="E14" s="594"/>
      <c r="F14" s="594"/>
      <c r="G14" s="234"/>
    </row>
    <row r="15" spans="1:7" s="65" customFormat="1" ht="30" customHeight="1">
      <c r="A15" s="232">
        <v>7</v>
      </c>
      <c r="B15" s="594" t="s">
        <v>397</v>
      </c>
      <c r="C15" s="594"/>
      <c r="D15" s="594"/>
      <c r="E15" s="594"/>
      <c r="F15" s="594"/>
      <c r="G15" s="234"/>
    </row>
    <row r="16" spans="1:7" ht="21" customHeight="1">
      <c r="A16" s="259">
        <v>8</v>
      </c>
      <c r="B16" s="587" t="s">
        <v>330</v>
      </c>
      <c r="C16" s="588"/>
      <c r="D16" s="588"/>
      <c r="E16" s="588"/>
      <c r="F16" s="588"/>
      <c r="G16" s="589"/>
    </row>
    <row r="17" spans="1:7" ht="20.25" hidden="1" customHeight="1">
      <c r="A17" s="260"/>
      <c r="B17" s="588"/>
      <c r="C17" s="588"/>
      <c r="D17" s="588"/>
      <c r="E17" s="588"/>
      <c r="F17" s="588"/>
      <c r="G17" s="589"/>
    </row>
    <row r="18" spans="1:7">
      <c r="A18" s="259">
        <v>9</v>
      </c>
      <c r="B18" s="590" t="s">
        <v>398</v>
      </c>
      <c r="C18" s="590"/>
      <c r="D18" s="590"/>
      <c r="E18" s="590"/>
      <c r="F18" s="590"/>
      <c r="G18" s="261"/>
    </row>
    <row r="19" spans="1:7" ht="37.5" customHeight="1">
      <c r="A19" s="260"/>
      <c r="B19" s="590"/>
      <c r="C19" s="590"/>
      <c r="D19" s="590"/>
      <c r="E19" s="590"/>
      <c r="F19" s="590"/>
      <c r="G19" s="261"/>
    </row>
    <row r="20" spans="1:7">
      <c r="A20" s="259">
        <v>10</v>
      </c>
      <c r="B20" s="591" t="s">
        <v>327</v>
      </c>
      <c r="C20" s="592"/>
      <c r="D20" s="592"/>
      <c r="E20" s="592"/>
      <c r="G20" s="261"/>
    </row>
    <row r="21" spans="1:7" ht="20.25" customHeight="1">
      <c r="A21" s="262"/>
      <c r="B21" s="593"/>
      <c r="C21" s="593"/>
      <c r="D21" s="593"/>
      <c r="E21" s="593"/>
      <c r="F21" s="263"/>
      <c r="G21" s="264"/>
    </row>
    <row r="23" spans="1:7" ht="11.25" customHeight="1"/>
    <row r="24" spans="1:7" hidden="1"/>
    <row r="25" spans="1:7" hidden="1"/>
    <row r="26" spans="1:7" hidden="1"/>
    <row r="27" spans="1:7" hidden="1"/>
  </sheetData>
  <sheetProtection algorithmName="SHA-512" hashValue="KD5t2Q4kpSQWzbeKUpMdShLOPCbVKAhhbOqnvKkR+ocxlpIDx3LNFY7GeKSNQ2k4G6ePQODLZ44hT30NDSZnGQ==" saltValue="qcyZr+Kk8UxVLIjxk1+RVg==" spinCount="100000" sheet="1" objects="1" scenarios="1" formatCells="0" formatRows="0" insertRows="0" deleteRows="0"/>
  <mergeCells count="19">
    <mergeCell ref="B2:F2"/>
    <mergeCell ref="B7:F7"/>
    <mergeCell ref="B5:F5"/>
    <mergeCell ref="B6:F6"/>
    <mergeCell ref="B8:F8"/>
    <mergeCell ref="D12:E12"/>
    <mergeCell ref="B9:F9"/>
    <mergeCell ref="B11:F11"/>
    <mergeCell ref="B3:F3"/>
    <mergeCell ref="B4:F4"/>
    <mergeCell ref="B10:F10"/>
    <mergeCell ref="B12:C12"/>
    <mergeCell ref="B16:G17"/>
    <mergeCell ref="B18:F19"/>
    <mergeCell ref="B20:E21"/>
    <mergeCell ref="B15:F15"/>
    <mergeCell ref="B13:C13"/>
    <mergeCell ref="D13:E13"/>
    <mergeCell ref="B14:F14"/>
  </mergeCell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&amp;L&amp;9PROW 2014-2020_19.3/2z&amp;R&amp;9Strona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view="pageBreakPreview" zoomScale="115" zoomScaleNormal="115" zoomScaleSheetLayoutView="115" zoomScalePageLayoutView="145" workbookViewId="0"/>
  </sheetViews>
  <sheetFormatPr defaultColWidth="9.140625" defaultRowHeight="12.75"/>
  <cols>
    <col min="1" max="1" width="2.28515625" style="62" customWidth="1"/>
    <col min="2" max="2" width="3.7109375" style="62" customWidth="1"/>
    <col min="3" max="3" width="27.7109375" style="57" customWidth="1"/>
    <col min="4" max="4" width="20.7109375" style="57" customWidth="1"/>
    <col min="5" max="5" width="30.7109375" style="57" customWidth="1"/>
    <col min="6" max="6" width="14.7109375" style="57" customWidth="1"/>
    <col min="7" max="7" width="2.28515625" style="57" customWidth="1"/>
    <col min="8" max="8" width="6.7109375" style="57" customWidth="1"/>
    <col min="9" max="16384" width="9.140625" style="57"/>
  </cols>
  <sheetData>
    <row r="1" spans="1:7">
      <c r="F1" s="610" t="s">
        <v>187</v>
      </c>
      <c r="G1" s="611"/>
    </row>
    <row r="2" spans="1:7" s="63" customFormat="1" ht="30" customHeight="1">
      <c r="A2" s="468" t="s">
        <v>325</v>
      </c>
      <c r="B2" s="617"/>
      <c r="C2" s="617"/>
      <c r="D2" s="617"/>
      <c r="E2" s="617"/>
      <c r="F2" s="617"/>
      <c r="G2" s="617"/>
    </row>
    <row r="3" spans="1:7" s="63" customFormat="1" ht="48.75" customHeight="1">
      <c r="A3" s="428" t="s">
        <v>243</v>
      </c>
      <c r="B3" s="428"/>
      <c r="C3" s="428"/>
      <c r="D3" s="428"/>
      <c r="E3" s="428"/>
      <c r="F3" s="428"/>
      <c r="G3" s="428"/>
    </row>
    <row r="4" spans="1:7" s="63" customFormat="1" ht="30" customHeight="1">
      <c r="A4" s="59"/>
      <c r="B4" s="612">
        <f>I_V!A20</f>
        <v>0</v>
      </c>
      <c r="C4" s="613"/>
      <c r="D4" s="613"/>
      <c r="E4" s="613"/>
      <c r="F4" s="614"/>
      <c r="G4" s="147"/>
    </row>
    <row r="5" spans="1:7" s="63" customFormat="1" ht="18" customHeight="1">
      <c r="A5" s="59"/>
      <c r="B5" s="621" t="s">
        <v>50</v>
      </c>
      <c r="C5" s="621"/>
      <c r="D5" s="621"/>
      <c r="E5" s="621"/>
      <c r="F5" s="621"/>
      <c r="G5" s="147"/>
    </row>
    <row r="6" spans="1:7" s="63" customFormat="1" ht="30" customHeight="1">
      <c r="A6" s="59"/>
      <c r="B6" s="622"/>
      <c r="C6" s="623"/>
      <c r="D6" s="623"/>
      <c r="E6" s="623"/>
      <c r="F6" s="624"/>
      <c r="G6" s="147"/>
    </row>
    <row r="7" spans="1:7" s="63" customFormat="1" ht="18" customHeight="1">
      <c r="A7" s="59"/>
      <c r="B7" s="621" t="s">
        <v>244</v>
      </c>
      <c r="C7" s="621"/>
      <c r="D7" s="621"/>
      <c r="E7" s="621"/>
      <c r="F7" s="621"/>
      <c r="G7" s="147"/>
    </row>
    <row r="8" spans="1:7" s="63" customFormat="1" ht="30" customHeight="1">
      <c r="A8" s="58"/>
      <c r="B8" s="625" t="str">
        <f>I_V!P61</f>
        <v>- 6936 - UM/</v>
      </c>
      <c r="C8" s="626"/>
      <c r="D8" s="626"/>
      <c r="E8" s="626"/>
      <c r="F8" s="627"/>
      <c r="G8" s="148"/>
    </row>
    <row r="9" spans="1:7" s="63" customFormat="1" ht="18" customHeight="1">
      <c r="A9" s="59"/>
      <c r="B9" s="628" t="s">
        <v>149</v>
      </c>
      <c r="C9" s="628"/>
      <c r="D9" s="628"/>
      <c r="E9" s="628"/>
      <c r="F9" s="628"/>
      <c r="G9" s="147"/>
    </row>
    <row r="10" spans="1:7" s="63" customFormat="1" ht="30" customHeight="1">
      <c r="A10" s="149" t="s">
        <v>245</v>
      </c>
      <c r="B10" s="149"/>
      <c r="C10" s="146"/>
      <c r="D10" s="50"/>
      <c r="E10" s="50"/>
      <c r="F10" s="50"/>
      <c r="G10" s="50"/>
    </row>
    <row r="11" spans="1:7" s="63" customFormat="1" ht="64.5" customHeight="1">
      <c r="A11" s="149"/>
      <c r="B11" s="618" t="s">
        <v>246</v>
      </c>
      <c r="C11" s="619"/>
      <c r="D11" s="619"/>
      <c r="E11" s="619"/>
      <c r="F11" s="620"/>
      <c r="G11" s="50"/>
    </row>
    <row r="12" spans="1:7" s="63" customFormat="1" ht="18" customHeight="1">
      <c r="A12" s="149"/>
      <c r="B12" s="149"/>
      <c r="C12" s="146"/>
      <c r="D12" s="50"/>
      <c r="E12" s="50"/>
      <c r="F12" s="50"/>
      <c r="G12" s="50"/>
    </row>
    <row r="13" spans="1:7" s="63" customFormat="1" ht="36" customHeight="1">
      <c r="A13" s="149"/>
      <c r="B13" s="155" t="s">
        <v>11</v>
      </c>
      <c r="C13" s="615" t="s">
        <v>247</v>
      </c>
      <c r="D13" s="616"/>
      <c r="E13" s="615" t="s">
        <v>248</v>
      </c>
      <c r="F13" s="616"/>
      <c r="G13" s="50"/>
    </row>
    <row r="14" spans="1:7" s="63" customFormat="1" ht="18" customHeight="1">
      <c r="A14" s="149"/>
      <c r="B14" s="175">
        <v>1</v>
      </c>
      <c r="C14" s="608"/>
      <c r="D14" s="609"/>
      <c r="E14" s="608"/>
      <c r="F14" s="609"/>
      <c r="G14" s="50"/>
    </row>
    <row r="15" spans="1:7" s="63" customFormat="1" ht="18" customHeight="1">
      <c r="A15" s="149"/>
      <c r="B15" s="175">
        <v>2</v>
      </c>
      <c r="C15" s="608"/>
      <c r="D15" s="609"/>
      <c r="E15" s="608"/>
      <c r="F15" s="609"/>
      <c r="G15" s="50"/>
    </row>
    <row r="16" spans="1:7" s="63" customFormat="1" ht="18" customHeight="1">
      <c r="A16" s="149"/>
      <c r="B16" s="175">
        <v>3</v>
      </c>
      <c r="C16" s="608"/>
      <c r="D16" s="609"/>
      <c r="E16" s="608"/>
      <c r="F16" s="609"/>
      <c r="G16" s="50"/>
    </row>
    <row r="17" spans="1:9" s="63" customFormat="1" ht="18" customHeight="1">
      <c r="A17" s="149"/>
      <c r="B17" s="175">
        <v>4</v>
      </c>
      <c r="C17" s="608"/>
      <c r="D17" s="609"/>
      <c r="E17" s="608"/>
      <c r="F17" s="609"/>
      <c r="G17" s="50"/>
    </row>
    <row r="18" spans="1:9" s="63" customFormat="1" ht="18" customHeight="1">
      <c r="A18" s="149"/>
      <c r="B18" s="175">
        <v>5</v>
      </c>
      <c r="C18" s="608"/>
      <c r="D18" s="609"/>
      <c r="E18" s="608"/>
      <c r="F18" s="609"/>
      <c r="G18" s="50"/>
    </row>
    <row r="19" spans="1:9" s="174" customFormat="1" ht="18" customHeight="1">
      <c r="A19" s="176"/>
      <c r="B19" s="175" t="s">
        <v>62</v>
      </c>
      <c r="C19" s="608"/>
      <c r="D19" s="609"/>
      <c r="E19" s="608"/>
      <c r="F19" s="609"/>
      <c r="G19" s="173"/>
    </row>
    <row r="20" spans="1:9" s="63" customFormat="1" ht="18" customHeight="1">
      <c r="A20" s="153"/>
      <c r="B20" s="167"/>
      <c r="C20" s="168"/>
      <c r="D20" s="168"/>
      <c r="E20" s="168"/>
      <c r="F20" s="168"/>
      <c r="G20" s="50"/>
      <c r="I20" s="121" t="s">
        <v>93</v>
      </c>
    </row>
    <row r="21" spans="1:9" s="63" customFormat="1" ht="57.75" customHeight="1">
      <c r="A21" s="61"/>
      <c r="B21" s="61"/>
      <c r="C21" s="50"/>
      <c r="D21" s="50"/>
      <c r="E21" s="50"/>
      <c r="F21" s="50"/>
      <c r="G21" s="50"/>
      <c r="I21" s="171" t="s">
        <v>94</v>
      </c>
    </row>
    <row r="22" spans="1:9" s="63" customFormat="1" ht="99.95" customHeight="1">
      <c r="A22" s="61"/>
      <c r="B22" s="601"/>
      <c r="C22" s="629"/>
      <c r="D22" s="66"/>
      <c r="E22" s="596"/>
      <c r="F22" s="597"/>
    </row>
    <row r="23" spans="1:9" s="64" customFormat="1" ht="30" customHeight="1">
      <c r="A23" s="60"/>
      <c r="B23" s="630" t="s">
        <v>106</v>
      </c>
      <c r="C23" s="630"/>
      <c r="D23" s="630"/>
      <c r="E23" s="595" t="s">
        <v>399</v>
      </c>
      <c r="F23" s="595"/>
    </row>
    <row r="24" spans="1:9" ht="18" customHeight="1"/>
  </sheetData>
  <sheetProtection algorithmName="SHA-512" hashValue="WKPOOcj2MrMVC54qntuH8ukF1qh21LP59nZsiA/0P+VfY7du29wJQ42rqM2SpXCqAZAfvpDKOu0XVpG95fyXew==" saltValue="9Xq3xeo9ubAo/sHaWlzKjg==" spinCount="100000" sheet="1" objects="1" scenarios="1" formatCells="0" formatRows="0" insertRows="0" deleteRows="0"/>
  <mergeCells count="28">
    <mergeCell ref="E22:F22"/>
    <mergeCell ref="E23:F23"/>
    <mergeCell ref="B11:F11"/>
    <mergeCell ref="B5:F5"/>
    <mergeCell ref="B6:F6"/>
    <mergeCell ref="B7:F7"/>
    <mergeCell ref="B8:F8"/>
    <mergeCell ref="B9:F9"/>
    <mergeCell ref="B22:C22"/>
    <mergeCell ref="B23:D23"/>
    <mergeCell ref="C14:D14"/>
    <mergeCell ref="E14:F14"/>
    <mergeCell ref="C15:D15"/>
    <mergeCell ref="E15:F15"/>
    <mergeCell ref="C19:D19"/>
    <mergeCell ref="E19:F19"/>
    <mergeCell ref="F1:G1"/>
    <mergeCell ref="A3:G3"/>
    <mergeCell ref="B4:F4"/>
    <mergeCell ref="C13:D13"/>
    <mergeCell ref="E13:F13"/>
    <mergeCell ref="A2:G2"/>
    <mergeCell ref="C16:D16"/>
    <mergeCell ref="E16:F16"/>
    <mergeCell ref="C17:D17"/>
    <mergeCell ref="E17:F17"/>
    <mergeCell ref="C18:D18"/>
    <mergeCell ref="E18:F18"/>
  </mergeCells>
  <dataValidations disablePrompts="1" count="2">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20"/>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21"/>
  </dataValidation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&amp;L&amp;9PROW 2014-2020_19.3/2z&amp;R&amp;9Strona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view="pageBreakPreview" zoomScale="115" zoomScaleNormal="115" zoomScaleSheetLayoutView="115" zoomScalePageLayoutView="145" workbookViewId="0"/>
  </sheetViews>
  <sheetFormatPr defaultColWidth="9.140625" defaultRowHeight="12.75"/>
  <cols>
    <col min="1" max="2" width="1.85546875" style="62" customWidth="1"/>
    <col min="3" max="3" width="27.7109375" style="57" customWidth="1"/>
    <col min="4" max="4" width="20.7109375" style="57" customWidth="1"/>
    <col min="5" max="5" width="30.7109375" style="57" customWidth="1"/>
    <col min="6" max="6" width="14.7109375" style="57" customWidth="1"/>
    <col min="7" max="7" width="6.7109375" style="57" customWidth="1"/>
    <col min="8" max="8" width="20.7109375" style="57" customWidth="1"/>
    <col min="9" max="16384" width="9.140625" style="57"/>
  </cols>
  <sheetData>
    <row r="1" spans="1:8">
      <c r="F1" s="342" t="s">
        <v>187</v>
      </c>
    </row>
    <row r="2" spans="1:8" s="63" customFormat="1" ht="30" customHeight="1">
      <c r="A2" s="468" t="s">
        <v>242</v>
      </c>
      <c r="B2" s="617"/>
      <c r="C2" s="617"/>
      <c r="D2" s="617"/>
      <c r="E2" s="617"/>
      <c r="F2" s="617"/>
      <c r="G2" s="458" t="s">
        <v>437</v>
      </c>
      <c r="H2" s="458"/>
    </row>
    <row r="3" spans="1:8" s="63" customFormat="1" ht="36.75" customHeight="1">
      <c r="A3" s="656" t="s">
        <v>250</v>
      </c>
      <c r="B3" s="656"/>
      <c r="C3" s="656"/>
      <c r="D3" s="656"/>
      <c r="E3" s="656"/>
      <c r="F3" s="656"/>
      <c r="G3" s="458"/>
      <c r="H3" s="458"/>
    </row>
    <row r="4" spans="1:8" s="63" customFormat="1" ht="24" customHeight="1">
      <c r="A4" s="576" t="s">
        <v>259</v>
      </c>
      <c r="B4" s="576"/>
      <c r="C4" s="576"/>
      <c r="D4" s="576"/>
      <c r="E4" s="608"/>
      <c r="F4" s="609"/>
      <c r="G4" s="458"/>
      <c r="H4" s="458"/>
    </row>
    <row r="5" spans="1:8" s="63" customFormat="1" ht="24" customHeight="1">
      <c r="A5" s="576" t="s">
        <v>262</v>
      </c>
      <c r="B5" s="576"/>
      <c r="C5" s="576"/>
      <c r="D5" s="576"/>
      <c r="E5" s="608"/>
      <c r="F5" s="609"/>
      <c r="G5" s="150"/>
      <c r="H5" s="150"/>
    </row>
    <row r="6" spans="1:8" s="63" customFormat="1" ht="24" customHeight="1">
      <c r="A6" s="576" t="s">
        <v>263</v>
      </c>
      <c r="B6" s="576"/>
      <c r="C6" s="576"/>
      <c r="D6" s="576"/>
      <c r="E6" s="608"/>
      <c r="F6" s="609"/>
      <c r="G6" s="150"/>
      <c r="H6" s="150"/>
    </row>
    <row r="7" spans="1:8" s="63" customFormat="1" ht="24" customHeight="1">
      <c r="A7" s="576" t="s">
        <v>264</v>
      </c>
      <c r="B7" s="576"/>
      <c r="C7" s="576"/>
      <c r="D7" s="576"/>
      <c r="E7" s="644"/>
      <c r="F7" s="645"/>
      <c r="G7" s="150"/>
      <c r="H7" s="150"/>
    </row>
    <row r="8" spans="1:8" s="63" customFormat="1" ht="24" customHeight="1">
      <c r="A8" s="576" t="s">
        <v>260</v>
      </c>
      <c r="B8" s="576"/>
      <c r="C8" s="576"/>
      <c r="D8" s="576"/>
      <c r="E8" s="608"/>
      <c r="F8" s="609"/>
      <c r="G8" s="150"/>
      <c r="H8" s="150"/>
    </row>
    <row r="9" spans="1:8" s="63" customFormat="1" ht="24" customHeight="1">
      <c r="A9" s="582" t="s">
        <v>265</v>
      </c>
      <c r="B9" s="582"/>
      <c r="C9" s="582"/>
      <c r="D9" s="582"/>
      <c r="E9" s="608"/>
      <c r="F9" s="609"/>
      <c r="G9" s="150"/>
      <c r="H9" s="150"/>
    </row>
    <row r="10" spans="1:8" s="63" customFormat="1" ht="30" customHeight="1">
      <c r="A10" s="646" t="s">
        <v>261</v>
      </c>
      <c r="B10" s="647"/>
      <c r="C10" s="647"/>
      <c r="D10" s="648"/>
      <c r="E10" s="652"/>
      <c r="F10" s="653"/>
    </row>
    <row r="11" spans="1:8" s="63" customFormat="1">
      <c r="A11" s="649"/>
      <c r="B11" s="650"/>
      <c r="C11" s="650"/>
      <c r="D11" s="651"/>
      <c r="E11" s="654"/>
      <c r="F11" s="655"/>
    </row>
    <row r="12" spans="1:8" s="63" customFormat="1" ht="24" customHeight="1">
      <c r="A12" s="636" t="s">
        <v>258</v>
      </c>
      <c r="B12" s="632"/>
      <c r="C12" s="632"/>
      <c r="D12" s="632"/>
      <c r="E12" s="632"/>
      <c r="F12" s="633"/>
    </row>
    <row r="13" spans="1:8" s="63" customFormat="1" ht="18" customHeight="1">
      <c r="A13" s="631"/>
      <c r="B13" s="631"/>
      <c r="C13" s="576" t="s">
        <v>266</v>
      </c>
      <c r="D13" s="576"/>
      <c r="E13" s="576"/>
      <c r="F13" s="576"/>
    </row>
    <row r="14" spans="1:8" s="63" customFormat="1" ht="18" customHeight="1">
      <c r="A14" s="631"/>
      <c r="B14" s="631"/>
      <c r="C14" s="576" t="s">
        <v>267</v>
      </c>
      <c r="D14" s="576"/>
      <c r="E14" s="576"/>
      <c r="F14" s="576"/>
    </row>
    <row r="15" spans="1:8" s="63" customFormat="1" ht="18" customHeight="1">
      <c r="A15" s="631"/>
      <c r="B15" s="631"/>
      <c r="C15" s="576" t="s">
        <v>268</v>
      </c>
      <c r="D15" s="576"/>
      <c r="E15" s="576"/>
      <c r="F15" s="576"/>
    </row>
    <row r="16" spans="1:8" s="63" customFormat="1" ht="18" customHeight="1">
      <c r="A16" s="631"/>
      <c r="B16" s="631"/>
      <c r="C16" s="576" t="s">
        <v>269</v>
      </c>
      <c r="D16" s="576"/>
      <c r="E16" s="576"/>
      <c r="F16" s="576"/>
    </row>
    <row r="17" spans="1:8" s="63" customFormat="1" ht="18" customHeight="1">
      <c r="A17" s="631"/>
      <c r="B17" s="631"/>
      <c r="C17" s="170" t="s">
        <v>270</v>
      </c>
      <c r="D17" s="640"/>
      <c r="E17" s="641"/>
      <c r="F17" s="642"/>
    </row>
    <row r="18" spans="1:8" s="63" customFormat="1" ht="18" customHeight="1">
      <c r="A18" s="631"/>
      <c r="B18" s="631"/>
      <c r="C18" s="576" t="s">
        <v>271</v>
      </c>
      <c r="D18" s="576"/>
      <c r="E18" s="576"/>
      <c r="F18" s="576"/>
    </row>
    <row r="19" spans="1:8" s="63" customFormat="1" ht="18" customHeight="1">
      <c r="A19" s="637"/>
      <c r="B19" s="637"/>
      <c r="C19" s="643" t="s">
        <v>272</v>
      </c>
      <c r="D19" s="643"/>
      <c r="E19" s="643"/>
      <c r="F19" s="643"/>
    </row>
    <row r="20" spans="1:8" s="63" customFormat="1" ht="18" customHeight="1">
      <c r="A20" s="596"/>
      <c r="B20" s="638"/>
      <c r="C20" s="632" t="s">
        <v>257</v>
      </c>
      <c r="D20" s="632"/>
      <c r="E20" s="632"/>
      <c r="F20" s="633"/>
    </row>
    <row r="21" spans="1:8" s="63" customFormat="1" ht="18" customHeight="1">
      <c r="A21" s="639"/>
      <c r="B21" s="639"/>
      <c r="C21" s="634"/>
      <c r="D21" s="634"/>
      <c r="E21" s="634"/>
      <c r="F21" s="634"/>
    </row>
    <row r="22" spans="1:8" s="174" customFormat="1" ht="18" customHeight="1">
      <c r="A22" s="631"/>
      <c r="B22" s="631"/>
      <c r="C22" s="635"/>
      <c r="D22" s="635"/>
      <c r="E22" s="635"/>
      <c r="F22" s="635"/>
    </row>
    <row r="23" spans="1:8" s="63" customFormat="1" ht="18" customHeight="1">
      <c r="A23" s="172"/>
      <c r="B23" s="172"/>
      <c r="C23" s="169"/>
      <c r="D23" s="169"/>
      <c r="E23" s="169"/>
      <c r="F23" s="169"/>
      <c r="H23" s="121" t="s">
        <v>93</v>
      </c>
    </row>
    <row r="24" spans="1:8" s="63" customFormat="1" ht="56.25" customHeight="1">
      <c r="A24" s="61"/>
      <c r="B24" s="61"/>
      <c r="C24" s="50"/>
      <c r="D24" s="50"/>
      <c r="E24" s="50"/>
      <c r="F24" s="50"/>
      <c r="H24" s="171" t="s">
        <v>94</v>
      </c>
    </row>
    <row r="25" spans="1:8" s="63" customFormat="1" ht="99.95" customHeight="1">
      <c r="A25" s="257"/>
      <c r="B25" s="629"/>
      <c r="C25" s="629"/>
      <c r="D25" s="602"/>
      <c r="E25" s="596"/>
      <c r="F25" s="597"/>
    </row>
    <row r="26" spans="1:8" s="64" customFormat="1" ht="30" customHeight="1">
      <c r="A26" s="60"/>
      <c r="B26" s="595" t="s">
        <v>106</v>
      </c>
      <c r="C26" s="595"/>
      <c r="D26" s="595"/>
      <c r="E26" s="595" t="s">
        <v>399</v>
      </c>
      <c r="F26" s="595"/>
    </row>
    <row r="27" spans="1:8" ht="18" customHeight="1"/>
  </sheetData>
  <sheetProtection algorithmName="SHA-512" hashValue="5B/sy9ZKx3t756GqFTGdadpfaNlnk0OmPyFhgGuqIJ5R2ZFDey/TSZbJUydMWdoLTm4yDjIMO1E24L5ZrAqnxA==" saltValue="t3+xiNe0UoYz01kDEc0DHg==" spinCount="100000" sheet="1" objects="1" scenarios="1" formatCells="0" formatRows="0" insertRows="0" deleteRows="0"/>
  <mergeCells count="42">
    <mergeCell ref="G2:H4"/>
    <mergeCell ref="C19:F19"/>
    <mergeCell ref="A9:D9"/>
    <mergeCell ref="E4:F4"/>
    <mergeCell ref="A16:B16"/>
    <mergeCell ref="A17:B17"/>
    <mergeCell ref="E7:F7"/>
    <mergeCell ref="E8:F8"/>
    <mergeCell ref="E9:F9"/>
    <mergeCell ref="A7:D7"/>
    <mergeCell ref="A8:D8"/>
    <mergeCell ref="A2:F2"/>
    <mergeCell ref="A10:D11"/>
    <mergeCell ref="E10:F11"/>
    <mergeCell ref="A3:F3"/>
    <mergeCell ref="A4:D4"/>
    <mergeCell ref="B26:D26"/>
    <mergeCell ref="C13:F13"/>
    <mergeCell ref="C14:F14"/>
    <mergeCell ref="C15:F15"/>
    <mergeCell ref="C16:F16"/>
    <mergeCell ref="C18:F18"/>
    <mergeCell ref="D17:F17"/>
    <mergeCell ref="B25:D25"/>
    <mergeCell ref="E26:F26"/>
    <mergeCell ref="A18:B18"/>
    <mergeCell ref="A5:D5"/>
    <mergeCell ref="E25:F25"/>
    <mergeCell ref="A13:B13"/>
    <mergeCell ref="A14:B14"/>
    <mergeCell ref="A15:B15"/>
    <mergeCell ref="E5:F5"/>
    <mergeCell ref="E6:F6"/>
    <mergeCell ref="A6:D6"/>
    <mergeCell ref="C20:F20"/>
    <mergeCell ref="C21:F21"/>
    <mergeCell ref="C22:F22"/>
    <mergeCell ref="A12:F12"/>
    <mergeCell ref="A19:B19"/>
    <mergeCell ref="A20:B20"/>
    <mergeCell ref="A21:B21"/>
    <mergeCell ref="A22:B22"/>
  </mergeCells>
  <dataValidations count="5">
    <dataValidation type="list" allowBlank="1" showDropDown="1" showInputMessage="1" showErrorMessage="1" errorTitle="Błąd!" error="W tym polu można wprowadzić jedynie wartość &quot;X&quot; albo &quot;-&quot;" sqref="A13:B13">
      <formula1>"x,X,-"</formula1>
    </dataValidation>
    <dataValidation type="list" allowBlank="1" showDropDown="1" showInputMessage="1" showErrorMessage="1" sqref="A14:B19 A21:B23">
      <formula1>"x,X,-"</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H24"/>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H23"/>
    <dataValidation type="decimal" operator="greaterThanOrEqual" allowBlank="1" showInputMessage="1" showErrorMessage="1" errorTitle="Błąd!" error="W tym polu można wpisać tylko liczbę - równą lub większą od zera." sqref="E7:F7">
      <formula1>0</formula1>
    </dataValidation>
  </dataValidation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&amp;L&amp;9PROW 2014-2020_19.3/2z&amp;R&amp;9Strona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view="pageBreakPreview" zoomScaleNormal="115" zoomScaleSheetLayoutView="100" zoomScalePageLayoutView="145" workbookViewId="0"/>
  </sheetViews>
  <sheetFormatPr defaultColWidth="9.140625" defaultRowHeight="12.75"/>
  <cols>
    <col min="1" max="1" width="4.85546875" style="317" customWidth="1"/>
    <col min="2" max="2" width="36.5703125" style="57" customWidth="1"/>
    <col min="3" max="3" width="25" style="57" customWidth="1"/>
    <col min="4" max="4" width="31.28515625" style="57" customWidth="1"/>
    <col min="5" max="5" width="42.42578125" style="57" customWidth="1"/>
    <col min="6" max="6" width="6.7109375" style="57" customWidth="1"/>
    <col min="7" max="7" width="22" style="57" customWidth="1"/>
    <col min="8" max="16384" width="9.140625" style="57"/>
  </cols>
  <sheetData>
    <row r="1" spans="1:7">
      <c r="E1" s="258" t="s">
        <v>187</v>
      </c>
    </row>
    <row r="2" spans="1:7" s="63" customFormat="1" ht="25.5" customHeight="1">
      <c r="A2" s="468" t="s">
        <v>249</v>
      </c>
      <c r="B2" s="663"/>
      <c r="C2" s="663"/>
      <c r="D2" s="663"/>
      <c r="E2" s="663"/>
      <c r="F2" s="458" t="s">
        <v>438</v>
      </c>
      <c r="G2" s="458"/>
    </row>
    <row r="3" spans="1:7" s="63" customFormat="1" ht="36" customHeight="1">
      <c r="A3" s="656" t="s">
        <v>372</v>
      </c>
      <c r="B3" s="656"/>
      <c r="C3" s="656"/>
      <c r="D3" s="656"/>
      <c r="E3" s="656"/>
      <c r="F3" s="458"/>
      <c r="G3" s="458"/>
    </row>
    <row r="4" spans="1:7" s="63" customFormat="1" ht="18" customHeight="1">
      <c r="A4" s="659" t="s">
        <v>276</v>
      </c>
      <c r="B4" s="659"/>
      <c r="C4" s="660"/>
      <c r="D4" s="661"/>
      <c r="E4" s="662"/>
    </row>
    <row r="5" spans="1:7" s="63" customFormat="1" ht="18" customHeight="1">
      <c r="A5" s="576" t="s">
        <v>275</v>
      </c>
      <c r="B5" s="576"/>
      <c r="C5" s="640"/>
      <c r="D5" s="641"/>
      <c r="E5" s="642"/>
    </row>
    <row r="6" spans="1:7" s="63" customFormat="1" ht="18" customHeight="1">
      <c r="A6" s="576" t="s">
        <v>274</v>
      </c>
      <c r="B6" s="576"/>
      <c r="C6" s="640"/>
      <c r="D6" s="641"/>
      <c r="E6" s="642"/>
    </row>
    <row r="7" spans="1:7" s="63" customFormat="1" ht="18" customHeight="1">
      <c r="A7" s="576" t="s">
        <v>279</v>
      </c>
      <c r="B7" s="576"/>
      <c r="C7" s="349"/>
      <c r="D7" s="316" t="s">
        <v>277</v>
      </c>
      <c r="E7" s="350"/>
    </row>
    <row r="8" spans="1:7" s="63" customFormat="1" ht="9.75" customHeight="1">
      <c r="A8" s="169"/>
      <c r="B8" s="169"/>
      <c r="C8" s="169"/>
      <c r="D8" s="169"/>
      <c r="E8" s="169"/>
    </row>
    <row r="9" spans="1:7" s="344" customFormat="1" ht="27" customHeight="1">
      <c r="A9" s="343" t="s">
        <v>11</v>
      </c>
      <c r="B9" s="657" t="s">
        <v>278</v>
      </c>
      <c r="C9" s="658"/>
      <c r="D9" s="319" t="s">
        <v>448</v>
      </c>
      <c r="E9" s="319" t="s">
        <v>280</v>
      </c>
    </row>
    <row r="10" spans="1:7" s="63" customFormat="1" ht="24" customHeight="1">
      <c r="A10" s="318"/>
      <c r="B10" s="640"/>
      <c r="C10" s="642"/>
      <c r="D10" s="347"/>
      <c r="E10" s="347"/>
    </row>
    <row r="11" spans="1:7" s="63" customFormat="1" ht="24" customHeight="1">
      <c r="A11" s="318"/>
      <c r="B11" s="640"/>
      <c r="C11" s="642"/>
      <c r="D11" s="347"/>
      <c r="E11" s="347"/>
    </row>
    <row r="12" spans="1:7" s="63" customFormat="1" ht="24" customHeight="1">
      <c r="A12" s="318"/>
      <c r="B12" s="640"/>
      <c r="C12" s="642"/>
      <c r="D12" s="347"/>
      <c r="E12" s="347"/>
    </row>
    <row r="13" spans="1:7" s="63" customFormat="1" ht="24" customHeight="1">
      <c r="A13" s="318"/>
      <c r="B13" s="640"/>
      <c r="C13" s="642"/>
      <c r="D13" s="347"/>
      <c r="E13" s="347"/>
    </row>
    <row r="14" spans="1:7" s="63" customFormat="1" ht="24" customHeight="1">
      <c r="A14" s="318"/>
      <c r="B14" s="640"/>
      <c r="C14" s="642"/>
      <c r="D14" s="347"/>
      <c r="E14" s="347"/>
    </row>
    <row r="15" spans="1:7" s="63" customFormat="1" ht="24" customHeight="1">
      <c r="A15" s="318"/>
      <c r="B15" s="640"/>
      <c r="C15" s="642"/>
      <c r="D15" s="347"/>
      <c r="E15" s="347"/>
    </row>
    <row r="16" spans="1:7" s="63" customFormat="1" ht="24" customHeight="1">
      <c r="A16" s="318"/>
      <c r="B16" s="640"/>
      <c r="C16" s="642"/>
      <c r="D16" s="347"/>
      <c r="E16" s="347"/>
    </row>
    <row r="17" spans="1:7" s="63" customFormat="1" ht="24" customHeight="1">
      <c r="A17" s="318"/>
      <c r="B17" s="640"/>
      <c r="C17" s="642"/>
      <c r="D17" s="347"/>
      <c r="E17" s="347"/>
    </row>
    <row r="18" spans="1:7" s="63" customFormat="1" ht="24" customHeight="1">
      <c r="A18" s="318"/>
      <c r="B18" s="640"/>
      <c r="C18" s="642"/>
      <c r="D18" s="347"/>
      <c r="E18" s="348"/>
    </row>
    <row r="19" spans="1:7" s="174" customFormat="1" ht="24" customHeight="1">
      <c r="A19" s="318"/>
      <c r="B19" s="640"/>
      <c r="C19" s="642"/>
      <c r="D19" s="312"/>
      <c r="E19" s="312"/>
    </row>
    <row r="20" spans="1:7" s="63" customFormat="1" ht="18" customHeight="1">
      <c r="A20" s="172"/>
      <c r="B20" s="169"/>
      <c r="C20" s="169"/>
      <c r="D20" s="169"/>
      <c r="E20" s="169"/>
      <c r="G20" s="121" t="s">
        <v>93</v>
      </c>
    </row>
    <row r="21" spans="1:7" s="63" customFormat="1" ht="24.75" customHeight="1">
      <c r="A21" s="61"/>
      <c r="B21" s="313"/>
      <c r="C21" s="313"/>
      <c r="D21" s="313"/>
      <c r="E21" s="345"/>
      <c r="G21" s="171" t="s">
        <v>94</v>
      </c>
    </row>
    <row r="22" spans="1:7" s="63" customFormat="1" ht="69" customHeight="1">
      <c r="B22" s="283"/>
      <c r="E22" s="107"/>
    </row>
    <row r="23" spans="1:7" s="64" customFormat="1" ht="30" customHeight="1">
      <c r="A23" s="60"/>
      <c r="B23" s="314" t="s">
        <v>106</v>
      </c>
      <c r="C23" s="314"/>
      <c r="D23" s="314"/>
      <c r="E23" s="315" t="s">
        <v>404</v>
      </c>
    </row>
    <row r="24" spans="1:7" ht="18" customHeight="1"/>
  </sheetData>
  <sheetProtection algorithmName="SHA-512" hashValue="Uj5zVhGGWsYs0WVZqunKGZGGUXSS9JlsJ+SxOVaKpYHEd8XxxPnA6BCytNPuE0dNVZ397WMDGdrWz7++/B+AXQ==" saltValue="6j0VjpP5+HEcZ7A8EltGuQ==" spinCount="100000" sheet="1" objects="1" scenarios="1" formatCells="0" formatRows="0" insertRows="0" deleteRows="0"/>
  <mergeCells count="21">
    <mergeCell ref="F2:G3"/>
    <mergeCell ref="A4:B4"/>
    <mergeCell ref="A5:B5"/>
    <mergeCell ref="A3:E3"/>
    <mergeCell ref="C4:E4"/>
    <mergeCell ref="C5:E5"/>
    <mergeCell ref="A2:E2"/>
    <mergeCell ref="A6:B6"/>
    <mergeCell ref="B9:C9"/>
    <mergeCell ref="C6:E6"/>
    <mergeCell ref="A7:B7"/>
    <mergeCell ref="B10:C10"/>
    <mergeCell ref="B16:C16"/>
    <mergeCell ref="B17:C17"/>
    <mergeCell ref="B18:C18"/>
    <mergeCell ref="B19:C19"/>
    <mergeCell ref="B11:C11"/>
    <mergeCell ref="B12:C12"/>
    <mergeCell ref="B13:C13"/>
    <mergeCell ref="B14:C14"/>
    <mergeCell ref="B15:C15"/>
  </mergeCells>
  <dataValidations count="5">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G20"/>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G21"/>
    <dataValidation type="list" allowBlank="1" showDropDown="1" showInputMessage="1" showErrorMessage="1" sqref="A20">
      <formula1>"x,X,-"</formula1>
    </dataValidation>
    <dataValidation allowBlank="1" showDropDown="1" showInputMessage="1" showErrorMessage="1" sqref="A9 A10:B19 F19:XFD19"/>
    <dataValidation type="whole" operator="greaterThanOrEqual" allowBlank="1" showInputMessage="1" showErrorMessage="1" sqref="C7 E7">
      <formula1>0</formula1>
    </dataValidation>
  </dataValidations>
  <printOptions horizontalCentered="1"/>
  <pageMargins left="0.19685039370078741" right="0.19685039370078741" top="0.39370078740157483" bottom="0.39370078740157483" header="0.11811023622047245" footer="0.11811023622047245"/>
  <pageSetup paperSize="9" scale="81" orientation="landscape" cellComments="asDisplayed" r:id="rId1"/>
  <headerFooter>
    <oddFooter>&amp;L&amp;9PROW 2014-2020_19.3/2z&amp;R&amp;9Strona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31</vt:i4>
      </vt:variant>
    </vt:vector>
  </HeadingPairs>
  <TitlesOfParts>
    <vt:vector size="42" baseType="lpstr">
      <vt:lpstr>I_V</vt:lpstr>
      <vt:lpstr>VA_WF</vt:lpstr>
      <vt:lpstr>VI_ZRF</vt:lpstr>
      <vt:lpstr>VII_Wskazn</vt:lpstr>
      <vt:lpstr>VIII_Info_Zalacz</vt:lpstr>
      <vt:lpstr>IX_Osw_Beneficj</vt:lpstr>
      <vt:lpstr>Zal_VIII_A15</vt:lpstr>
      <vt:lpstr>Zal_VIII_A16</vt:lpstr>
      <vt:lpstr>Zal_VIII_A17</vt:lpstr>
      <vt:lpstr>Zal_VIII_A20_Opis_Projektu</vt:lpstr>
      <vt:lpstr>Zal_VIII_B1_RODO</vt:lpstr>
      <vt:lpstr>I_V!Obszar_wydruku</vt:lpstr>
      <vt:lpstr>IX_Osw_Beneficj!Obszar_wydruku</vt:lpstr>
      <vt:lpstr>VA_WF!Obszar_wydruku</vt:lpstr>
      <vt:lpstr>VI_ZRF!Obszar_wydruku</vt:lpstr>
      <vt:lpstr>VII_Wskazn!Obszar_wydruku</vt:lpstr>
      <vt:lpstr>VIII_Info_Zalacz!Obszar_wydruku</vt:lpstr>
      <vt:lpstr>Zal_VIII_A15!Obszar_wydruku</vt:lpstr>
      <vt:lpstr>Zal_VIII_A16!Obszar_wydruku</vt:lpstr>
      <vt:lpstr>Zal_VIII_A17!Obszar_wydruku</vt:lpstr>
      <vt:lpstr>Zal_VIII_A20_Opis_Projektu!Obszar_wydruku</vt:lpstr>
      <vt:lpstr>Zal_VIII_B1_RODO!Obszar_wydruku</vt:lpstr>
      <vt:lpstr>Razem_VA_WF</vt:lpstr>
      <vt:lpstr>V_ZRF_Suma_A</vt:lpstr>
      <vt:lpstr>V_ZRF_Suma_B</vt:lpstr>
      <vt:lpstr>V_ZRF_Suma_C</vt:lpstr>
      <vt:lpstr>V_ZRF_Suma_D</vt:lpstr>
      <vt:lpstr>V_ZRF_Suma_E</vt:lpstr>
      <vt:lpstr>V_ZRF_Suma_F</vt:lpstr>
      <vt:lpstr>V_ZRF_Suma_G</vt:lpstr>
      <vt:lpstr>V_ZRF_Suma_H</vt:lpstr>
      <vt:lpstr>V_ZRF_Suma_I</vt:lpstr>
      <vt:lpstr>V_ZRF_Suma_I.</vt:lpstr>
      <vt:lpstr>V_ZRF_Suma_II</vt:lpstr>
      <vt:lpstr>V_ZRF_Suma_J</vt:lpstr>
      <vt:lpstr>V_ZRF_Suma_KK_operacji</vt:lpstr>
      <vt:lpstr>VII_Razem_liczba_zal</vt:lpstr>
      <vt:lpstr>VIII_Razem_liczba_zal</vt:lpstr>
      <vt:lpstr>WoP_NrUmowy</vt:lpstr>
      <vt:lpstr>WoP_ZnakSprawyUM</vt:lpstr>
      <vt:lpstr>WoPP_Naz_LGD_reprez</vt:lpstr>
      <vt:lpstr>WoPP_ZnakSprawyUM</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Korobkow Tadeusz</cp:lastModifiedBy>
  <cp:lastPrinted>2019-05-21T12:07:54Z</cp:lastPrinted>
  <dcterms:created xsi:type="dcterms:W3CDTF">2007-12-11T11:05:19Z</dcterms:created>
  <dcterms:modified xsi:type="dcterms:W3CDTF">2019-06-10T06:57:13Z</dcterms:modified>
</cp:coreProperties>
</file>