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chnera\Desktop\"/>
    </mc:Choice>
  </mc:AlternateContent>
  <bookViews>
    <workbookView xWindow="0" yWindow="0" windowWidth="30720" windowHeight="12780"/>
  </bookViews>
  <sheets>
    <sheet name="Sheet1" sheetId="1" r:id="rId1"/>
  </sheets>
  <definedNames>
    <definedName name="_xlnm._FilterDatabase" localSheetId="0" hidden="1">Sheet1!$I$2:$I$336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7" i="1"/>
  <c r="I302" i="1" l="1"/>
  <c r="I301" i="1"/>
  <c r="G300" i="1"/>
  <c r="I300" i="1" s="1"/>
  <c r="G299" i="1"/>
  <c r="I299" i="1" s="1"/>
  <c r="I298" i="1"/>
  <c r="G297" i="1"/>
  <c r="I297" i="1" s="1"/>
  <c r="G296" i="1"/>
  <c r="I296" i="1" s="1"/>
  <c r="I295" i="1"/>
  <c r="I294" i="1"/>
  <c r="I293" i="1"/>
  <c r="I292" i="1"/>
  <c r="I291" i="1"/>
  <c r="I290" i="1"/>
  <c r="I289" i="1"/>
  <c r="I288" i="1"/>
  <c r="I287" i="1"/>
  <c r="I286" i="1"/>
  <c r="G285" i="1"/>
  <c r="I285" i="1" s="1"/>
  <c r="I284" i="1"/>
  <c r="I283" i="1"/>
  <c r="I282" i="1"/>
  <c r="I281" i="1"/>
  <c r="I280" i="1"/>
  <c r="I279" i="1"/>
  <c r="I278" i="1"/>
  <c r="I277" i="1"/>
  <c r="I276" i="1"/>
  <c r="I275" i="1"/>
  <c r="I274" i="1"/>
  <c r="G273" i="1"/>
  <c r="I273" i="1" s="1"/>
  <c r="G272" i="1"/>
  <c r="I272" i="1" s="1"/>
  <c r="I271" i="1"/>
  <c r="I270" i="1"/>
  <c r="I269" i="1"/>
  <c r="I268" i="1"/>
  <c r="I267" i="1"/>
  <c r="I266" i="1"/>
  <c r="I265" i="1"/>
  <c r="I264" i="1"/>
  <c r="I263" i="1"/>
  <c r="I262" i="1"/>
  <c r="G261" i="1"/>
  <c r="I261" i="1" s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G244" i="1"/>
  <c r="I244" i="1" s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G228" i="1"/>
  <c r="I228" i="1" s="1"/>
  <c r="G227" i="1"/>
  <c r="I227" i="1" s="1"/>
  <c r="G226" i="1"/>
  <c r="I226" i="1" s="1"/>
  <c r="I225" i="1"/>
  <c r="I224" i="1"/>
  <c r="I223" i="1"/>
  <c r="I222" i="1"/>
  <c r="I221" i="1"/>
  <c r="I220" i="1"/>
  <c r="I219" i="1"/>
  <c r="I218" i="1"/>
  <c r="I217" i="1"/>
  <c r="I216" i="1"/>
  <c r="G215" i="1"/>
  <c r="I215" i="1" s="1"/>
  <c r="G214" i="1"/>
  <c r="I214" i="1" s="1"/>
  <c r="I213" i="1"/>
  <c r="G212" i="1"/>
  <c r="I212" i="1" s="1"/>
  <c r="I211" i="1"/>
  <c r="I210" i="1"/>
  <c r="I209" i="1"/>
  <c r="G208" i="1"/>
  <c r="I208" i="1" s="1"/>
  <c r="G207" i="1"/>
  <c r="I207" i="1" s="1"/>
  <c r="I206" i="1"/>
  <c r="I205" i="1"/>
  <c r="I204" i="1"/>
  <c r="G203" i="1"/>
  <c r="I203" i="1" s="1"/>
  <c r="I202" i="1"/>
  <c r="I201" i="1"/>
  <c r="I200" i="1"/>
  <c r="I199" i="1"/>
  <c r="I198" i="1"/>
  <c r="I197" i="1"/>
  <c r="G196" i="1"/>
  <c r="I196" i="1" s="1"/>
  <c r="I195" i="1"/>
  <c r="I194" i="1"/>
  <c r="G193" i="1"/>
  <c r="I193" i="1" s="1"/>
  <c r="I192" i="1"/>
  <c r="I191" i="1"/>
  <c r="I190" i="1"/>
  <c r="G189" i="1"/>
  <c r="I189" i="1" s="1"/>
  <c r="I188" i="1"/>
  <c r="I187" i="1"/>
  <c r="I186" i="1"/>
  <c r="I185" i="1"/>
  <c r="I184" i="1"/>
  <c r="I183" i="1"/>
  <c r="G182" i="1"/>
  <c r="I182" i="1" s="1"/>
  <c r="I181" i="1"/>
  <c r="I180" i="1"/>
  <c r="I179" i="1"/>
  <c r="I178" i="1"/>
  <c r="I177" i="1"/>
  <c r="I176" i="1"/>
  <c r="G175" i="1"/>
  <c r="I175" i="1" s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G159" i="1"/>
  <c r="I159" i="1" s="1"/>
  <c r="G158" i="1"/>
  <c r="I158" i="1" s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G144" i="1"/>
  <c r="I144" i="1" s="1"/>
  <c r="I143" i="1"/>
  <c r="I142" i="1"/>
  <c r="I141" i="1"/>
  <c r="I140" i="1"/>
  <c r="I139" i="1"/>
  <c r="I138" i="1"/>
  <c r="G137" i="1"/>
  <c r="I137" i="1" s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G114" i="1"/>
  <c r="I114" i="1" s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G86" i="1"/>
  <c r="I86" i="1" s="1"/>
  <c r="I85" i="1"/>
  <c r="G84" i="1"/>
  <c r="I84" i="1" s="1"/>
  <c r="I83" i="1"/>
  <c r="I82" i="1"/>
  <c r="I81" i="1"/>
  <c r="G80" i="1"/>
  <c r="I80" i="1" s="1"/>
  <c r="I79" i="1"/>
  <c r="I78" i="1"/>
  <c r="I77" i="1"/>
  <c r="I76" i="1"/>
  <c r="I75" i="1"/>
  <c r="G74" i="1"/>
  <c r="I74" i="1" s="1"/>
  <c r="G73" i="1"/>
  <c r="I73" i="1" s="1"/>
  <c r="I72" i="1"/>
  <c r="G71" i="1"/>
  <c r="I71" i="1" s="1"/>
  <c r="I70" i="1"/>
  <c r="I69" i="1"/>
  <c r="I68" i="1"/>
  <c r="I67" i="1"/>
  <c r="I66" i="1"/>
  <c r="I65" i="1"/>
  <c r="I64" i="1"/>
  <c r="I63" i="1"/>
  <c r="I62" i="1"/>
  <c r="I61" i="1"/>
  <c r="I60" i="1"/>
  <c r="G59" i="1"/>
  <c r="I59" i="1" s="1"/>
  <c r="I58" i="1"/>
  <c r="I57" i="1"/>
  <c r="I56" i="1"/>
  <c r="I55" i="1"/>
  <c r="I54" i="1"/>
  <c r="I53" i="1"/>
  <c r="I52" i="1"/>
  <c r="I51" i="1"/>
  <c r="G50" i="1"/>
  <c r="I50" i="1" s="1"/>
  <c r="I49" i="1"/>
  <c r="I48" i="1"/>
  <c r="I47" i="1"/>
  <c r="I46" i="1"/>
  <c r="I45" i="1"/>
  <c r="I44" i="1"/>
  <c r="I43" i="1"/>
  <c r="G42" i="1"/>
  <c r="I42" i="1" s="1"/>
  <c r="I41" i="1"/>
  <c r="I40" i="1"/>
  <c r="I39" i="1"/>
  <c r="I38" i="1"/>
  <c r="I37" i="1"/>
  <c r="I36" i="1"/>
  <c r="I35" i="1"/>
  <c r="G34" i="1"/>
  <c r="I34" i="1" s="1"/>
  <c r="I33" i="1"/>
  <c r="I32" i="1"/>
  <c r="I31" i="1"/>
  <c r="I30" i="1"/>
  <c r="I29" i="1"/>
  <c r="I28" i="1"/>
  <c r="G27" i="1"/>
  <c r="I27" i="1" s="1"/>
  <c r="I26" i="1"/>
  <c r="I25" i="1"/>
  <c r="I24" i="1"/>
  <c r="G23" i="1"/>
  <c r="I23" i="1" s="1"/>
  <c r="I22" i="1"/>
  <c r="I21" i="1"/>
  <c r="I20" i="1"/>
  <c r="I19" i="1"/>
  <c r="I18" i="1"/>
  <c r="I17" i="1"/>
  <c r="I16" i="1"/>
  <c r="G15" i="1"/>
  <c r="I15" i="1" s="1"/>
  <c r="I14" i="1"/>
  <c r="I13" i="1"/>
  <c r="I12" i="1"/>
  <c r="I11" i="1"/>
  <c r="G10" i="1"/>
  <c r="I10" i="1" s="1"/>
  <c r="I9" i="1"/>
  <c r="I8" i="1"/>
  <c r="G7" i="1"/>
  <c r="I7" i="1" s="1"/>
</calcChain>
</file>

<file path=xl/sharedStrings.xml><?xml version="1.0" encoding="utf-8"?>
<sst xmlns="http://schemas.openxmlformats.org/spreadsheetml/2006/main" count="1150" uniqueCount="603">
  <si>
    <t>Załącznik nr 1</t>
  </si>
  <si>
    <t>Wykaz składników majątku ruchomego Konsulatu Generalnego RP w Kantonie uznanych za zbędne/zużyte</t>
  </si>
  <si>
    <t>l.p</t>
  </si>
  <si>
    <t>Nr.</t>
  </si>
  <si>
    <t>data aktyw./ zakup</t>
  </si>
  <si>
    <t>Nazwa składnika</t>
  </si>
  <si>
    <t xml:space="preserve">liczba pozycji </t>
  </si>
  <si>
    <t>Przyczyna likwidacji</t>
  </si>
  <si>
    <t>Wartość początkowa</t>
  </si>
  <si>
    <t>% zużycia</t>
  </si>
  <si>
    <t>inwentarzowy</t>
  </si>
  <si>
    <t>(EUR)</t>
  </si>
  <si>
    <t>008/89, 90</t>
  </si>
  <si>
    <t>2001</t>
  </si>
  <si>
    <t>Ławka ogrodowa żeliwna-drewn.</t>
  </si>
  <si>
    <t>Nieużywany, przestarzały, zużyty</t>
  </si>
  <si>
    <t>008/244</t>
  </si>
  <si>
    <t>1997</t>
  </si>
  <si>
    <t>Lampa sufitowa na tarasie</t>
  </si>
  <si>
    <t>008/412/1</t>
  </si>
  <si>
    <t>2008</t>
  </si>
  <si>
    <t>Stół ogrodowy plastik brązowy kwadrat</t>
  </si>
  <si>
    <t>008/412/2-5</t>
  </si>
  <si>
    <t>Fotel ogrodowy plastik brązowy</t>
  </si>
  <si>
    <t>008/413/1</t>
  </si>
  <si>
    <t>Stół ogrodowy plastik brązowy prostokątny</t>
  </si>
  <si>
    <t>008/224</t>
  </si>
  <si>
    <t>1989</t>
  </si>
  <si>
    <t>Donica kolorowa ozdobna</t>
  </si>
  <si>
    <t>008/669</t>
  </si>
  <si>
    <t xml:space="preserve">Parasol ogrodowy ø270 brązowy </t>
  </si>
  <si>
    <t>008/671</t>
  </si>
  <si>
    <t xml:space="preserve">Parasol ogrodowy 240x240 brązowy </t>
  </si>
  <si>
    <t>008/672-675</t>
  </si>
  <si>
    <t>Fotel ogrodowy plastik-PE Rattan brązowy</t>
  </si>
  <si>
    <t>008/676</t>
  </si>
  <si>
    <t>Stół ogrodowy Aluminium-PE Rattan brązowy kwadrat ze szklanym blatem</t>
  </si>
  <si>
    <t>008/585</t>
  </si>
  <si>
    <t>2012</t>
  </si>
  <si>
    <t>Donica ozdobna z podstawką drewnianą</t>
  </si>
  <si>
    <t>008/225</t>
  </si>
  <si>
    <t>Donica biało-niebieska pejzaż</t>
  </si>
  <si>
    <t>008/502/3</t>
  </si>
  <si>
    <t>2009</t>
  </si>
  <si>
    <t>Podstawka do donic kwiatowych</t>
  </si>
  <si>
    <t>006/22</t>
  </si>
  <si>
    <t>Klimatyzator Whirpool YKRH/409</t>
  </si>
  <si>
    <t>006/70</t>
  </si>
  <si>
    <t>2014</t>
  </si>
  <si>
    <t>Lodówka Electrolux 251ea</t>
  </si>
  <si>
    <t>008/553</t>
  </si>
  <si>
    <t>2011</t>
  </si>
  <si>
    <t>Zlewozmywak metalowy kuchenny moen + bateria</t>
  </si>
  <si>
    <t>008/558/1-6</t>
  </si>
  <si>
    <t>Lampa stojąca metal.składana</t>
  </si>
  <si>
    <t>809-0077</t>
  </si>
  <si>
    <t>2010</t>
  </si>
  <si>
    <t>Zmywarka Beko BEN1503</t>
  </si>
  <si>
    <t>809-0078</t>
  </si>
  <si>
    <t>Pralka LG Inverter WDC12340D</t>
  </si>
  <si>
    <t>809-0085</t>
  </si>
  <si>
    <t>Szafka kuchenna jasnobeżowa - komplet</t>
  </si>
  <si>
    <t>008/509</t>
  </si>
  <si>
    <t>Komoda czarna 4-szuflad. Ikea</t>
  </si>
  <si>
    <t>008/743</t>
  </si>
  <si>
    <t>2019</t>
  </si>
  <si>
    <t>odkurzacz Philips FC8472</t>
  </si>
  <si>
    <t>008/195</t>
  </si>
  <si>
    <t>Żyrandol 6-płomienny "księstwo warszawskie"</t>
  </si>
  <si>
    <t>008/201</t>
  </si>
  <si>
    <t>Lodówka Samsung BC88A</t>
  </si>
  <si>
    <t>006/36</t>
  </si>
  <si>
    <t>Telefon stacjonarny Philips Td28isd</t>
  </si>
  <si>
    <t>008/270/5</t>
  </si>
  <si>
    <t>Lampa mała nocna metalowa styl chiński</t>
  </si>
  <si>
    <t>008/481</t>
  </si>
  <si>
    <t>Telewizor THTF 26"</t>
  </si>
  <si>
    <t>008/504, 505</t>
  </si>
  <si>
    <t>Szafka drewniana jasna nocna</t>
  </si>
  <si>
    <t>008/506/1</t>
  </si>
  <si>
    <t>Biurko drewn. Jasne</t>
  </si>
  <si>
    <t>008/508</t>
  </si>
  <si>
    <t>Krzesło biurowe obrot.czerwone</t>
  </si>
  <si>
    <t>008/511</t>
  </si>
  <si>
    <t>Łóżko drewniane 2-osobowe</t>
  </si>
  <si>
    <t>008/512</t>
  </si>
  <si>
    <t>Regał drewniany jasny</t>
  </si>
  <si>
    <t>008/542</t>
  </si>
  <si>
    <t>Szafka ścienna łazienkowa z umywalka</t>
  </si>
  <si>
    <t>008/552</t>
  </si>
  <si>
    <t>Kinkiet 5-lampowy łazienkowy</t>
  </si>
  <si>
    <t>006/91</t>
  </si>
  <si>
    <t>2018</t>
  </si>
  <si>
    <t>Oczyszczacz powietrza Blueair C203 (KJ250FA01)</t>
  </si>
  <si>
    <t>008/65/1, 2</t>
  </si>
  <si>
    <t>Lampa stolikowa nocna</t>
  </si>
  <si>
    <t>008/728</t>
  </si>
  <si>
    <t>Fotel biurowy obrotowy czarno-niebieski</t>
  </si>
  <si>
    <t>006/113</t>
  </si>
  <si>
    <t>2020</t>
  </si>
  <si>
    <t>klimatyzator Gree KFR-35W</t>
  </si>
  <si>
    <t>008/513</t>
  </si>
  <si>
    <t>2022</t>
  </si>
  <si>
    <t>szafka z panelem pod TV</t>
  </si>
  <si>
    <t>008/564</t>
  </si>
  <si>
    <t>Lodówka Midea BCD132CM mała</t>
  </si>
  <si>
    <t>008/307</t>
  </si>
  <si>
    <t>Szafa 2-drzwiowa stylowa ciemna</t>
  </si>
  <si>
    <t>008/634</t>
  </si>
  <si>
    <t>2015</t>
  </si>
  <si>
    <t>Chodnik dywanowy 0,8x1,5 beżowy</t>
  </si>
  <si>
    <t>008/657</t>
  </si>
  <si>
    <t>Komoda 4-szufladowa ciemny brąz</t>
  </si>
  <si>
    <t>008/658, 659</t>
  </si>
  <si>
    <t>Szafka nocna 1-drzwiowa ciemny brąz</t>
  </si>
  <si>
    <t>008/661</t>
  </si>
  <si>
    <t>Łóżko 1,5x2,0m ciemny brąz</t>
  </si>
  <si>
    <t>008/179/5</t>
  </si>
  <si>
    <t>2000</t>
  </si>
  <si>
    <t>Telefon stacjonarny TCL HCD868TSC</t>
  </si>
  <si>
    <t>008/406</t>
  </si>
  <si>
    <t>2007</t>
  </si>
  <si>
    <t>Klimatyzator Gree KGFR35GWK</t>
  </si>
  <si>
    <t>008/446</t>
  </si>
  <si>
    <t>Żyrandol 8-płomienny srebrny</t>
  </si>
  <si>
    <t>008/678</t>
  </si>
  <si>
    <t>Telewizor Pioneer 42'' B7008S</t>
  </si>
  <si>
    <t>008/461</t>
  </si>
  <si>
    <t>Toaletka drewniana</t>
  </si>
  <si>
    <t>008/439</t>
  </si>
  <si>
    <t>Stolik kwadratowy szklany blat</t>
  </si>
  <si>
    <t>008/430</t>
  </si>
  <si>
    <t>Fotel skóra kremowy</t>
  </si>
  <si>
    <t>008/467/1-2</t>
  </si>
  <si>
    <t>Lampka stolikowa z abażurem</t>
  </si>
  <si>
    <t>008/549/2</t>
  </si>
  <si>
    <t>Żelazko Philips 1900</t>
  </si>
  <si>
    <t>809-0109</t>
  </si>
  <si>
    <t>2021</t>
  </si>
  <si>
    <t>szafki kuchenne białe (zabudowa z blatem)</t>
  </si>
  <si>
    <t>004/66</t>
  </si>
  <si>
    <t>Lodówka Midea BCD-260WTP</t>
  </si>
  <si>
    <t>008/757</t>
  </si>
  <si>
    <t>okap kuchenny Ascoli (srebrny)</t>
  </si>
  <si>
    <t>008/759</t>
  </si>
  <si>
    <t>piekarnik elektryczny Gram IO-9600-90-X</t>
  </si>
  <si>
    <t>008/472</t>
  </si>
  <si>
    <t>Kuchnia mikrofalowa Whirpool MT268</t>
  </si>
  <si>
    <t>006/20</t>
  </si>
  <si>
    <t>Klimatyzator Haier KFRd26GW02RA</t>
  </si>
  <si>
    <t>008/531</t>
  </si>
  <si>
    <t>Żaluzje drewniane jasne</t>
  </si>
  <si>
    <t>809-0026</t>
  </si>
  <si>
    <t>2004</t>
  </si>
  <si>
    <t>809-0057</t>
  </si>
  <si>
    <t>Zmywarka Beko (bez obudowy) w szafce</t>
  </si>
  <si>
    <t>006/21</t>
  </si>
  <si>
    <t>Klimatyzator Haier KFRd-26GW/02C</t>
  </si>
  <si>
    <t>008/488, 489</t>
  </si>
  <si>
    <t>Szafka bufetowa ze szklanymi drzwiami</t>
  </si>
  <si>
    <t>008/97</t>
  </si>
  <si>
    <t>Wazon cylindryczny biało-niebieski wysoki</t>
  </si>
  <si>
    <t>008/538/1-12</t>
  </si>
  <si>
    <t>Krzesło drewniane ciemne styl kolonialny</t>
  </si>
  <si>
    <t>008/580/1, 2</t>
  </si>
  <si>
    <t>Świecznik metalowy stołowy 5-ramienny</t>
  </si>
  <si>
    <t>008/582/1-2</t>
  </si>
  <si>
    <t>Popielniczka metalowa zamykana</t>
  </si>
  <si>
    <t>008/600</t>
  </si>
  <si>
    <t>Dywan 4x4 m</t>
  </si>
  <si>
    <t>008/591</t>
  </si>
  <si>
    <t>Żyrandol 8-płomienny "księstwo warsz."</t>
  </si>
  <si>
    <t>809-0062</t>
  </si>
  <si>
    <t>Kredens drewniany styl kolonialny</t>
  </si>
  <si>
    <t>809-0063</t>
  </si>
  <si>
    <t>Szafka kredens styl kolonialny</t>
  </si>
  <si>
    <t>809-0082,83</t>
  </si>
  <si>
    <t xml:space="preserve">Stół drewniany rozkładany - styl kolonialny </t>
  </si>
  <si>
    <t>809-0084</t>
  </si>
  <si>
    <t>Szafka drewniana styl kolonialny</t>
  </si>
  <si>
    <t>809-0080</t>
  </si>
  <si>
    <t>Parawan drewniany 3-skrzydłowy</t>
  </si>
  <si>
    <t>008/485</t>
  </si>
  <si>
    <t>Radioodbiornik Teac TC550D + 2 głośniki</t>
  </si>
  <si>
    <t>008/495, 496</t>
  </si>
  <si>
    <t>Stolik boczny kwadrat styl kolonialny</t>
  </si>
  <si>
    <t>008/498</t>
  </si>
  <si>
    <t>Kanapa drewniana tapicerowana 3-osobowa styl kolonialny</t>
  </si>
  <si>
    <t>008/515-518</t>
  </si>
  <si>
    <t>Fotel tapicerowany styl kolonialny</t>
  </si>
  <si>
    <t>008/519</t>
  </si>
  <si>
    <t>Stolik niski ława styl kolonialny</t>
  </si>
  <si>
    <t>008/520</t>
  </si>
  <si>
    <t>Stolik dekoracyjny (półka) styl kolonialny</t>
  </si>
  <si>
    <t>008/522</t>
  </si>
  <si>
    <t>Fotel tapicerowany do narożnika</t>
  </si>
  <si>
    <t>008/523</t>
  </si>
  <si>
    <t>Kanapa tapicerowana styl kolonialny do narożnika</t>
  </si>
  <si>
    <t>008/524</t>
  </si>
  <si>
    <t>Stolik niski do kanapy narożnej</t>
  </si>
  <si>
    <t>008/578</t>
  </si>
  <si>
    <t>Lampa biurkowa stylowa ("kamienna")</t>
  </si>
  <si>
    <t>008/579</t>
  </si>
  <si>
    <t>Lampa biurkowa stylowa ("świecznik")</t>
  </si>
  <si>
    <t>652-0002</t>
  </si>
  <si>
    <t>Klimatyzator Mitsubishi stojący MRSLIM</t>
  </si>
  <si>
    <t>809-0010</t>
  </si>
  <si>
    <t>Dywan 4x5 m</t>
  </si>
  <si>
    <t>809-0104</t>
  </si>
  <si>
    <t>Żyrandol 12-płomienny "księstwo warszawskie"</t>
  </si>
  <si>
    <t>809-0061</t>
  </si>
  <si>
    <t>Szafka barek styl kolonialny</t>
  </si>
  <si>
    <t>008/499</t>
  </si>
  <si>
    <t>Szafka 2-drzwiowa z półkami na buty styl kolonialny</t>
  </si>
  <si>
    <t>008/483</t>
  </si>
  <si>
    <t>Odtwarzacz dvd Malata 6659</t>
  </si>
  <si>
    <t>006/64</t>
  </si>
  <si>
    <t>2013</t>
  </si>
  <si>
    <t>Klimatyzator Midea</t>
  </si>
  <si>
    <t>008/194</t>
  </si>
  <si>
    <t>008/650</t>
  </si>
  <si>
    <t>Lampa stojąca zakrzywiona z białym kloszem</t>
  </si>
  <si>
    <t>621-0004</t>
  </si>
  <si>
    <t>Telewizor Samsung LA37B530P72 37"</t>
  </si>
  <si>
    <t>008/720</t>
  </si>
  <si>
    <t>szafka na książki</t>
  </si>
  <si>
    <t>008/692</t>
  </si>
  <si>
    <t>Dywan szary we wzory 170x240</t>
  </si>
  <si>
    <t>008/630</t>
  </si>
  <si>
    <t>Lampka stołowa czarny abażur</t>
  </si>
  <si>
    <t>006/28/2</t>
  </si>
  <si>
    <t>Telefon stacjonarny Chino-Eh017</t>
  </si>
  <si>
    <t>008/570</t>
  </si>
  <si>
    <t>Fotel biurowy tapicerowany styl kolonialny</t>
  </si>
  <si>
    <t>006/47</t>
  </si>
  <si>
    <t>Klimatyzator Midea KFR26GBP1DN1Y</t>
  </si>
  <si>
    <t>008/590</t>
  </si>
  <si>
    <t>Żyrandol 8-płomienny "księstwo warszawskie"</t>
  </si>
  <si>
    <t>008/712</t>
  </si>
  <si>
    <t xml:space="preserve">Szafa z półkami na buty biała 38x100x201 cm </t>
  </si>
  <si>
    <t>008/713</t>
  </si>
  <si>
    <t>Szafa 3-drzwiowa z relingiem bez półek biała 60x150x236 cm</t>
  </si>
  <si>
    <t>008/714</t>
  </si>
  <si>
    <t xml:space="preserve">Szafa 3-drzwiowa z lustrem, relingiem i 6 koszami biała 60x150x236 cm  </t>
  </si>
  <si>
    <t>008/715, 716</t>
  </si>
  <si>
    <t>Szafka 2 drzwiowa, 2-półkowa, biała 40x100x100 cm</t>
  </si>
  <si>
    <t>008/717</t>
  </si>
  <si>
    <t>Łóżko rozkładane białe z 2 materacami 90 x 200 cm</t>
  </si>
  <si>
    <t>008/541</t>
  </si>
  <si>
    <t xml:space="preserve">Szafka biała łazienkowa </t>
  </si>
  <si>
    <t>008/486</t>
  </si>
  <si>
    <t>Biurko drewniane styl kolonialny</t>
  </si>
  <si>
    <t>008/494</t>
  </si>
  <si>
    <t>Szafka mała styl kolonialny na kółkach</t>
  </si>
  <si>
    <t>008/500</t>
  </si>
  <si>
    <t>Regał biblioteczny drewniany</t>
  </si>
  <si>
    <t>008/62</t>
  </si>
  <si>
    <t>Fotel brązowy tapic. stylowy</t>
  </si>
  <si>
    <t>008/589</t>
  </si>
  <si>
    <t>006/46</t>
  </si>
  <si>
    <t>008/560/1</t>
  </si>
  <si>
    <t>Szafka nocna szeroka styl kolonialny</t>
  </si>
  <si>
    <t>008/560/2</t>
  </si>
  <si>
    <t>008/777</t>
  </si>
  <si>
    <t>łóżko 180x200 ciemnobrązowe</t>
  </si>
  <si>
    <t>006/98</t>
  </si>
  <si>
    <t>Oczyszczacz powietrza Blueair C203 (KJ250FA02)</t>
  </si>
  <si>
    <t>809-0011</t>
  </si>
  <si>
    <t>Dywan jedwab, wełna</t>
  </si>
  <si>
    <t>008/261/2</t>
  </si>
  <si>
    <t>2002</t>
  </si>
  <si>
    <t>Lampa biurowa czarna Avalon</t>
  </si>
  <si>
    <t>008/84</t>
  </si>
  <si>
    <t>dywan wełniany wzorzysty 0,7 x 1,3 m</t>
  </si>
  <si>
    <t>008/779</t>
  </si>
  <si>
    <t>biurko białe 105 x 50 z modułem</t>
  </si>
  <si>
    <t>008/781</t>
  </si>
  <si>
    <t>szafa ubraniowa brązowa z lustrem</t>
  </si>
  <si>
    <t>008/782</t>
  </si>
  <si>
    <t>008/783</t>
  </si>
  <si>
    <t>komoda brązowa 6-szufladowa</t>
  </si>
  <si>
    <t>008/784</t>
  </si>
  <si>
    <t>nakastlik brązowy</t>
  </si>
  <si>
    <t>008/785</t>
  </si>
  <si>
    <t>008/786</t>
  </si>
  <si>
    <t>taboret ze schodkiem</t>
  </si>
  <si>
    <t>623-0015</t>
  </si>
  <si>
    <t>Telefon stacjonarny CISCO CP-7945G</t>
  </si>
  <si>
    <t>008/101</t>
  </si>
  <si>
    <t>Lodówka Mitsubishi MR20BGY</t>
  </si>
  <si>
    <t>008/660</t>
  </si>
  <si>
    <t>Szafa 2-drzwiowa 3-szufladowa ciemny brąz</t>
  </si>
  <si>
    <t>008/115</t>
  </si>
  <si>
    <t>Żyrandol 5-płomienny</t>
  </si>
  <si>
    <t>008/611</t>
  </si>
  <si>
    <t>Szafka łazienkowa 3-półkowa brzoza</t>
  </si>
  <si>
    <t>008/690</t>
  </si>
  <si>
    <t>Dywan ciemnoszary we wzory 160x230</t>
  </si>
  <si>
    <t>008/639</t>
  </si>
  <si>
    <t>008/640, 641</t>
  </si>
  <si>
    <t>008/642</t>
  </si>
  <si>
    <t>008/361</t>
  </si>
  <si>
    <t>2006</t>
  </si>
  <si>
    <t>Lampa stojąca z abażurem</t>
  </si>
  <si>
    <t>809-0049</t>
  </si>
  <si>
    <t>1999</t>
  </si>
  <si>
    <t>Kanapa 2-osobowa skóra kremowa</t>
  </si>
  <si>
    <t>008/565</t>
  </si>
  <si>
    <t>Telewizor Changhong PT42638NHDX</t>
  </si>
  <si>
    <t>006/115</t>
  </si>
  <si>
    <t>klimatyzator Gree</t>
  </si>
  <si>
    <t>008/107</t>
  </si>
  <si>
    <t>Lustro ścienne</t>
  </si>
  <si>
    <t>008/296</t>
  </si>
  <si>
    <t>2005</t>
  </si>
  <si>
    <t>Żyrandol 3-płomienny - zwis</t>
  </si>
  <si>
    <t>809/0103</t>
  </si>
  <si>
    <t>Szafa 2-drzwiowa na buty zielona</t>
  </si>
  <si>
    <t>006/19</t>
  </si>
  <si>
    <t>Klimatyzator Haier KFRd26GW</t>
  </si>
  <si>
    <t>008/530</t>
  </si>
  <si>
    <t>809-0051</t>
  </si>
  <si>
    <t>Kuchnia elektryczna Chef-płyta 4-palnikowa</t>
  </si>
  <si>
    <t>809-0056</t>
  </si>
  <si>
    <t>Lodówka Haier BCD301W</t>
  </si>
  <si>
    <t>006/30</t>
  </si>
  <si>
    <t>Klimatyzator Gree KFR26GW</t>
  </si>
  <si>
    <t>008/605, 606</t>
  </si>
  <si>
    <t>Szafa ubraniowa 2-drzwiowa biała</t>
  </si>
  <si>
    <t>008/607, 608</t>
  </si>
  <si>
    <t>Łóżko piętrowe szare</t>
  </si>
  <si>
    <t>008/609</t>
  </si>
  <si>
    <t>Fotel biurowy szary</t>
  </si>
  <si>
    <t>008/610</t>
  </si>
  <si>
    <t>Biurko białe 5-szufladowe</t>
  </si>
  <si>
    <t>008/638</t>
  </si>
  <si>
    <t>008/647</t>
  </si>
  <si>
    <t>Biurko 0,6 x 1,2 białe z szufladami</t>
  </si>
  <si>
    <t>008/444</t>
  </si>
  <si>
    <t>008/561</t>
  </si>
  <si>
    <t>Szafa na książki - biała</t>
  </si>
  <si>
    <t>008/593</t>
  </si>
  <si>
    <t>Skrzynia drewniana 4-szufladowa</t>
  </si>
  <si>
    <t>008/662</t>
  </si>
  <si>
    <t>Fotel tapicerowany grafitowy</t>
  </si>
  <si>
    <t>008/463</t>
  </si>
  <si>
    <t>Szafka tv ze szkl.drzwiami</t>
  </si>
  <si>
    <t>809-0050</t>
  </si>
  <si>
    <t>Fotel skóra kremowa</t>
  </si>
  <si>
    <t>006/28/1</t>
  </si>
  <si>
    <t>Telefon stacjonarny Chino Eh017</t>
  </si>
  <si>
    <t>008/442</t>
  </si>
  <si>
    <t>Dywan jedwabny okrągły</t>
  </si>
  <si>
    <t>008/484</t>
  </si>
  <si>
    <t>Odtwarzacz dvd  Malata M895</t>
  </si>
  <si>
    <t>621-0003</t>
  </si>
  <si>
    <t>Telewizor Panasonic THP42X10C 42"</t>
  </si>
  <si>
    <t>809-0099</t>
  </si>
  <si>
    <t>Komoda pod TV 2-drzwiowa</t>
  </si>
  <si>
    <t>008/622-627</t>
  </si>
  <si>
    <t>Krzesło jasne, siedzisko skóra czarne</t>
  </si>
  <si>
    <t>809-0098</t>
  </si>
  <si>
    <t>Stół prostokątny 100x150 rozkładany</t>
  </si>
  <si>
    <t>809-0100</t>
  </si>
  <si>
    <t>Kanapa narożnik ciemny brąz-skóra</t>
  </si>
  <si>
    <t>008/354</t>
  </si>
  <si>
    <t>Stolik okolicznościowy ława styl chiński</t>
  </si>
  <si>
    <t>809-0097</t>
  </si>
  <si>
    <t>Komoda bufet ze szklanymi drzwiami</t>
  </si>
  <si>
    <t>809-0096</t>
  </si>
  <si>
    <t>Komoda 4-drzwiowa 3-szufladowa</t>
  </si>
  <si>
    <t>008/562</t>
  </si>
  <si>
    <t>Szafa  na książki - brązowa</t>
  </si>
  <si>
    <t>008/628, 629</t>
  </si>
  <si>
    <t>008/651</t>
  </si>
  <si>
    <t>Lampa stojąca zakrzywiona z czarnym kloszem</t>
  </si>
  <si>
    <t>008/652</t>
  </si>
  <si>
    <t>Lampa stojąca z czarnym kloszem</t>
  </si>
  <si>
    <t>008/428</t>
  </si>
  <si>
    <t xml:space="preserve">Żyrandol metal 8-płomienny </t>
  </si>
  <si>
    <t>006/79</t>
  </si>
  <si>
    <t>2016</t>
  </si>
  <si>
    <t>Klimatyzator Gree KFR50GW (50556) Ha-3</t>
  </si>
  <si>
    <t>008/643</t>
  </si>
  <si>
    <t>Skrzynia biała łazienkowa</t>
  </si>
  <si>
    <t>008/251</t>
  </si>
  <si>
    <t>Żyrandol styl "tiffany"</t>
  </si>
  <si>
    <t>008/271/1-3</t>
  </si>
  <si>
    <t xml:space="preserve">Szafa ubraniowa 1-drzwiowa </t>
  </si>
  <si>
    <t>008/272</t>
  </si>
  <si>
    <t>2003</t>
  </si>
  <si>
    <t>Szafa ubraniowa 2-drzwiowa</t>
  </si>
  <si>
    <t>008/407</t>
  </si>
  <si>
    <t>Klimatyzator Gree KFR35GW/K</t>
  </si>
  <si>
    <t>008/456</t>
  </si>
  <si>
    <t>Łóżko 2-osobowe z zagłówkiem pokrytym skórą</t>
  </si>
  <si>
    <t>008/457, 458</t>
  </si>
  <si>
    <t>Szafka nocna</t>
  </si>
  <si>
    <t>008/462</t>
  </si>
  <si>
    <t>Taboret puf skóra krem.</t>
  </si>
  <si>
    <t>008/666</t>
  </si>
  <si>
    <t>Szafa ubraniowa 3-drzwiowa z nadstawką</t>
  </si>
  <si>
    <t>008/645, 646</t>
  </si>
  <si>
    <t>Szafka łazienkowa biała 2-drzwiowa</t>
  </si>
  <si>
    <t>008/544</t>
  </si>
  <si>
    <t>Stolik barek na kółkach</t>
  </si>
  <si>
    <t>006/100</t>
  </si>
  <si>
    <t xml:space="preserve">Oczyszczacz powietrza Blueair C203 (KJ250FA01) </t>
  </si>
  <si>
    <t>008/758</t>
  </si>
  <si>
    <t>008/760</t>
  </si>
  <si>
    <t>piekarnik elektryczny Gram IO-9500-10-X</t>
  </si>
  <si>
    <t>008/761</t>
  </si>
  <si>
    <t>stolik kuchenny czarny i 4 taborety</t>
  </si>
  <si>
    <t>809-0108</t>
  </si>
  <si>
    <t>008/688</t>
  </si>
  <si>
    <t>Dywan biało czarny we wzory 200x200</t>
  </si>
  <si>
    <t>008/261/1</t>
  </si>
  <si>
    <t>Lampa biurowa czarna mała Avalon</t>
  </si>
  <si>
    <t>008/270/2</t>
  </si>
  <si>
    <t>008/270/6</t>
  </si>
  <si>
    <t xml:space="preserve">Lampa mała nocna metalowa styl chiński </t>
  </si>
  <si>
    <t>008/689</t>
  </si>
  <si>
    <t>008/48/1</t>
  </si>
  <si>
    <t>Stolik biały z szufladą</t>
  </si>
  <si>
    <t>008/677</t>
  </si>
  <si>
    <t>Komoda telewizyjna czarno-czerwona</t>
  </si>
  <si>
    <t>809-0102</t>
  </si>
  <si>
    <t>Stolik okolicznościowy czarny z ratanem</t>
  </si>
  <si>
    <t>809-0105</t>
  </si>
  <si>
    <t>Szafka boczna czarna z ratanem</t>
  </si>
  <si>
    <t>008/48/2</t>
  </si>
  <si>
    <t>008/691</t>
  </si>
  <si>
    <t>Dywan kolorowy we wzory 170x240</t>
  </si>
  <si>
    <t>008/270/1, 3, 4</t>
  </si>
  <si>
    <t>008/459</t>
  </si>
  <si>
    <t>Lampka nocna metalowa okrągła</t>
  </si>
  <si>
    <t>008/106</t>
  </si>
  <si>
    <t>008/372</t>
  </si>
  <si>
    <t>Żyrandol 12-płomienny</t>
  </si>
  <si>
    <t>008/304</t>
  </si>
  <si>
    <t>Żyrandol 1-płomienny</t>
  </si>
  <si>
    <t>006/78</t>
  </si>
  <si>
    <t>Klimatyzator Gree KFR35GW (35570) Ga-3</t>
  </si>
  <si>
    <t>008/682</t>
  </si>
  <si>
    <t>Regał magazynowy metalowy 12 - półek</t>
  </si>
  <si>
    <t>809-0091</t>
  </si>
  <si>
    <t>Półka metalowa magazynowa-komplet</t>
  </si>
  <si>
    <t>008/217</t>
  </si>
  <si>
    <t>Waga stojąca do 100 kg</t>
  </si>
  <si>
    <t>008/218</t>
  </si>
  <si>
    <t>1998</t>
  </si>
  <si>
    <t>Odkurzacz Sanyo bdcwd90</t>
  </si>
  <si>
    <t>008/343/2</t>
  </si>
  <si>
    <t>Pulpit projekcyjny Leemc</t>
  </si>
  <si>
    <t>008/525</t>
  </si>
  <si>
    <t>Lampa stolik. z figurą kobiety</t>
  </si>
  <si>
    <t>008/571/1-13</t>
  </si>
  <si>
    <t>Krzesło składane</t>
  </si>
  <si>
    <t>008/574/1-27</t>
  </si>
  <si>
    <t>008/131, 149</t>
  </si>
  <si>
    <t xml:space="preserve">Stolik okrągły uchylny  </t>
  </si>
  <si>
    <t>008/362</t>
  </si>
  <si>
    <t xml:space="preserve">Szafka barek czarna styl chiński  </t>
  </si>
  <si>
    <t>008/615</t>
  </si>
  <si>
    <t>Grzejnik elektryczno-olejowy</t>
  </si>
  <si>
    <t>008/171</t>
  </si>
  <si>
    <t xml:space="preserve">Grzejnik olejowy  Midea ny138r </t>
  </si>
  <si>
    <t>006/51</t>
  </si>
  <si>
    <t>Piecyk Olejowy Singfun</t>
  </si>
  <si>
    <t>008/284/1</t>
  </si>
  <si>
    <t>Termowentylator Gree knt-15</t>
  </si>
  <si>
    <t>008/284/4</t>
  </si>
  <si>
    <t>Termowentylator Midea m615</t>
  </si>
  <si>
    <t>008/679</t>
  </si>
  <si>
    <t>Lustro ścienne w drewn. ramie</t>
  </si>
  <si>
    <t>008/155</t>
  </si>
  <si>
    <t>Lampa biurkowa mosiężna "Consul"</t>
  </si>
  <si>
    <t>008/247</t>
  </si>
  <si>
    <t>Stolik styl "księstwo warszawskie"</t>
  </si>
  <si>
    <t>008/633</t>
  </si>
  <si>
    <t>008/1-4</t>
  </si>
  <si>
    <t>Fotel stylowy tapicerowany</t>
  </si>
  <si>
    <t>008/5, 6</t>
  </si>
  <si>
    <t>Kanapa stylowa tapicerowana 2-osobowa</t>
  </si>
  <si>
    <t>008/8-11, 13-14</t>
  </si>
  <si>
    <t>Krzesło stylowe tapicerowane</t>
  </si>
  <si>
    <t>008/160, 161</t>
  </si>
  <si>
    <t>Stół styl "biedermeier" z klapami</t>
  </si>
  <si>
    <t>008/162-167</t>
  </si>
  <si>
    <t>Krzesło styl "biedermaier" tapicerowane</t>
  </si>
  <si>
    <t>008/189/1,2</t>
  </si>
  <si>
    <t>008/190</t>
  </si>
  <si>
    <t>008/351</t>
  </si>
  <si>
    <t>Telefon stacjonarny Telsda hw833</t>
  </si>
  <si>
    <t>008/429</t>
  </si>
  <si>
    <t>Odtwarzacz dvd Bubugao HD903</t>
  </si>
  <si>
    <t>008/708</t>
  </si>
  <si>
    <t>Wieszak na ubrania metalowy ciemny z pólkami na buty</t>
  </si>
  <si>
    <t>008/702</t>
  </si>
  <si>
    <t>Lampa ścienna 3-płomienna biała</t>
  </si>
  <si>
    <t>004/67</t>
  </si>
  <si>
    <t xml:space="preserve">Lodówka Midea BCD-260WTP </t>
  </si>
  <si>
    <t>006/12</t>
  </si>
  <si>
    <t>Klimatyzator Mitsubishi KFR28G</t>
  </si>
  <si>
    <t>809-0002</t>
  </si>
  <si>
    <t>Kuchnia Beko elektryczna z piekarnikiem</t>
  </si>
  <si>
    <t>008/701</t>
  </si>
  <si>
    <t>Lampa ścienna 4-płomienna biała</t>
  </si>
  <si>
    <t>008/753</t>
  </si>
  <si>
    <t>stół kuchenny biały</t>
  </si>
  <si>
    <t>008/754</t>
  </si>
  <si>
    <t>krzesło kuchenne białe</t>
  </si>
  <si>
    <t>008/755</t>
  </si>
  <si>
    <t>652-0005</t>
  </si>
  <si>
    <t>Klimatyzator Midea KFR 35GW</t>
  </si>
  <si>
    <t>008/353</t>
  </si>
  <si>
    <t>Żyrandol 8-płomienny</t>
  </si>
  <si>
    <t>008/705</t>
  </si>
  <si>
    <t>Komoda 6-szufladowa biała 161x81 cm</t>
  </si>
  <si>
    <t>008/709</t>
  </si>
  <si>
    <t>Lustro ścienne w drewnianej białej ramie 74x165 cm</t>
  </si>
  <si>
    <t>008/654,655</t>
  </si>
  <si>
    <t>Szafka nocna biała 1-szufladowa</t>
  </si>
  <si>
    <t>809-0106</t>
  </si>
  <si>
    <t>2017</t>
  </si>
  <si>
    <t>Szafa ubraniowa 5-drzwiowa biała</t>
  </si>
  <si>
    <t>008/707</t>
  </si>
  <si>
    <t>Szafa na książki 3-drzwiowa biała</t>
  </si>
  <si>
    <t>006/71</t>
  </si>
  <si>
    <t>008/342</t>
  </si>
  <si>
    <t xml:space="preserve">Żyrandol 6-płomienny "księstwo warszawskie" </t>
  </si>
  <si>
    <t>809-0030</t>
  </si>
  <si>
    <t>Dywan 3,7x2,7 m</t>
  </si>
  <si>
    <t>008/358</t>
  </si>
  <si>
    <t>Lampa biurkowa stylizowana</t>
  </si>
  <si>
    <t>008/123</t>
  </si>
  <si>
    <t>008/529</t>
  </si>
  <si>
    <t>Kanapa tapicerowana biała IKEA</t>
  </si>
  <si>
    <t>008/355</t>
  </si>
  <si>
    <t>Bufet drewniany Styl chiński</t>
  </si>
  <si>
    <t>008/445</t>
  </si>
  <si>
    <t>Stolik prostokątny szklany blat</t>
  </si>
  <si>
    <t>008/775, 776</t>
  </si>
  <si>
    <t>008/464, 465</t>
  </si>
  <si>
    <t>006/72</t>
  </si>
  <si>
    <t>621-0002</t>
  </si>
  <si>
    <t>Telewizor Samsung 115900612N</t>
  </si>
  <si>
    <t>006/101</t>
  </si>
  <si>
    <t xml:space="preserve">Oczyszczacz powietrza Blueair C203 (KJ250FA02) </t>
  </si>
  <si>
    <t>008/703</t>
  </si>
  <si>
    <t>Szafka łazienkowa z lustrem 1-drzwiowa</t>
  </si>
  <si>
    <t>008/706</t>
  </si>
  <si>
    <t>Szafka łazienkowa stojąca biała wysoka</t>
  </si>
  <si>
    <t>008/756</t>
  </si>
  <si>
    <t>szafki kuchenne górne (czarno-białe)</t>
  </si>
  <si>
    <t>809/0107</t>
  </si>
  <si>
    <t>szafki kuchenne dolne (czarno-białe, zabudowa)</t>
  </si>
  <si>
    <t>006/114</t>
  </si>
  <si>
    <t>wyciąg kuchenny Midea</t>
  </si>
  <si>
    <t>008/778</t>
  </si>
  <si>
    <t>łóżko 180x200 białe</t>
  </si>
  <si>
    <t>008/246/3</t>
  </si>
  <si>
    <t>Stolik szklany pod telewizor z 4 półkami</t>
  </si>
  <si>
    <t>008/246/4</t>
  </si>
  <si>
    <t>008/455</t>
  </si>
  <si>
    <t>Krzesło tapicerowane czarne</t>
  </si>
  <si>
    <t>008/204</t>
  </si>
  <si>
    <t>Żyrandol drewn. 1-płomienny</t>
  </si>
  <si>
    <t>008/277</t>
  </si>
  <si>
    <t>Szafka kuchenna zielona stojąca-komplet</t>
  </si>
  <si>
    <t>008/545/2</t>
  </si>
  <si>
    <t>Żaluzje drewn.jasne</t>
  </si>
  <si>
    <t>809-0016</t>
  </si>
  <si>
    <t>Zmywarka Brandt DWM100</t>
  </si>
  <si>
    <t>809-0081</t>
  </si>
  <si>
    <t>Pralka LG Inwerter WDC12340D</t>
  </si>
  <si>
    <t>008/536</t>
  </si>
  <si>
    <t>Szafka łazienkowa 5-szufladowa</t>
  </si>
  <si>
    <t>008/604</t>
  </si>
  <si>
    <t>Szafa ubraniowa 2-drzwiowa jasna</t>
  </si>
  <si>
    <t>008/554/1</t>
  </si>
  <si>
    <t>Deska do prasowania z kółkami</t>
  </si>
  <si>
    <t>008/43</t>
  </si>
  <si>
    <t>Konsola biała pod kwiaty</t>
  </si>
  <si>
    <t>008/45</t>
  </si>
  <si>
    <t>Stół biały okrągły rozsuwany blat</t>
  </si>
  <si>
    <t>008/51,54-56</t>
  </si>
  <si>
    <t>Krzesło białe tapicerowane zieleń</t>
  </si>
  <si>
    <t>008/417/1-4</t>
  </si>
  <si>
    <t>Lampa wisząca pojedyńcza styl chiński</t>
  </si>
  <si>
    <t>008/226</t>
  </si>
  <si>
    <t>Stolik okrągły rattan ze szklanym blatem</t>
  </si>
  <si>
    <t>008/773</t>
  </si>
  <si>
    <t>Fotel tapicerowany bordo</t>
  </si>
  <si>
    <t>008/440</t>
  </si>
  <si>
    <t>008/507</t>
  </si>
  <si>
    <t>Szafka drewniana jasna bieliźniarka</t>
  </si>
  <si>
    <t>008/503</t>
  </si>
  <si>
    <t>Szafa drewniana jasna ubraniowa</t>
  </si>
  <si>
    <t xml:space="preserve">Kuchnia płyta elektryczna Valenti </t>
  </si>
  <si>
    <t>Wartość jedn. w przypadku sprzedaży w drugim przetargu</t>
  </si>
  <si>
    <t>Wartość jedn. w przypadku sprzedaży w pierwszym przetargu</t>
  </si>
  <si>
    <t>Kanton, dnia 17.10.2024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</si>
</sst>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11"/>
      <color rgb="FFFFC00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6"/>
  <sheetViews>
    <sheetView tabSelected="1" topLeftCell="A142" workbookViewId="0">
      <selection activeCell="C2" sqref="C2"/>
    </sheetView>
  </sheetViews>
  <sheetFormatPr defaultRowHeight="15" x14ac:dyDescent="0.25"/>
  <cols>
    <col min="1" max="1" width="4.7109375" style="3" customWidth="1"/>
    <col min="2" max="2" width="17.7109375" style="3" customWidth="1"/>
    <col min="3" max="3" width="20.42578125" style="3" customWidth="1"/>
    <col min="4" max="4" width="41.5703125" style="3" customWidth="1"/>
    <col min="5" max="5" width="9.7109375" style="3" customWidth="1"/>
    <col min="6" max="6" width="15.7109375" style="3" customWidth="1"/>
    <col min="7" max="8" width="9.140625" style="3"/>
    <col min="9" max="9" width="9.140625" style="3" customWidth="1"/>
    <col min="10" max="10" width="9.140625" style="3"/>
  </cols>
  <sheetData>
    <row r="2" spans="1:10" x14ac:dyDescent="0.25">
      <c r="A2" s="2"/>
      <c r="B2" s="2"/>
      <c r="C2" s="2" t="s">
        <v>602</v>
      </c>
    </row>
    <row r="3" spans="1:10" ht="47.25" customHeight="1" x14ac:dyDescent="0.25">
      <c r="A3" s="38" t="s">
        <v>0</v>
      </c>
      <c r="B3" s="38"/>
    </row>
    <row r="4" spans="1:10" ht="54" customHeight="1" x14ac:dyDescent="0.25">
      <c r="A4" s="39" t="s">
        <v>1</v>
      </c>
      <c r="B4" s="39"/>
      <c r="C4" s="39"/>
      <c r="D4" s="39"/>
      <c r="E4" s="39"/>
      <c r="F4" s="39"/>
      <c r="G4" s="39"/>
      <c r="H4" s="39"/>
      <c r="I4" s="39"/>
      <c r="J4"/>
    </row>
    <row r="5" spans="1:10" ht="75.75" customHeight="1" x14ac:dyDescent="0.25">
      <c r="A5" s="40" t="s">
        <v>2</v>
      </c>
      <c r="B5" s="4" t="s">
        <v>3</v>
      </c>
      <c r="C5" s="40" t="s">
        <v>4</v>
      </c>
      <c r="D5" s="42" t="s">
        <v>5</v>
      </c>
      <c r="E5" s="42" t="s">
        <v>6</v>
      </c>
      <c r="F5" s="42" t="s">
        <v>7</v>
      </c>
      <c r="G5" s="4" t="s">
        <v>8</v>
      </c>
      <c r="H5" s="42" t="s">
        <v>9</v>
      </c>
      <c r="I5" s="4" t="s">
        <v>601</v>
      </c>
      <c r="J5" s="44" t="s">
        <v>600</v>
      </c>
    </row>
    <row r="6" spans="1:10" x14ac:dyDescent="0.25">
      <c r="A6" s="41"/>
      <c r="B6" s="5" t="s">
        <v>10</v>
      </c>
      <c r="C6" s="41"/>
      <c r="D6" s="43"/>
      <c r="E6" s="43"/>
      <c r="F6" s="43"/>
      <c r="G6" s="5" t="s">
        <v>11</v>
      </c>
      <c r="H6" s="43"/>
      <c r="I6" s="5" t="s">
        <v>11</v>
      </c>
      <c r="J6" s="45" t="s">
        <v>11</v>
      </c>
    </row>
    <row r="7" spans="1:10" ht="38.25" x14ac:dyDescent="0.25">
      <c r="A7" s="6">
        <v>1</v>
      </c>
      <c r="B7" s="7" t="s">
        <v>12</v>
      </c>
      <c r="C7" s="8" t="s">
        <v>13</v>
      </c>
      <c r="D7" s="9" t="s">
        <v>14</v>
      </c>
      <c r="E7" s="10">
        <v>2</v>
      </c>
      <c r="F7" s="11" t="s">
        <v>15</v>
      </c>
      <c r="G7" s="12">
        <f>E7*35.09</f>
        <v>70.180000000000007</v>
      </c>
      <c r="H7" s="13">
        <v>0.7</v>
      </c>
      <c r="I7" s="14">
        <f>G7-(G7*H7)</f>
        <v>21.054000000000002</v>
      </c>
      <c r="J7" s="46">
        <f>I7/2</f>
        <v>10.527000000000001</v>
      </c>
    </row>
    <row r="8" spans="1:10" ht="38.25" x14ac:dyDescent="0.25">
      <c r="A8" s="6">
        <v>2</v>
      </c>
      <c r="B8" s="8" t="s">
        <v>16</v>
      </c>
      <c r="C8" s="8" t="s">
        <v>17</v>
      </c>
      <c r="D8" s="9" t="s">
        <v>18</v>
      </c>
      <c r="E8" s="7">
        <v>2</v>
      </c>
      <c r="F8" s="11" t="s">
        <v>15</v>
      </c>
      <c r="G8" s="12">
        <v>34</v>
      </c>
      <c r="H8" s="13">
        <v>0.7</v>
      </c>
      <c r="I8" s="14">
        <f t="shared" ref="I8:I66" si="0">G8-(G8*H8)</f>
        <v>10.200000000000003</v>
      </c>
      <c r="J8" s="46">
        <f t="shared" ref="J8:J71" si="1">I8/2</f>
        <v>5.1000000000000014</v>
      </c>
    </row>
    <row r="9" spans="1:10" ht="38.25" x14ac:dyDescent="0.25">
      <c r="A9" s="6">
        <v>3</v>
      </c>
      <c r="B9" s="8" t="s">
        <v>19</v>
      </c>
      <c r="C9" s="8" t="s">
        <v>20</v>
      </c>
      <c r="D9" s="9" t="s">
        <v>21</v>
      </c>
      <c r="E9" s="10">
        <v>1</v>
      </c>
      <c r="F9" s="11" t="s">
        <v>15</v>
      </c>
      <c r="G9" s="12">
        <v>160.61000000000001</v>
      </c>
      <c r="H9" s="13">
        <v>0.7</v>
      </c>
      <c r="I9" s="14">
        <f t="shared" si="0"/>
        <v>48.183000000000007</v>
      </c>
      <c r="J9" s="46">
        <f t="shared" si="1"/>
        <v>24.091500000000003</v>
      </c>
    </row>
    <row r="10" spans="1:10" ht="38.25" x14ac:dyDescent="0.25">
      <c r="A10" s="6">
        <v>4</v>
      </c>
      <c r="B10" s="8" t="s">
        <v>22</v>
      </c>
      <c r="C10" s="8" t="s">
        <v>20</v>
      </c>
      <c r="D10" s="9" t="s">
        <v>23</v>
      </c>
      <c r="E10" s="10">
        <v>4</v>
      </c>
      <c r="F10" s="11" t="s">
        <v>15</v>
      </c>
      <c r="G10" s="12">
        <f>E10*56.68</f>
        <v>226.72</v>
      </c>
      <c r="H10" s="13">
        <v>0.7</v>
      </c>
      <c r="I10" s="14">
        <f t="shared" si="0"/>
        <v>68.01600000000002</v>
      </c>
      <c r="J10" s="46">
        <f t="shared" si="1"/>
        <v>34.00800000000001</v>
      </c>
    </row>
    <row r="11" spans="1:10" ht="38.25" x14ac:dyDescent="0.25">
      <c r="A11" s="6">
        <v>5</v>
      </c>
      <c r="B11" s="8" t="s">
        <v>24</v>
      </c>
      <c r="C11" s="8" t="s">
        <v>20</v>
      </c>
      <c r="D11" s="9" t="s">
        <v>25</v>
      </c>
      <c r="E11" s="10">
        <v>1</v>
      </c>
      <c r="F11" s="11" t="s">
        <v>15</v>
      </c>
      <c r="G11" s="12">
        <v>245.64</v>
      </c>
      <c r="H11" s="13">
        <v>0.7</v>
      </c>
      <c r="I11" s="14">
        <f t="shared" si="0"/>
        <v>73.692000000000007</v>
      </c>
      <c r="J11" s="46">
        <f t="shared" si="1"/>
        <v>36.846000000000004</v>
      </c>
    </row>
    <row r="12" spans="1:10" ht="38.25" x14ac:dyDescent="0.25">
      <c r="A12" s="6">
        <v>6</v>
      </c>
      <c r="B12" s="8" t="s">
        <v>26</v>
      </c>
      <c r="C12" s="8" t="s">
        <v>27</v>
      </c>
      <c r="D12" s="9" t="s">
        <v>28</v>
      </c>
      <c r="E12" s="10">
        <v>1</v>
      </c>
      <c r="F12" s="11" t="s">
        <v>15</v>
      </c>
      <c r="G12" s="12">
        <v>27</v>
      </c>
      <c r="H12" s="13">
        <v>0.7</v>
      </c>
      <c r="I12" s="14">
        <f t="shared" si="0"/>
        <v>8.1000000000000014</v>
      </c>
      <c r="J12" s="46">
        <f t="shared" si="1"/>
        <v>4.0500000000000007</v>
      </c>
    </row>
    <row r="13" spans="1:10" ht="38.25" x14ac:dyDescent="0.25">
      <c r="A13" s="6">
        <v>7</v>
      </c>
      <c r="B13" s="7" t="s">
        <v>29</v>
      </c>
      <c r="C13" s="7">
        <v>2016</v>
      </c>
      <c r="D13" s="9" t="s">
        <v>30</v>
      </c>
      <c r="E13" s="7">
        <v>1</v>
      </c>
      <c r="F13" s="11" t="s">
        <v>15</v>
      </c>
      <c r="G13" s="15">
        <v>87.58</v>
      </c>
      <c r="H13" s="13">
        <v>0.7</v>
      </c>
      <c r="I13" s="14">
        <f t="shared" si="0"/>
        <v>26.274000000000001</v>
      </c>
      <c r="J13" s="46">
        <f t="shared" si="1"/>
        <v>13.137</v>
      </c>
    </row>
    <row r="14" spans="1:10" ht="38.25" x14ac:dyDescent="0.25">
      <c r="A14" s="6">
        <v>8</v>
      </c>
      <c r="B14" s="7" t="s">
        <v>31</v>
      </c>
      <c r="C14" s="7">
        <v>2016</v>
      </c>
      <c r="D14" s="9" t="s">
        <v>32</v>
      </c>
      <c r="E14" s="7">
        <v>1</v>
      </c>
      <c r="F14" s="11" t="s">
        <v>15</v>
      </c>
      <c r="G14" s="15">
        <v>251.32</v>
      </c>
      <c r="H14" s="13">
        <v>0.7</v>
      </c>
      <c r="I14" s="14">
        <f t="shared" si="0"/>
        <v>75.396000000000015</v>
      </c>
      <c r="J14" s="46">
        <f t="shared" si="1"/>
        <v>37.698000000000008</v>
      </c>
    </row>
    <row r="15" spans="1:10" ht="38.25" x14ac:dyDescent="0.25">
      <c r="A15" s="6">
        <v>9</v>
      </c>
      <c r="B15" s="7" t="s">
        <v>33</v>
      </c>
      <c r="C15" s="7">
        <v>2016</v>
      </c>
      <c r="D15" s="9" t="s">
        <v>34</v>
      </c>
      <c r="E15" s="7">
        <v>4</v>
      </c>
      <c r="F15" s="11" t="s">
        <v>15</v>
      </c>
      <c r="G15" s="15">
        <f>E15*35.36</f>
        <v>141.44</v>
      </c>
      <c r="H15" s="13">
        <v>0.7</v>
      </c>
      <c r="I15" s="14">
        <f t="shared" si="0"/>
        <v>42.432000000000002</v>
      </c>
      <c r="J15" s="46">
        <f t="shared" si="1"/>
        <v>21.216000000000001</v>
      </c>
    </row>
    <row r="16" spans="1:10" ht="38.25" x14ac:dyDescent="0.25">
      <c r="A16" s="6">
        <v>10</v>
      </c>
      <c r="B16" s="7" t="s">
        <v>35</v>
      </c>
      <c r="C16" s="7">
        <v>2016</v>
      </c>
      <c r="D16" s="9" t="s">
        <v>36</v>
      </c>
      <c r="E16" s="7">
        <v>1</v>
      </c>
      <c r="F16" s="11" t="s">
        <v>15</v>
      </c>
      <c r="G16" s="15">
        <v>88.4</v>
      </c>
      <c r="H16" s="13">
        <v>0.7</v>
      </c>
      <c r="I16" s="14">
        <f t="shared" si="0"/>
        <v>26.520000000000003</v>
      </c>
      <c r="J16" s="46">
        <f t="shared" si="1"/>
        <v>13.260000000000002</v>
      </c>
    </row>
    <row r="17" spans="1:10" ht="38.25" x14ac:dyDescent="0.25">
      <c r="A17" s="6">
        <v>11</v>
      </c>
      <c r="B17" s="8" t="s">
        <v>37</v>
      </c>
      <c r="C17" s="8" t="s">
        <v>38</v>
      </c>
      <c r="D17" s="9" t="s">
        <v>39</v>
      </c>
      <c r="E17" s="10">
        <v>1</v>
      </c>
      <c r="F17" s="11" t="s">
        <v>15</v>
      </c>
      <c r="G17" s="12">
        <v>55</v>
      </c>
      <c r="H17" s="13">
        <v>0.7</v>
      </c>
      <c r="I17" s="14">
        <f t="shared" si="0"/>
        <v>16.5</v>
      </c>
      <c r="J17" s="46">
        <f t="shared" si="1"/>
        <v>8.25</v>
      </c>
    </row>
    <row r="18" spans="1:10" ht="38.25" x14ac:dyDescent="0.25">
      <c r="A18" s="6">
        <v>12</v>
      </c>
      <c r="B18" s="8" t="s">
        <v>40</v>
      </c>
      <c r="C18" s="8" t="s">
        <v>27</v>
      </c>
      <c r="D18" s="9" t="s">
        <v>41</v>
      </c>
      <c r="E18" s="10">
        <v>1</v>
      </c>
      <c r="F18" s="11" t="s">
        <v>15</v>
      </c>
      <c r="G18" s="12">
        <v>129</v>
      </c>
      <c r="H18" s="13">
        <v>0.7</v>
      </c>
      <c r="I18" s="14">
        <f t="shared" si="0"/>
        <v>38.700000000000003</v>
      </c>
      <c r="J18" s="46">
        <f t="shared" si="1"/>
        <v>19.350000000000001</v>
      </c>
    </row>
    <row r="19" spans="1:10" ht="38.25" x14ac:dyDescent="0.25">
      <c r="A19" s="6">
        <v>13</v>
      </c>
      <c r="B19" s="8" t="s">
        <v>42</v>
      </c>
      <c r="C19" s="8" t="s">
        <v>43</v>
      </c>
      <c r="D19" s="9" t="s">
        <v>44</v>
      </c>
      <c r="E19" s="10">
        <v>1</v>
      </c>
      <c r="F19" s="11" t="s">
        <v>15</v>
      </c>
      <c r="G19" s="12">
        <v>20.22</v>
      </c>
      <c r="H19" s="13">
        <v>0.7</v>
      </c>
      <c r="I19" s="14">
        <f t="shared" si="0"/>
        <v>6.0660000000000007</v>
      </c>
      <c r="J19" s="46">
        <f t="shared" si="1"/>
        <v>3.0330000000000004</v>
      </c>
    </row>
    <row r="20" spans="1:10" ht="51" customHeight="1" x14ac:dyDescent="0.25">
      <c r="A20" s="6">
        <v>14</v>
      </c>
      <c r="B20" s="7" t="s">
        <v>45</v>
      </c>
      <c r="C20" s="8" t="s">
        <v>43</v>
      </c>
      <c r="D20" s="9" t="s">
        <v>46</v>
      </c>
      <c r="E20" s="10">
        <v>1</v>
      </c>
      <c r="F20" s="11" t="s">
        <v>15</v>
      </c>
      <c r="G20" s="12">
        <v>248.98</v>
      </c>
      <c r="H20" s="13">
        <v>0.7</v>
      </c>
      <c r="I20" s="14">
        <f t="shared" si="0"/>
        <v>74.694000000000017</v>
      </c>
      <c r="J20" s="46">
        <f t="shared" si="1"/>
        <v>37.347000000000008</v>
      </c>
    </row>
    <row r="21" spans="1:10" ht="38.25" x14ac:dyDescent="0.25">
      <c r="A21" s="6">
        <v>15</v>
      </c>
      <c r="B21" s="7" t="s">
        <v>47</v>
      </c>
      <c r="C21" s="8" t="s">
        <v>48</v>
      </c>
      <c r="D21" s="9" t="s">
        <v>49</v>
      </c>
      <c r="E21" s="10">
        <v>1</v>
      </c>
      <c r="F21" s="11" t="s">
        <v>15</v>
      </c>
      <c r="G21" s="12">
        <v>350.03</v>
      </c>
      <c r="H21" s="13">
        <v>0.7</v>
      </c>
      <c r="I21" s="14">
        <f t="shared" si="0"/>
        <v>105.00900000000001</v>
      </c>
      <c r="J21" s="46">
        <f t="shared" si="1"/>
        <v>52.504500000000007</v>
      </c>
    </row>
    <row r="22" spans="1:10" ht="38.25" x14ac:dyDescent="0.25">
      <c r="A22" s="6">
        <v>16</v>
      </c>
      <c r="B22" s="7" t="s">
        <v>50</v>
      </c>
      <c r="C22" s="8" t="s">
        <v>51</v>
      </c>
      <c r="D22" s="9" t="s">
        <v>52</v>
      </c>
      <c r="E22" s="10">
        <v>1</v>
      </c>
      <c r="F22" s="11" t="s">
        <v>15</v>
      </c>
      <c r="G22" s="12">
        <v>181.92</v>
      </c>
      <c r="H22" s="13">
        <v>0.7</v>
      </c>
      <c r="I22" s="14">
        <f t="shared" si="0"/>
        <v>54.576000000000008</v>
      </c>
      <c r="J22" s="46">
        <f t="shared" si="1"/>
        <v>27.288000000000004</v>
      </c>
    </row>
    <row r="23" spans="1:10" ht="38.25" x14ac:dyDescent="0.25">
      <c r="A23" s="6">
        <v>17</v>
      </c>
      <c r="B23" s="8" t="s">
        <v>53</v>
      </c>
      <c r="C23" s="8" t="s">
        <v>51</v>
      </c>
      <c r="D23" s="9" t="s">
        <v>54</v>
      </c>
      <c r="E23" s="7">
        <v>6</v>
      </c>
      <c r="F23" s="11" t="s">
        <v>15</v>
      </c>
      <c r="G23" s="12">
        <f>8.56+8.56+8.56+8.56+8.56+8.53</f>
        <v>51.330000000000005</v>
      </c>
      <c r="H23" s="13">
        <v>0.7</v>
      </c>
      <c r="I23" s="14">
        <f t="shared" si="0"/>
        <v>15.399000000000001</v>
      </c>
      <c r="J23" s="46">
        <f t="shared" si="1"/>
        <v>7.6995000000000005</v>
      </c>
    </row>
    <row r="24" spans="1:10" ht="38.25" x14ac:dyDescent="0.25">
      <c r="A24" s="6">
        <v>18</v>
      </c>
      <c r="B24" s="7" t="s">
        <v>55</v>
      </c>
      <c r="C24" s="8" t="s">
        <v>56</v>
      </c>
      <c r="D24" s="9" t="s">
        <v>57</v>
      </c>
      <c r="E24" s="10">
        <v>1</v>
      </c>
      <c r="F24" s="11" t="s">
        <v>15</v>
      </c>
      <c r="G24" s="12">
        <v>639.04999999999995</v>
      </c>
      <c r="H24" s="13">
        <v>0.7</v>
      </c>
      <c r="I24" s="14">
        <f t="shared" si="0"/>
        <v>191.71500000000003</v>
      </c>
      <c r="J24" s="46">
        <f t="shared" si="1"/>
        <v>95.857500000000016</v>
      </c>
    </row>
    <row r="25" spans="1:10" ht="38.25" x14ac:dyDescent="0.25">
      <c r="A25" s="6">
        <v>19</v>
      </c>
      <c r="B25" s="7" t="s">
        <v>58</v>
      </c>
      <c r="C25" s="8" t="s">
        <v>56</v>
      </c>
      <c r="D25" s="9" t="s">
        <v>59</v>
      </c>
      <c r="E25" s="10">
        <v>1</v>
      </c>
      <c r="F25" s="11" t="s">
        <v>15</v>
      </c>
      <c r="G25" s="12">
        <v>593.88</v>
      </c>
      <c r="H25" s="13">
        <v>0.7</v>
      </c>
      <c r="I25" s="14">
        <f t="shared" si="0"/>
        <v>178.16400000000004</v>
      </c>
      <c r="J25" s="46">
        <f t="shared" si="1"/>
        <v>89.082000000000022</v>
      </c>
    </row>
    <row r="26" spans="1:10" ht="38.25" x14ac:dyDescent="0.25">
      <c r="A26" s="6">
        <v>20</v>
      </c>
      <c r="B26" s="7" t="s">
        <v>60</v>
      </c>
      <c r="C26" s="8" t="s">
        <v>51</v>
      </c>
      <c r="D26" s="9" t="s">
        <v>61</v>
      </c>
      <c r="E26" s="10">
        <v>1</v>
      </c>
      <c r="F26" s="11" t="s">
        <v>15</v>
      </c>
      <c r="G26" s="12">
        <v>1925.32</v>
      </c>
      <c r="H26" s="13">
        <v>0.7</v>
      </c>
      <c r="I26" s="14">
        <f t="shared" si="0"/>
        <v>577.596</v>
      </c>
      <c r="J26" s="46">
        <f t="shared" si="1"/>
        <v>288.798</v>
      </c>
    </row>
    <row r="27" spans="1:10" ht="38.25" x14ac:dyDescent="0.25">
      <c r="A27" s="6">
        <v>21</v>
      </c>
      <c r="B27" s="8" t="s">
        <v>62</v>
      </c>
      <c r="C27" s="8" t="s">
        <v>43</v>
      </c>
      <c r="D27" s="16" t="s">
        <v>63</v>
      </c>
      <c r="E27" s="7">
        <v>1</v>
      </c>
      <c r="F27" s="11" t="s">
        <v>15</v>
      </c>
      <c r="G27" s="12">
        <f>E27*72.04</f>
        <v>72.040000000000006</v>
      </c>
      <c r="H27" s="13">
        <v>0.7</v>
      </c>
      <c r="I27" s="14">
        <f t="shared" si="0"/>
        <v>21.612000000000002</v>
      </c>
      <c r="J27" s="46">
        <f t="shared" si="1"/>
        <v>10.806000000000001</v>
      </c>
    </row>
    <row r="28" spans="1:10" ht="38.25" x14ac:dyDescent="0.25">
      <c r="A28" s="6">
        <v>22</v>
      </c>
      <c r="B28" s="8" t="s">
        <v>64</v>
      </c>
      <c r="C28" s="8" t="s">
        <v>65</v>
      </c>
      <c r="D28" s="16" t="s">
        <v>66</v>
      </c>
      <c r="E28" s="7">
        <v>1</v>
      </c>
      <c r="F28" s="11" t="s">
        <v>15</v>
      </c>
      <c r="G28" s="12">
        <v>46.77</v>
      </c>
      <c r="H28" s="13">
        <v>0.7</v>
      </c>
      <c r="I28" s="14">
        <f t="shared" si="0"/>
        <v>14.031000000000006</v>
      </c>
      <c r="J28" s="46">
        <f t="shared" si="1"/>
        <v>7.015500000000003</v>
      </c>
    </row>
    <row r="29" spans="1:10" ht="51" customHeight="1" x14ac:dyDescent="0.25">
      <c r="A29" s="6">
        <v>23</v>
      </c>
      <c r="B29" s="8" t="s">
        <v>67</v>
      </c>
      <c r="C29" s="8" t="s">
        <v>27</v>
      </c>
      <c r="D29" s="9" t="s">
        <v>68</v>
      </c>
      <c r="E29" s="7">
        <v>1</v>
      </c>
      <c r="F29" s="11" t="s">
        <v>15</v>
      </c>
      <c r="G29" s="12">
        <v>300</v>
      </c>
      <c r="H29" s="13">
        <v>0.7</v>
      </c>
      <c r="I29" s="14">
        <f t="shared" si="0"/>
        <v>90</v>
      </c>
      <c r="J29" s="46">
        <f t="shared" si="1"/>
        <v>45</v>
      </c>
    </row>
    <row r="30" spans="1:10" ht="38.25" x14ac:dyDescent="0.25">
      <c r="A30" s="6">
        <v>24</v>
      </c>
      <c r="B30" s="8" t="s">
        <v>69</v>
      </c>
      <c r="C30" s="8" t="s">
        <v>13</v>
      </c>
      <c r="D30" s="9" t="s">
        <v>70</v>
      </c>
      <c r="E30" s="7">
        <v>1</v>
      </c>
      <c r="F30" s="11" t="s">
        <v>15</v>
      </c>
      <c r="G30" s="12">
        <v>120.88</v>
      </c>
      <c r="H30" s="13">
        <v>0.7</v>
      </c>
      <c r="I30" s="14">
        <f t="shared" si="0"/>
        <v>36.26400000000001</v>
      </c>
      <c r="J30" s="46">
        <f t="shared" si="1"/>
        <v>18.132000000000005</v>
      </c>
    </row>
    <row r="31" spans="1:10" ht="38.25" x14ac:dyDescent="0.25">
      <c r="A31" s="6">
        <v>25</v>
      </c>
      <c r="B31" s="8" t="s">
        <v>71</v>
      </c>
      <c r="C31" s="8" t="s">
        <v>38</v>
      </c>
      <c r="D31" s="9" t="s">
        <v>72</v>
      </c>
      <c r="E31" s="7">
        <v>1</v>
      </c>
      <c r="F31" s="11" t="s">
        <v>15</v>
      </c>
      <c r="G31" s="12">
        <v>33.880000000000003</v>
      </c>
      <c r="H31" s="13">
        <v>0.7</v>
      </c>
      <c r="I31" s="14">
        <f t="shared" si="0"/>
        <v>10.164000000000001</v>
      </c>
      <c r="J31" s="46">
        <f t="shared" si="1"/>
        <v>5.0820000000000007</v>
      </c>
    </row>
    <row r="32" spans="1:10" ht="38.25" x14ac:dyDescent="0.25">
      <c r="A32" s="6">
        <v>26</v>
      </c>
      <c r="B32" s="8" t="s">
        <v>73</v>
      </c>
      <c r="C32" s="7">
        <v>2002</v>
      </c>
      <c r="D32" s="9" t="s">
        <v>74</v>
      </c>
      <c r="E32" s="7">
        <v>1</v>
      </c>
      <c r="F32" s="11" t="s">
        <v>15</v>
      </c>
      <c r="G32" s="12">
        <v>21.78</v>
      </c>
      <c r="H32" s="13">
        <v>0.7</v>
      </c>
      <c r="I32" s="14">
        <f t="shared" si="0"/>
        <v>6.5340000000000007</v>
      </c>
      <c r="J32" s="46">
        <f t="shared" si="1"/>
        <v>3.2670000000000003</v>
      </c>
    </row>
    <row r="33" spans="1:10" ht="38.25" x14ac:dyDescent="0.25">
      <c r="A33" s="6">
        <v>27</v>
      </c>
      <c r="B33" s="8" t="s">
        <v>75</v>
      </c>
      <c r="C33" s="8" t="s">
        <v>43</v>
      </c>
      <c r="D33" s="9" t="s">
        <v>76</v>
      </c>
      <c r="E33" s="7">
        <v>1</v>
      </c>
      <c r="F33" s="11" t="s">
        <v>15</v>
      </c>
      <c r="G33" s="12">
        <v>412.13</v>
      </c>
      <c r="H33" s="13">
        <v>0.7</v>
      </c>
      <c r="I33" s="14">
        <f t="shared" si="0"/>
        <v>123.63900000000001</v>
      </c>
      <c r="J33" s="46">
        <f t="shared" si="1"/>
        <v>61.819500000000005</v>
      </c>
    </row>
    <row r="34" spans="1:10" ht="38.25" x14ac:dyDescent="0.25">
      <c r="A34" s="6">
        <v>28</v>
      </c>
      <c r="B34" s="8" t="s">
        <v>77</v>
      </c>
      <c r="C34" s="8" t="s">
        <v>43</v>
      </c>
      <c r="D34" s="9" t="s">
        <v>78</v>
      </c>
      <c r="E34" s="7">
        <v>2</v>
      </c>
      <c r="F34" s="11" t="s">
        <v>15</v>
      </c>
      <c r="G34" s="12">
        <f>E34*41.12</f>
        <v>82.24</v>
      </c>
      <c r="H34" s="13">
        <v>0.7</v>
      </c>
      <c r="I34" s="14">
        <f t="shared" si="0"/>
        <v>24.672000000000004</v>
      </c>
      <c r="J34" s="46">
        <f t="shared" si="1"/>
        <v>12.336000000000002</v>
      </c>
    </row>
    <row r="35" spans="1:10" ht="38.25" x14ac:dyDescent="0.25">
      <c r="A35" s="6">
        <v>29</v>
      </c>
      <c r="B35" s="8" t="s">
        <v>79</v>
      </c>
      <c r="C35" s="8" t="s">
        <v>43</v>
      </c>
      <c r="D35" s="9" t="s">
        <v>80</v>
      </c>
      <c r="E35" s="7">
        <v>1</v>
      </c>
      <c r="F35" s="11" t="s">
        <v>15</v>
      </c>
      <c r="G35" s="12">
        <v>71.930000000000007</v>
      </c>
      <c r="H35" s="13">
        <v>0.7</v>
      </c>
      <c r="I35" s="14">
        <f t="shared" si="0"/>
        <v>21.579000000000008</v>
      </c>
      <c r="J35" s="46">
        <f t="shared" si="1"/>
        <v>10.789500000000004</v>
      </c>
    </row>
    <row r="36" spans="1:10" ht="38.25" x14ac:dyDescent="0.25">
      <c r="A36" s="6">
        <v>30</v>
      </c>
      <c r="B36" s="8" t="s">
        <v>81</v>
      </c>
      <c r="C36" s="8" t="s">
        <v>43</v>
      </c>
      <c r="D36" s="9" t="s">
        <v>82</v>
      </c>
      <c r="E36" s="7">
        <v>1</v>
      </c>
      <c r="F36" s="11" t="s">
        <v>15</v>
      </c>
      <c r="G36" s="12">
        <v>30.81</v>
      </c>
      <c r="H36" s="13">
        <v>0.7</v>
      </c>
      <c r="I36" s="14">
        <f t="shared" si="0"/>
        <v>9.2430000000000021</v>
      </c>
      <c r="J36" s="46">
        <f t="shared" si="1"/>
        <v>4.6215000000000011</v>
      </c>
    </row>
    <row r="37" spans="1:10" ht="38.25" x14ac:dyDescent="0.25">
      <c r="A37" s="6">
        <v>31</v>
      </c>
      <c r="B37" s="8" t="s">
        <v>83</v>
      </c>
      <c r="C37" s="8" t="s">
        <v>43</v>
      </c>
      <c r="D37" s="9" t="s">
        <v>84</v>
      </c>
      <c r="E37" s="7">
        <v>1</v>
      </c>
      <c r="F37" s="11" t="s">
        <v>15</v>
      </c>
      <c r="G37" s="12">
        <v>164.79</v>
      </c>
      <c r="H37" s="13">
        <v>0.7</v>
      </c>
      <c r="I37" s="14">
        <f t="shared" si="0"/>
        <v>49.437000000000012</v>
      </c>
      <c r="J37" s="46">
        <f t="shared" si="1"/>
        <v>24.718500000000006</v>
      </c>
    </row>
    <row r="38" spans="1:10" ht="38.25" x14ac:dyDescent="0.25">
      <c r="A38" s="6">
        <v>32</v>
      </c>
      <c r="B38" s="8" t="s">
        <v>85</v>
      </c>
      <c r="C38" s="8" t="s">
        <v>43</v>
      </c>
      <c r="D38" s="9" t="s">
        <v>86</v>
      </c>
      <c r="E38" s="7">
        <v>1</v>
      </c>
      <c r="F38" s="11" t="s">
        <v>15</v>
      </c>
      <c r="G38" s="12">
        <v>51.43</v>
      </c>
      <c r="H38" s="13">
        <v>0.7</v>
      </c>
      <c r="I38" s="14">
        <f t="shared" si="0"/>
        <v>15.429000000000002</v>
      </c>
      <c r="J38" s="46">
        <f t="shared" si="1"/>
        <v>7.714500000000001</v>
      </c>
    </row>
    <row r="39" spans="1:10" ht="38.25" x14ac:dyDescent="0.25">
      <c r="A39" s="6">
        <v>33</v>
      </c>
      <c r="B39" s="8" t="s">
        <v>87</v>
      </c>
      <c r="C39" s="8" t="s">
        <v>56</v>
      </c>
      <c r="D39" s="9" t="s">
        <v>88</v>
      </c>
      <c r="E39" s="7">
        <v>1</v>
      </c>
      <c r="F39" s="11" t="s">
        <v>15</v>
      </c>
      <c r="G39" s="12">
        <v>167.18</v>
      </c>
      <c r="H39" s="13">
        <v>0.7</v>
      </c>
      <c r="I39" s="14">
        <f t="shared" si="0"/>
        <v>50.154000000000011</v>
      </c>
      <c r="J39" s="46">
        <f t="shared" si="1"/>
        <v>25.077000000000005</v>
      </c>
    </row>
    <row r="40" spans="1:10" ht="38.25" x14ac:dyDescent="0.25">
      <c r="A40" s="6">
        <v>34</v>
      </c>
      <c r="B40" s="8" t="s">
        <v>89</v>
      </c>
      <c r="C40" s="8" t="s">
        <v>51</v>
      </c>
      <c r="D40" s="9" t="s">
        <v>90</v>
      </c>
      <c r="E40" s="7">
        <v>1</v>
      </c>
      <c r="F40" s="11" t="s">
        <v>15</v>
      </c>
      <c r="G40" s="12">
        <v>43.21</v>
      </c>
      <c r="H40" s="13">
        <v>0.7</v>
      </c>
      <c r="I40" s="14">
        <f t="shared" si="0"/>
        <v>12.963000000000001</v>
      </c>
      <c r="J40" s="46">
        <f t="shared" si="1"/>
        <v>6.4815000000000005</v>
      </c>
    </row>
    <row r="41" spans="1:10" ht="38.25" x14ac:dyDescent="0.25">
      <c r="A41" s="6">
        <v>35</v>
      </c>
      <c r="B41" s="8" t="s">
        <v>91</v>
      </c>
      <c r="C41" s="8" t="s">
        <v>92</v>
      </c>
      <c r="D41" s="9" t="s">
        <v>93</v>
      </c>
      <c r="E41" s="7">
        <v>1</v>
      </c>
      <c r="F41" s="11" t="s">
        <v>15</v>
      </c>
      <c r="G41" s="12">
        <v>289.58999999999997</v>
      </c>
      <c r="H41" s="13">
        <v>0.7</v>
      </c>
      <c r="I41" s="14">
        <f t="shared" si="0"/>
        <v>86.87700000000001</v>
      </c>
      <c r="J41" s="46">
        <f t="shared" si="1"/>
        <v>43.438500000000005</v>
      </c>
    </row>
    <row r="42" spans="1:10" ht="38.25" x14ac:dyDescent="0.25">
      <c r="A42" s="6">
        <v>36</v>
      </c>
      <c r="B42" s="8" t="s">
        <v>94</v>
      </c>
      <c r="C42" s="7">
        <v>1989</v>
      </c>
      <c r="D42" s="9" t="s">
        <v>95</v>
      </c>
      <c r="E42" s="7">
        <v>2</v>
      </c>
      <c r="F42" s="11" t="s">
        <v>15</v>
      </c>
      <c r="G42" s="12">
        <f>E42*22.5</f>
        <v>45</v>
      </c>
      <c r="H42" s="13">
        <v>0.7</v>
      </c>
      <c r="I42" s="14">
        <f t="shared" si="0"/>
        <v>13.500000000000004</v>
      </c>
      <c r="J42" s="46">
        <f t="shared" si="1"/>
        <v>6.7500000000000018</v>
      </c>
    </row>
    <row r="43" spans="1:10" ht="38.25" x14ac:dyDescent="0.25">
      <c r="A43" s="6">
        <v>37</v>
      </c>
      <c r="B43" s="8" t="s">
        <v>96</v>
      </c>
      <c r="C43" s="8" t="s">
        <v>65</v>
      </c>
      <c r="D43" s="9" t="s">
        <v>97</v>
      </c>
      <c r="E43" s="10">
        <v>1</v>
      </c>
      <c r="F43" s="11" t="s">
        <v>15</v>
      </c>
      <c r="G43" s="12">
        <v>36.630000000000003</v>
      </c>
      <c r="H43" s="13">
        <v>0.7</v>
      </c>
      <c r="I43" s="14">
        <f t="shared" si="0"/>
        <v>10.989000000000001</v>
      </c>
      <c r="J43" s="46">
        <f t="shared" si="1"/>
        <v>5.4945000000000004</v>
      </c>
    </row>
    <row r="44" spans="1:10" ht="38.25" x14ac:dyDescent="0.25">
      <c r="A44" s="6">
        <v>38</v>
      </c>
      <c r="B44" s="8" t="s">
        <v>98</v>
      </c>
      <c r="C44" s="8" t="s">
        <v>99</v>
      </c>
      <c r="D44" s="16" t="s">
        <v>100</v>
      </c>
      <c r="E44" s="7">
        <v>1</v>
      </c>
      <c r="F44" s="11" t="s">
        <v>15</v>
      </c>
      <c r="G44" s="12">
        <v>339.36</v>
      </c>
      <c r="H44" s="13">
        <v>0.7</v>
      </c>
      <c r="I44" s="14">
        <f t="shared" si="0"/>
        <v>101.80800000000002</v>
      </c>
      <c r="J44" s="46">
        <f t="shared" si="1"/>
        <v>50.904000000000011</v>
      </c>
    </row>
    <row r="45" spans="1:10" ht="38.25" x14ac:dyDescent="0.25">
      <c r="A45" s="6">
        <v>39</v>
      </c>
      <c r="B45" s="8" t="s">
        <v>101</v>
      </c>
      <c r="C45" s="8" t="s">
        <v>102</v>
      </c>
      <c r="D45" s="16" t="s">
        <v>103</v>
      </c>
      <c r="E45" s="7">
        <v>1</v>
      </c>
      <c r="F45" s="11" t="s">
        <v>15</v>
      </c>
      <c r="G45" s="12">
        <v>123.67</v>
      </c>
      <c r="H45" s="13">
        <v>0.7</v>
      </c>
      <c r="I45" s="14">
        <f t="shared" si="0"/>
        <v>37.100999999999999</v>
      </c>
      <c r="J45" s="46">
        <f t="shared" si="1"/>
        <v>18.5505</v>
      </c>
    </row>
    <row r="46" spans="1:10" ht="51" customHeight="1" x14ac:dyDescent="0.25">
      <c r="A46" s="6">
        <v>40</v>
      </c>
      <c r="B46" s="8" t="s">
        <v>104</v>
      </c>
      <c r="C46" s="8" t="s">
        <v>51</v>
      </c>
      <c r="D46" s="9" t="s">
        <v>105</v>
      </c>
      <c r="E46" s="7">
        <v>1</v>
      </c>
      <c r="F46" s="11" t="s">
        <v>15</v>
      </c>
      <c r="G46" s="15">
        <v>140.66999999999999</v>
      </c>
      <c r="H46" s="13">
        <v>0.7</v>
      </c>
      <c r="I46" s="14">
        <f t="shared" si="0"/>
        <v>42.201000000000008</v>
      </c>
      <c r="J46" s="46">
        <f t="shared" si="1"/>
        <v>21.100500000000004</v>
      </c>
    </row>
    <row r="47" spans="1:10" ht="38.25" x14ac:dyDescent="0.25">
      <c r="A47" s="6">
        <v>41</v>
      </c>
      <c r="B47" s="8" t="s">
        <v>106</v>
      </c>
      <c r="C47" s="7">
        <v>2005</v>
      </c>
      <c r="D47" s="9" t="s">
        <v>107</v>
      </c>
      <c r="E47" s="7">
        <v>1</v>
      </c>
      <c r="F47" s="11" t="s">
        <v>15</v>
      </c>
      <c r="G47" s="12">
        <v>342.39</v>
      </c>
      <c r="H47" s="13">
        <v>0.7</v>
      </c>
      <c r="I47" s="14">
        <f t="shared" si="0"/>
        <v>102.71700000000001</v>
      </c>
      <c r="J47" s="46">
        <f t="shared" si="1"/>
        <v>51.358500000000006</v>
      </c>
    </row>
    <row r="48" spans="1:10" ht="38.25" x14ac:dyDescent="0.25">
      <c r="A48" s="6">
        <v>42</v>
      </c>
      <c r="B48" s="8" t="s">
        <v>108</v>
      </c>
      <c r="C48" s="8" t="s">
        <v>109</v>
      </c>
      <c r="D48" s="9" t="s">
        <v>110</v>
      </c>
      <c r="E48" s="7">
        <v>1</v>
      </c>
      <c r="F48" s="11" t="s">
        <v>15</v>
      </c>
      <c r="G48" s="15">
        <v>33.68</v>
      </c>
      <c r="H48" s="13">
        <v>0.7</v>
      </c>
      <c r="I48" s="14">
        <f t="shared" si="0"/>
        <v>10.104000000000003</v>
      </c>
      <c r="J48" s="46">
        <f t="shared" si="1"/>
        <v>5.0520000000000014</v>
      </c>
    </row>
    <row r="49" spans="1:10" ht="38.25" x14ac:dyDescent="0.25">
      <c r="A49" s="6">
        <v>43</v>
      </c>
      <c r="B49" s="8" t="s">
        <v>111</v>
      </c>
      <c r="C49" s="8" t="s">
        <v>109</v>
      </c>
      <c r="D49" s="9" t="s">
        <v>112</v>
      </c>
      <c r="E49" s="7">
        <v>1</v>
      </c>
      <c r="F49" s="11" t="s">
        <v>15</v>
      </c>
      <c r="G49" s="12">
        <v>73.52</v>
      </c>
      <c r="H49" s="13">
        <v>0.7</v>
      </c>
      <c r="I49" s="14">
        <f t="shared" si="0"/>
        <v>22.056000000000004</v>
      </c>
      <c r="J49" s="46">
        <f t="shared" si="1"/>
        <v>11.028000000000002</v>
      </c>
    </row>
    <row r="50" spans="1:10" ht="38.25" x14ac:dyDescent="0.25">
      <c r="A50" s="6">
        <v>44</v>
      </c>
      <c r="B50" s="8" t="s">
        <v>113</v>
      </c>
      <c r="C50" s="8" t="s">
        <v>109</v>
      </c>
      <c r="D50" s="9" t="s">
        <v>114</v>
      </c>
      <c r="E50" s="7">
        <v>2</v>
      </c>
      <c r="F50" s="11" t="s">
        <v>15</v>
      </c>
      <c r="G50" s="12">
        <f>E50*29.32</f>
        <v>58.64</v>
      </c>
      <c r="H50" s="13">
        <v>0.7</v>
      </c>
      <c r="I50" s="14">
        <f t="shared" si="0"/>
        <v>17.592000000000006</v>
      </c>
      <c r="J50" s="46">
        <f t="shared" si="1"/>
        <v>8.7960000000000029</v>
      </c>
    </row>
    <row r="51" spans="1:10" ht="38.25" x14ac:dyDescent="0.25">
      <c r="A51" s="6">
        <v>45</v>
      </c>
      <c r="B51" s="8" t="s">
        <v>115</v>
      </c>
      <c r="C51" s="8" t="s">
        <v>109</v>
      </c>
      <c r="D51" s="9" t="s">
        <v>116</v>
      </c>
      <c r="E51" s="7">
        <v>1</v>
      </c>
      <c r="F51" s="11" t="s">
        <v>15</v>
      </c>
      <c r="G51" s="12">
        <v>147.19999999999999</v>
      </c>
      <c r="H51" s="13">
        <v>0.7</v>
      </c>
      <c r="I51" s="14">
        <f t="shared" si="0"/>
        <v>44.16</v>
      </c>
      <c r="J51" s="46">
        <f t="shared" si="1"/>
        <v>22.08</v>
      </c>
    </row>
    <row r="52" spans="1:10" ht="38.25" x14ac:dyDescent="0.25">
      <c r="A52" s="6">
        <v>46</v>
      </c>
      <c r="B52" s="8" t="s">
        <v>117</v>
      </c>
      <c r="C52" s="8" t="s">
        <v>118</v>
      </c>
      <c r="D52" s="9" t="s">
        <v>119</v>
      </c>
      <c r="E52" s="7">
        <v>1</v>
      </c>
      <c r="F52" s="11" t="s">
        <v>15</v>
      </c>
      <c r="G52" s="12">
        <v>96</v>
      </c>
      <c r="H52" s="13">
        <v>0.7</v>
      </c>
      <c r="I52" s="14">
        <f t="shared" si="0"/>
        <v>28.800000000000011</v>
      </c>
      <c r="J52" s="46">
        <f t="shared" si="1"/>
        <v>14.400000000000006</v>
      </c>
    </row>
    <row r="53" spans="1:10" ht="38.25" x14ac:dyDescent="0.25">
      <c r="A53" s="6">
        <v>47</v>
      </c>
      <c r="B53" s="8" t="s">
        <v>120</v>
      </c>
      <c r="C53" s="8" t="s">
        <v>121</v>
      </c>
      <c r="D53" s="9" t="s">
        <v>122</v>
      </c>
      <c r="E53" s="7">
        <v>1</v>
      </c>
      <c r="F53" s="11" t="s">
        <v>15</v>
      </c>
      <c r="G53" s="12">
        <v>423.15</v>
      </c>
      <c r="H53" s="13">
        <v>0.7</v>
      </c>
      <c r="I53" s="14">
        <f t="shared" si="0"/>
        <v>126.94499999999999</v>
      </c>
      <c r="J53" s="46">
        <f t="shared" si="1"/>
        <v>63.472499999999997</v>
      </c>
    </row>
    <row r="54" spans="1:10" ht="38.25" x14ac:dyDescent="0.25">
      <c r="A54" s="6">
        <v>48</v>
      </c>
      <c r="B54" s="8" t="s">
        <v>123</v>
      </c>
      <c r="C54" s="8" t="s">
        <v>43</v>
      </c>
      <c r="D54" s="9" t="s">
        <v>124</v>
      </c>
      <c r="E54" s="7">
        <v>1</v>
      </c>
      <c r="F54" s="11" t="s">
        <v>15</v>
      </c>
      <c r="G54" s="12">
        <v>135.43</v>
      </c>
      <c r="H54" s="13">
        <v>0.7</v>
      </c>
      <c r="I54" s="14">
        <f t="shared" si="0"/>
        <v>40.629000000000005</v>
      </c>
      <c r="J54" s="46">
        <f t="shared" si="1"/>
        <v>20.314500000000002</v>
      </c>
    </row>
    <row r="55" spans="1:10" ht="38.25" x14ac:dyDescent="0.25">
      <c r="A55" s="6">
        <v>49</v>
      </c>
      <c r="B55" s="8" t="s">
        <v>125</v>
      </c>
      <c r="C55" s="7">
        <v>2017</v>
      </c>
      <c r="D55" s="9" t="s">
        <v>126</v>
      </c>
      <c r="E55" s="10">
        <v>1</v>
      </c>
      <c r="F55" s="11" t="s">
        <v>15</v>
      </c>
      <c r="G55" s="12">
        <v>274.64</v>
      </c>
      <c r="H55" s="13">
        <v>0.7</v>
      </c>
      <c r="I55" s="14">
        <f t="shared" si="0"/>
        <v>82.391999999999996</v>
      </c>
      <c r="J55" s="46">
        <f t="shared" si="1"/>
        <v>41.195999999999998</v>
      </c>
    </row>
    <row r="56" spans="1:10" ht="38.25" x14ac:dyDescent="0.25">
      <c r="A56" s="6">
        <v>50</v>
      </c>
      <c r="B56" s="8" t="s">
        <v>127</v>
      </c>
      <c r="C56" s="8" t="s">
        <v>43</v>
      </c>
      <c r="D56" s="9" t="s">
        <v>128</v>
      </c>
      <c r="E56" s="7">
        <v>1</v>
      </c>
      <c r="F56" s="11" t="s">
        <v>15</v>
      </c>
      <c r="G56" s="12">
        <v>156.36000000000001</v>
      </c>
      <c r="H56" s="13">
        <v>0.7</v>
      </c>
      <c r="I56" s="14">
        <f t="shared" si="0"/>
        <v>46.908000000000015</v>
      </c>
      <c r="J56" s="46">
        <f t="shared" si="1"/>
        <v>23.454000000000008</v>
      </c>
    </row>
    <row r="57" spans="1:10" ht="38.25" x14ac:dyDescent="0.25">
      <c r="A57" s="6">
        <v>51</v>
      </c>
      <c r="B57" s="7" t="s">
        <v>129</v>
      </c>
      <c r="C57" s="8" t="s">
        <v>43</v>
      </c>
      <c r="D57" s="9" t="s">
        <v>130</v>
      </c>
      <c r="E57" s="10">
        <v>1</v>
      </c>
      <c r="F57" s="11" t="s">
        <v>15</v>
      </c>
      <c r="G57" s="12">
        <v>66.45</v>
      </c>
      <c r="H57" s="13">
        <v>0.7</v>
      </c>
      <c r="I57" s="14">
        <f t="shared" si="0"/>
        <v>19.935000000000002</v>
      </c>
      <c r="J57" s="46">
        <f t="shared" si="1"/>
        <v>9.9675000000000011</v>
      </c>
    </row>
    <row r="58" spans="1:10" ht="38.25" x14ac:dyDescent="0.25">
      <c r="A58" s="6">
        <v>52</v>
      </c>
      <c r="B58" s="7" t="s">
        <v>131</v>
      </c>
      <c r="C58" s="8" t="s">
        <v>43</v>
      </c>
      <c r="D58" s="9" t="s">
        <v>132</v>
      </c>
      <c r="E58" s="10">
        <v>1</v>
      </c>
      <c r="F58" s="11" t="s">
        <v>15</v>
      </c>
      <c r="G58" s="12">
        <v>333.96</v>
      </c>
      <c r="H58" s="13">
        <v>0.7</v>
      </c>
      <c r="I58" s="14">
        <f t="shared" si="0"/>
        <v>100.18800000000002</v>
      </c>
      <c r="J58" s="46">
        <f t="shared" si="1"/>
        <v>50.094000000000008</v>
      </c>
    </row>
    <row r="59" spans="1:10" ht="38.25" x14ac:dyDescent="0.25">
      <c r="A59" s="6">
        <v>53</v>
      </c>
      <c r="B59" s="8" t="s">
        <v>133</v>
      </c>
      <c r="C59" s="8" t="s">
        <v>43</v>
      </c>
      <c r="D59" s="17" t="s">
        <v>134</v>
      </c>
      <c r="E59" s="7">
        <v>2</v>
      </c>
      <c r="F59" s="11" t="s">
        <v>15</v>
      </c>
      <c r="G59" s="15">
        <f>8.23+8.22</f>
        <v>16.450000000000003</v>
      </c>
      <c r="H59" s="13">
        <v>0.7</v>
      </c>
      <c r="I59" s="14">
        <f t="shared" si="0"/>
        <v>4.9350000000000023</v>
      </c>
      <c r="J59" s="46">
        <f t="shared" si="1"/>
        <v>2.4675000000000011</v>
      </c>
    </row>
    <row r="60" spans="1:10" ht="38.25" x14ac:dyDescent="0.25">
      <c r="A60" s="6">
        <v>54</v>
      </c>
      <c r="B60" s="8" t="s">
        <v>135</v>
      </c>
      <c r="C60" s="8" t="s">
        <v>51</v>
      </c>
      <c r="D60" s="18" t="s">
        <v>136</v>
      </c>
      <c r="E60" s="7">
        <v>1</v>
      </c>
      <c r="F60" s="11" t="s">
        <v>15</v>
      </c>
      <c r="G60" s="15">
        <v>28.61</v>
      </c>
      <c r="H60" s="13">
        <v>0.7</v>
      </c>
      <c r="I60" s="14">
        <f t="shared" si="0"/>
        <v>8.583000000000002</v>
      </c>
      <c r="J60" s="46">
        <f t="shared" si="1"/>
        <v>4.291500000000001</v>
      </c>
    </row>
    <row r="61" spans="1:10" ht="51" customHeight="1" x14ac:dyDescent="0.25">
      <c r="A61" s="6">
        <v>55</v>
      </c>
      <c r="B61" s="8" t="s">
        <v>137</v>
      </c>
      <c r="C61" s="8" t="s">
        <v>138</v>
      </c>
      <c r="D61" s="16" t="s">
        <v>139</v>
      </c>
      <c r="E61" s="7">
        <v>1</v>
      </c>
      <c r="F61" s="11" t="s">
        <v>15</v>
      </c>
      <c r="G61" s="12">
        <v>3445.39</v>
      </c>
      <c r="H61" s="13">
        <v>0.7</v>
      </c>
      <c r="I61" s="14">
        <f t="shared" si="0"/>
        <v>1033.6170000000002</v>
      </c>
      <c r="J61" s="46">
        <f t="shared" si="1"/>
        <v>516.80850000000009</v>
      </c>
    </row>
    <row r="62" spans="1:10" ht="38.25" x14ac:dyDescent="0.25">
      <c r="A62" s="6">
        <v>56</v>
      </c>
      <c r="B62" s="8" t="s">
        <v>140</v>
      </c>
      <c r="C62" s="8" t="s">
        <v>92</v>
      </c>
      <c r="D62" s="16" t="s">
        <v>141</v>
      </c>
      <c r="E62" s="7">
        <v>1</v>
      </c>
      <c r="F62" s="11" t="s">
        <v>15</v>
      </c>
      <c r="G62" s="12">
        <v>355.51</v>
      </c>
      <c r="H62" s="13">
        <v>0.7</v>
      </c>
      <c r="I62" s="14">
        <f t="shared" si="0"/>
        <v>106.65300000000002</v>
      </c>
      <c r="J62" s="46">
        <f t="shared" si="1"/>
        <v>53.32650000000001</v>
      </c>
    </row>
    <row r="63" spans="1:10" ht="38.25" x14ac:dyDescent="0.25">
      <c r="A63" s="6">
        <v>57</v>
      </c>
      <c r="B63" s="8" t="s">
        <v>142</v>
      </c>
      <c r="C63" s="8" t="s">
        <v>138</v>
      </c>
      <c r="D63" s="9" t="s">
        <v>143</v>
      </c>
      <c r="E63" s="10">
        <v>1</v>
      </c>
      <c r="F63" s="11" t="s">
        <v>15</v>
      </c>
      <c r="G63" s="12">
        <v>215.64</v>
      </c>
      <c r="H63" s="13">
        <v>0.7</v>
      </c>
      <c r="I63" s="14">
        <f t="shared" si="0"/>
        <v>64.692000000000007</v>
      </c>
      <c r="J63" s="46">
        <f t="shared" si="1"/>
        <v>32.346000000000004</v>
      </c>
    </row>
    <row r="64" spans="1:10" ht="38.25" x14ac:dyDescent="0.25">
      <c r="A64" s="6">
        <v>58</v>
      </c>
      <c r="B64" s="8" t="s">
        <v>144</v>
      </c>
      <c r="C64" s="8" t="s">
        <v>138</v>
      </c>
      <c r="D64" s="9" t="s">
        <v>145</v>
      </c>
      <c r="E64" s="10">
        <v>1</v>
      </c>
      <c r="F64" s="11" t="s">
        <v>15</v>
      </c>
      <c r="G64" s="12">
        <v>321.75</v>
      </c>
      <c r="H64" s="13">
        <v>0.7</v>
      </c>
      <c r="I64" s="14">
        <f t="shared" si="0"/>
        <v>96.525000000000006</v>
      </c>
      <c r="J64" s="46">
        <f t="shared" si="1"/>
        <v>48.262500000000003</v>
      </c>
    </row>
    <row r="65" spans="1:10" ht="38.25" x14ac:dyDescent="0.25">
      <c r="A65" s="6">
        <v>59</v>
      </c>
      <c r="B65" s="8" t="s">
        <v>146</v>
      </c>
      <c r="C65" s="8" t="s">
        <v>43</v>
      </c>
      <c r="D65" s="18" t="s">
        <v>147</v>
      </c>
      <c r="E65" s="7">
        <v>1</v>
      </c>
      <c r="F65" s="11" t="s">
        <v>15</v>
      </c>
      <c r="G65" s="15">
        <v>261.52</v>
      </c>
      <c r="H65" s="13">
        <v>0.7</v>
      </c>
      <c r="I65" s="14">
        <f t="shared" si="0"/>
        <v>78.456000000000017</v>
      </c>
      <c r="J65" s="46">
        <f t="shared" si="1"/>
        <v>39.228000000000009</v>
      </c>
    </row>
    <row r="66" spans="1:10" ht="38.25" x14ac:dyDescent="0.25">
      <c r="A66" s="6">
        <v>60</v>
      </c>
      <c r="B66" s="8" t="s">
        <v>148</v>
      </c>
      <c r="C66" s="8" t="s">
        <v>43</v>
      </c>
      <c r="D66" s="16" t="s">
        <v>149</v>
      </c>
      <c r="E66" s="7">
        <v>1</v>
      </c>
      <c r="F66" s="11" t="s">
        <v>15</v>
      </c>
      <c r="G66" s="12">
        <v>216.49</v>
      </c>
      <c r="H66" s="13">
        <v>0.7</v>
      </c>
      <c r="I66" s="14">
        <f t="shared" si="0"/>
        <v>64.947000000000003</v>
      </c>
      <c r="J66" s="46">
        <f t="shared" si="1"/>
        <v>32.473500000000001</v>
      </c>
    </row>
    <row r="67" spans="1:10" ht="38.25" x14ac:dyDescent="0.25">
      <c r="A67" s="6">
        <v>61</v>
      </c>
      <c r="B67" s="8" t="s">
        <v>150</v>
      </c>
      <c r="C67" s="8" t="s">
        <v>56</v>
      </c>
      <c r="D67" s="16" t="s">
        <v>151</v>
      </c>
      <c r="E67" s="7">
        <v>1</v>
      </c>
      <c r="F67" s="11" t="s">
        <v>15</v>
      </c>
      <c r="G67" s="12">
        <v>241.5</v>
      </c>
      <c r="H67" s="13">
        <v>0.7</v>
      </c>
      <c r="I67" s="14">
        <f t="shared" ref="I67:I127" si="2">G67-(G67*H67)</f>
        <v>72.450000000000017</v>
      </c>
      <c r="J67" s="46">
        <f t="shared" si="1"/>
        <v>36.225000000000009</v>
      </c>
    </row>
    <row r="68" spans="1:10" ht="38.25" x14ac:dyDescent="0.25">
      <c r="A68" s="6">
        <v>62</v>
      </c>
      <c r="B68" s="8" t="s">
        <v>152</v>
      </c>
      <c r="C68" s="8" t="s">
        <v>153</v>
      </c>
      <c r="D68" s="9" t="s">
        <v>599</v>
      </c>
      <c r="E68" s="7">
        <v>1</v>
      </c>
      <c r="F68" s="11" t="s">
        <v>15</v>
      </c>
      <c r="G68" s="12">
        <v>906.4</v>
      </c>
      <c r="H68" s="13">
        <v>0.7</v>
      </c>
      <c r="I68" s="14">
        <f t="shared" si="2"/>
        <v>271.92000000000007</v>
      </c>
      <c r="J68" s="46">
        <f t="shared" si="1"/>
        <v>135.96000000000004</v>
      </c>
    </row>
    <row r="69" spans="1:10" ht="38.25" x14ac:dyDescent="0.25">
      <c r="A69" s="6">
        <v>63</v>
      </c>
      <c r="B69" s="8" t="s">
        <v>154</v>
      </c>
      <c r="C69" s="8" t="s">
        <v>43</v>
      </c>
      <c r="D69" s="9" t="s">
        <v>155</v>
      </c>
      <c r="E69" s="7">
        <v>1</v>
      </c>
      <c r="F69" s="11" t="s">
        <v>15</v>
      </c>
      <c r="G69" s="12">
        <v>528.51</v>
      </c>
      <c r="H69" s="13">
        <v>0.7</v>
      </c>
      <c r="I69" s="14">
        <f t="shared" si="2"/>
        <v>158.553</v>
      </c>
      <c r="J69" s="46">
        <f t="shared" si="1"/>
        <v>79.276499999999999</v>
      </c>
    </row>
    <row r="70" spans="1:10" ht="38.25" x14ac:dyDescent="0.25">
      <c r="A70" s="6">
        <v>64</v>
      </c>
      <c r="B70" s="8" t="s">
        <v>156</v>
      </c>
      <c r="C70" s="8" t="s">
        <v>43</v>
      </c>
      <c r="D70" s="16" t="s">
        <v>157</v>
      </c>
      <c r="E70" s="7">
        <v>1</v>
      </c>
      <c r="F70" s="11" t="s">
        <v>15</v>
      </c>
      <c r="G70" s="12">
        <v>248.98</v>
      </c>
      <c r="H70" s="13">
        <v>0.7</v>
      </c>
      <c r="I70" s="14">
        <f t="shared" si="2"/>
        <v>74.694000000000017</v>
      </c>
      <c r="J70" s="46">
        <f t="shared" si="1"/>
        <v>37.347000000000008</v>
      </c>
    </row>
    <row r="71" spans="1:10" ht="38.25" x14ac:dyDescent="0.25">
      <c r="A71" s="6">
        <v>65</v>
      </c>
      <c r="B71" s="8" t="s">
        <v>158</v>
      </c>
      <c r="C71" s="8" t="s">
        <v>43</v>
      </c>
      <c r="D71" s="16" t="s">
        <v>159</v>
      </c>
      <c r="E71" s="7">
        <v>2</v>
      </c>
      <c r="F71" s="11" t="s">
        <v>15</v>
      </c>
      <c r="G71" s="12">
        <f>E71*297.53</f>
        <v>595.05999999999995</v>
      </c>
      <c r="H71" s="13">
        <v>0.7</v>
      </c>
      <c r="I71" s="14">
        <f t="shared" si="2"/>
        <v>178.51800000000003</v>
      </c>
      <c r="J71" s="46">
        <f t="shared" si="1"/>
        <v>89.259000000000015</v>
      </c>
    </row>
    <row r="72" spans="1:10" ht="38.25" x14ac:dyDescent="0.25">
      <c r="A72" s="6">
        <v>66</v>
      </c>
      <c r="B72" s="8" t="s">
        <v>160</v>
      </c>
      <c r="C72" s="8" t="s">
        <v>27</v>
      </c>
      <c r="D72" s="16" t="s">
        <v>161</v>
      </c>
      <c r="E72" s="7">
        <v>1</v>
      </c>
      <c r="F72" s="11" t="s">
        <v>15</v>
      </c>
      <c r="G72" s="12">
        <v>90</v>
      </c>
      <c r="H72" s="13">
        <v>0.7</v>
      </c>
      <c r="I72" s="14">
        <f t="shared" si="2"/>
        <v>27.000000000000007</v>
      </c>
      <c r="J72" s="46">
        <f t="shared" ref="J72:J135" si="3">I72/2</f>
        <v>13.500000000000004</v>
      </c>
    </row>
    <row r="73" spans="1:10" ht="38.25" x14ac:dyDescent="0.25">
      <c r="A73" s="6">
        <v>67</v>
      </c>
      <c r="B73" s="8" t="s">
        <v>162</v>
      </c>
      <c r="C73" s="7">
        <v>2010</v>
      </c>
      <c r="D73" s="16" t="s">
        <v>163</v>
      </c>
      <c r="E73" s="7">
        <v>12</v>
      </c>
      <c r="F73" s="11" t="s">
        <v>15</v>
      </c>
      <c r="G73" s="12">
        <f>8*141.97+4*141.96</f>
        <v>1703.6</v>
      </c>
      <c r="H73" s="13">
        <v>0.7</v>
      </c>
      <c r="I73" s="14">
        <f t="shared" si="2"/>
        <v>511.08000000000015</v>
      </c>
      <c r="J73" s="46">
        <f t="shared" si="3"/>
        <v>255.54000000000008</v>
      </c>
    </row>
    <row r="74" spans="1:10" ht="38.25" x14ac:dyDescent="0.25">
      <c r="A74" s="6">
        <v>68</v>
      </c>
      <c r="B74" s="8" t="s">
        <v>164</v>
      </c>
      <c r="C74" s="8" t="s">
        <v>38</v>
      </c>
      <c r="D74" s="16" t="s">
        <v>165</v>
      </c>
      <c r="E74" s="7">
        <v>2</v>
      </c>
      <c r="F74" s="11" t="s">
        <v>15</v>
      </c>
      <c r="G74" s="12">
        <f>E74*34.12</f>
        <v>68.239999999999995</v>
      </c>
      <c r="H74" s="13">
        <v>0.7</v>
      </c>
      <c r="I74" s="14">
        <f t="shared" si="2"/>
        <v>20.472000000000001</v>
      </c>
      <c r="J74" s="46">
        <f t="shared" si="3"/>
        <v>10.236000000000001</v>
      </c>
    </row>
    <row r="75" spans="1:10" ht="38.25" x14ac:dyDescent="0.25">
      <c r="A75" s="6">
        <v>69</v>
      </c>
      <c r="B75" s="8" t="s">
        <v>166</v>
      </c>
      <c r="C75" s="8" t="s">
        <v>38</v>
      </c>
      <c r="D75" s="16" t="s">
        <v>167</v>
      </c>
      <c r="E75" s="7">
        <v>2</v>
      </c>
      <c r="F75" s="11" t="s">
        <v>15</v>
      </c>
      <c r="G75" s="12">
        <v>144.72</v>
      </c>
      <c r="H75" s="13">
        <v>0.7</v>
      </c>
      <c r="I75" s="14">
        <f t="shared" si="2"/>
        <v>43.416000000000011</v>
      </c>
      <c r="J75" s="46">
        <f t="shared" si="3"/>
        <v>21.708000000000006</v>
      </c>
    </row>
    <row r="76" spans="1:10" ht="38.25" x14ac:dyDescent="0.25">
      <c r="A76" s="6">
        <v>70</v>
      </c>
      <c r="B76" s="8" t="s">
        <v>168</v>
      </c>
      <c r="C76" s="7">
        <v>1989</v>
      </c>
      <c r="D76" s="16" t="s">
        <v>169</v>
      </c>
      <c r="E76" s="7">
        <v>1</v>
      </c>
      <c r="F76" s="11" t="s">
        <v>15</v>
      </c>
      <c r="G76" s="12">
        <v>442.63</v>
      </c>
      <c r="H76" s="13">
        <v>0.7</v>
      </c>
      <c r="I76" s="14">
        <f t="shared" si="2"/>
        <v>132.78900000000004</v>
      </c>
      <c r="J76" s="46">
        <f t="shared" si="3"/>
        <v>66.394500000000022</v>
      </c>
    </row>
    <row r="77" spans="1:10" ht="38.25" x14ac:dyDescent="0.25">
      <c r="A77" s="6">
        <v>71</v>
      </c>
      <c r="B77" s="8" t="s">
        <v>170</v>
      </c>
      <c r="C77" s="8" t="s">
        <v>43</v>
      </c>
      <c r="D77" s="16" t="s">
        <v>171</v>
      </c>
      <c r="E77" s="7">
        <v>1</v>
      </c>
      <c r="F77" s="11" t="s">
        <v>15</v>
      </c>
      <c r="G77" s="12">
        <v>408.58</v>
      </c>
      <c r="H77" s="13">
        <v>0.7</v>
      </c>
      <c r="I77" s="14">
        <f t="shared" si="2"/>
        <v>122.57400000000001</v>
      </c>
      <c r="J77" s="46">
        <f t="shared" si="3"/>
        <v>61.287000000000006</v>
      </c>
    </row>
    <row r="78" spans="1:10" ht="38.25" x14ac:dyDescent="0.25">
      <c r="A78" s="6">
        <v>72</v>
      </c>
      <c r="B78" s="8" t="s">
        <v>172</v>
      </c>
      <c r="C78" s="7">
        <v>2009</v>
      </c>
      <c r="D78" s="9" t="s">
        <v>173</v>
      </c>
      <c r="E78" s="7">
        <v>1</v>
      </c>
      <c r="F78" s="11" t="s">
        <v>15</v>
      </c>
      <c r="G78" s="12">
        <v>510.55</v>
      </c>
      <c r="H78" s="13">
        <v>0.7</v>
      </c>
      <c r="I78" s="14">
        <f t="shared" si="2"/>
        <v>153.16500000000002</v>
      </c>
      <c r="J78" s="46">
        <f t="shared" si="3"/>
        <v>76.58250000000001</v>
      </c>
    </row>
    <row r="79" spans="1:10" ht="38.25" x14ac:dyDescent="0.25">
      <c r="A79" s="6">
        <v>73</v>
      </c>
      <c r="B79" s="8" t="s">
        <v>174</v>
      </c>
      <c r="C79" s="7">
        <v>2009</v>
      </c>
      <c r="D79" s="9" t="s">
        <v>175</v>
      </c>
      <c r="E79" s="7">
        <v>1</v>
      </c>
      <c r="F79" s="11" t="s">
        <v>15</v>
      </c>
      <c r="G79" s="12">
        <v>3008.39</v>
      </c>
      <c r="H79" s="13">
        <v>0.7</v>
      </c>
      <c r="I79" s="14">
        <f t="shared" si="2"/>
        <v>902.51700000000028</v>
      </c>
      <c r="J79" s="46">
        <f t="shared" si="3"/>
        <v>451.25850000000014</v>
      </c>
    </row>
    <row r="80" spans="1:10" ht="38.25" x14ac:dyDescent="0.25">
      <c r="A80" s="6">
        <v>74</v>
      </c>
      <c r="B80" s="8" t="s">
        <v>176</v>
      </c>
      <c r="C80" s="8" t="s">
        <v>56</v>
      </c>
      <c r="D80" s="9" t="s">
        <v>177</v>
      </c>
      <c r="E80" s="7">
        <v>2</v>
      </c>
      <c r="F80" s="11" t="s">
        <v>15</v>
      </c>
      <c r="G80" s="12">
        <f>756.9+756.89</f>
        <v>1513.79</v>
      </c>
      <c r="H80" s="13">
        <v>0.7</v>
      </c>
      <c r="I80" s="14">
        <f t="shared" si="2"/>
        <v>454.13699999999994</v>
      </c>
      <c r="J80" s="46">
        <f t="shared" si="3"/>
        <v>227.06849999999997</v>
      </c>
    </row>
    <row r="81" spans="1:10" ht="38.25" x14ac:dyDescent="0.25">
      <c r="A81" s="6">
        <v>75</v>
      </c>
      <c r="B81" s="8" t="s">
        <v>178</v>
      </c>
      <c r="C81" s="8" t="s">
        <v>56</v>
      </c>
      <c r="D81" s="9" t="s">
        <v>179</v>
      </c>
      <c r="E81" s="7">
        <v>1</v>
      </c>
      <c r="F81" s="11" t="s">
        <v>15</v>
      </c>
      <c r="G81" s="12">
        <v>1075.96</v>
      </c>
      <c r="H81" s="13">
        <v>0.7</v>
      </c>
      <c r="I81" s="14">
        <f t="shared" si="2"/>
        <v>322.78800000000001</v>
      </c>
      <c r="J81" s="46">
        <f t="shared" si="3"/>
        <v>161.39400000000001</v>
      </c>
    </row>
    <row r="82" spans="1:10" ht="38.25" x14ac:dyDescent="0.25">
      <c r="A82" s="6">
        <v>76</v>
      </c>
      <c r="B82" s="8" t="s">
        <v>180</v>
      </c>
      <c r="C82" s="8" t="s">
        <v>56</v>
      </c>
      <c r="D82" s="9" t="s">
        <v>181</v>
      </c>
      <c r="E82" s="7">
        <v>1</v>
      </c>
      <c r="F82" s="11" t="s">
        <v>15</v>
      </c>
      <c r="G82" s="12">
        <v>663.74</v>
      </c>
      <c r="H82" s="13">
        <v>0.7</v>
      </c>
      <c r="I82" s="14">
        <f t="shared" si="2"/>
        <v>199.12200000000001</v>
      </c>
      <c r="J82" s="46">
        <f t="shared" si="3"/>
        <v>99.561000000000007</v>
      </c>
    </row>
    <row r="83" spans="1:10" ht="38.25" x14ac:dyDescent="0.25">
      <c r="A83" s="6">
        <v>77</v>
      </c>
      <c r="B83" s="8" t="s">
        <v>182</v>
      </c>
      <c r="C83" s="7">
        <v>2009</v>
      </c>
      <c r="D83" s="16" t="s">
        <v>183</v>
      </c>
      <c r="E83" s="7">
        <v>1</v>
      </c>
      <c r="F83" s="11" t="s">
        <v>15</v>
      </c>
      <c r="G83" s="12">
        <v>164.89</v>
      </c>
      <c r="H83" s="13">
        <v>0.7</v>
      </c>
      <c r="I83" s="14">
        <f t="shared" si="2"/>
        <v>49.466999999999999</v>
      </c>
      <c r="J83" s="46">
        <f t="shared" si="3"/>
        <v>24.733499999999999</v>
      </c>
    </row>
    <row r="84" spans="1:10" ht="38.25" x14ac:dyDescent="0.25">
      <c r="A84" s="6">
        <v>78</v>
      </c>
      <c r="B84" s="8" t="s">
        <v>184</v>
      </c>
      <c r="C84" s="7">
        <v>2009</v>
      </c>
      <c r="D84" s="16" t="s">
        <v>185</v>
      </c>
      <c r="E84" s="7">
        <v>2</v>
      </c>
      <c r="F84" s="11" t="s">
        <v>15</v>
      </c>
      <c r="G84" s="12">
        <f>E84*120.59</f>
        <v>241.18</v>
      </c>
      <c r="H84" s="13">
        <v>0.7</v>
      </c>
      <c r="I84" s="14">
        <f t="shared" si="2"/>
        <v>72.354000000000013</v>
      </c>
      <c r="J84" s="46">
        <f t="shared" si="3"/>
        <v>36.177000000000007</v>
      </c>
    </row>
    <row r="85" spans="1:10" ht="38.25" x14ac:dyDescent="0.25">
      <c r="A85" s="6">
        <v>79</v>
      </c>
      <c r="B85" s="8" t="s">
        <v>186</v>
      </c>
      <c r="C85" s="7">
        <v>2009</v>
      </c>
      <c r="D85" s="16" t="s">
        <v>187</v>
      </c>
      <c r="E85" s="7">
        <v>1</v>
      </c>
      <c r="F85" s="11" t="s">
        <v>15</v>
      </c>
      <c r="G85" s="12">
        <v>498.48</v>
      </c>
      <c r="H85" s="13">
        <v>0.7</v>
      </c>
      <c r="I85" s="14">
        <f t="shared" si="2"/>
        <v>149.54400000000004</v>
      </c>
      <c r="J85" s="46">
        <f t="shared" si="3"/>
        <v>74.77200000000002</v>
      </c>
    </row>
    <row r="86" spans="1:10" ht="38.25" x14ac:dyDescent="0.25">
      <c r="A86" s="6">
        <v>80</v>
      </c>
      <c r="B86" s="8" t="s">
        <v>188</v>
      </c>
      <c r="C86" s="7">
        <v>2009</v>
      </c>
      <c r="D86" s="16" t="s">
        <v>189</v>
      </c>
      <c r="E86" s="7">
        <v>4</v>
      </c>
      <c r="F86" s="11" t="s">
        <v>15</v>
      </c>
      <c r="G86" s="12">
        <f>E86*133.46</f>
        <v>533.84</v>
      </c>
      <c r="H86" s="13">
        <v>0.7</v>
      </c>
      <c r="I86" s="14">
        <f t="shared" si="2"/>
        <v>160.15200000000004</v>
      </c>
      <c r="J86" s="46">
        <f t="shared" si="3"/>
        <v>80.076000000000022</v>
      </c>
    </row>
    <row r="87" spans="1:10" ht="38.25" x14ac:dyDescent="0.25">
      <c r="A87" s="6">
        <v>81</v>
      </c>
      <c r="B87" s="8" t="s">
        <v>190</v>
      </c>
      <c r="C87" s="7">
        <v>2009</v>
      </c>
      <c r="D87" s="16" t="s">
        <v>191</v>
      </c>
      <c r="E87" s="7">
        <v>1</v>
      </c>
      <c r="F87" s="11" t="s">
        <v>15</v>
      </c>
      <c r="G87" s="12">
        <v>344.77</v>
      </c>
      <c r="H87" s="13">
        <v>0.7</v>
      </c>
      <c r="I87" s="14">
        <f t="shared" si="2"/>
        <v>103.43100000000001</v>
      </c>
      <c r="J87" s="46">
        <f t="shared" si="3"/>
        <v>51.715500000000006</v>
      </c>
    </row>
    <row r="88" spans="1:10" ht="38.25" x14ac:dyDescent="0.25">
      <c r="A88" s="6">
        <v>82</v>
      </c>
      <c r="B88" s="8" t="s">
        <v>192</v>
      </c>
      <c r="C88" s="7">
        <v>2009</v>
      </c>
      <c r="D88" s="16" t="s">
        <v>193</v>
      </c>
      <c r="E88" s="7">
        <v>1</v>
      </c>
      <c r="F88" s="11" t="s">
        <v>15</v>
      </c>
      <c r="G88" s="12">
        <v>196.78</v>
      </c>
      <c r="H88" s="13">
        <v>0.7</v>
      </c>
      <c r="I88" s="14">
        <f t="shared" si="2"/>
        <v>59.03400000000002</v>
      </c>
      <c r="J88" s="46">
        <f t="shared" si="3"/>
        <v>29.51700000000001</v>
      </c>
    </row>
    <row r="89" spans="1:10" ht="38.25" x14ac:dyDescent="0.25">
      <c r="A89" s="6">
        <v>83</v>
      </c>
      <c r="B89" s="8" t="s">
        <v>194</v>
      </c>
      <c r="C89" s="7">
        <v>2009</v>
      </c>
      <c r="D89" s="16" t="s">
        <v>195</v>
      </c>
      <c r="E89" s="7">
        <v>1</v>
      </c>
      <c r="F89" s="11" t="s">
        <v>15</v>
      </c>
      <c r="G89" s="12">
        <v>253</v>
      </c>
      <c r="H89" s="13">
        <v>0.7</v>
      </c>
      <c r="I89" s="14">
        <f t="shared" si="2"/>
        <v>75.900000000000006</v>
      </c>
      <c r="J89" s="46">
        <f t="shared" si="3"/>
        <v>37.950000000000003</v>
      </c>
    </row>
    <row r="90" spans="1:10" ht="38.25" x14ac:dyDescent="0.25">
      <c r="A90" s="6">
        <v>84</v>
      </c>
      <c r="B90" s="8" t="s">
        <v>196</v>
      </c>
      <c r="C90" s="7">
        <v>2009</v>
      </c>
      <c r="D90" s="16" t="s">
        <v>197</v>
      </c>
      <c r="E90" s="7">
        <v>1</v>
      </c>
      <c r="F90" s="11" t="s">
        <v>15</v>
      </c>
      <c r="G90" s="12">
        <v>440.41</v>
      </c>
      <c r="H90" s="13">
        <v>0.7</v>
      </c>
      <c r="I90" s="14">
        <f t="shared" si="2"/>
        <v>132.12300000000005</v>
      </c>
      <c r="J90" s="46">
        <f t="shared" si="3"/>
        <v>66.061500000000024</v>
      </c>
    </row>
    <row r="91" spans="1:10" ht="38.25" x14ac:dyDescent="0.25">
      <c r="A91" s="6">
        <v>85</v>
      </c>
      <c r="B91" s="8" t="s">
        <v>198</v>
      </c>
      <c r="C91" s="7">
        <v>2009</v>
      </c>
      <c r="D91" s="16" t="s">
        <v>199</v>
      </c>
      <c r="E91" s="7">
        <v>1</v>
      </c>
      <c r="F91" s="11" t="s">
        <v>15</v>
      </c>
      <c r="G91" s="12">
        <v>262.37</v>
      </c>
      <c r="H91" s="13">
        <v>0.7</v>
      </c>
      <c r="I91" s="14">
        <f t="shared" si="2"/>
        <v>78.711000000000013</v>
      </c>
      <c r="J91" s="46">
        <f t="shared" si="3"/>
        <v>39.355500000000006</v>
      </c>
    </row>
    <row r="92" spans="1:10" ht="38.25" x14ac:dyDescent="0.25">
      <c r="A92" s="6">
        <v>86</v>
      </c>
      <c r="B92" s="8" t="s">
        <v>200</v>
      </c>
      <c r="C92" s="7">
        <v>2012</v>
      </c>
      <c r="D92" s="9" t="s">
        <v>201</v>
      </c>
      <c r="E92" s="7">
        <v>1</v>
      </c>
      <c r="F92" s="11" t="s">
        <v>15</v>
      </c>
      <c r="G92" s="12">
        <v>173.52</v>
      </c>
      <c r="H92" s="13">
        <v>0.7</v>
      </c>
      <c r="I92" s="14">
        <f t="shared" si="2"/>
        <v>52.056000000000012</v>
      </c>
      <c r="J92" s="46">
        <f t="shared" si="3"/>
        <v>26.028000000000006</v>
      </c>
    </row>
    <row r="93" spans="1:10" ht="38.25" x14ac:dyDescent="0.25">
      <c r="A93" s="6">
        <v>87</v>
      </c>
      <c r="B93" s="8" t="s">
        <v>202</v>
      </c>
      <c r="C93" s="8" t="s">
        <v>38</v>
      </c>
      <c r="D93" s="16" t="s">
        <v>203</v>
      </c>
      <c r="E93" s="7">
        <v>1</v>
      </c>
      <c r="F93" s="11" t="s">
        <v>15</v>
      </c>
      <c r="G93" s="12">
        <v>173.51</v>
      </c>
      <c r="H93" s="13">
        <v>0.7</v>
      </c>
      <c r="I93" s="14">
        <f t="shared" si="2"/>
        <v>52.053000000000011</v>
      </c>
      <c r="J93" s="46">
        <f t="shared" si="3"/>
        <v>26.026500000000006</v>
      </c>
    </row>
    <row r="94" spans="1:10" ht="38.25" x14ac:dyDescent="0.25">
      <c r="A94" s="6">
        <v>88</v>
      </c>
      <c r="B94" s="8" t="s">
        <v>204</v>
      </c>
      <c r="C94" s="8" t="s">
        <v>17</v>
      </c>
      <c r="D94" s="16" t="s">
        <v>205</v>
      </c>
      <c r="E94" s="7">
        <v>1</v>
      </c>
      <c r="F94" s="11" t="s">
        <v>15</v>
      </c>
      <c r="G94" s="12">
        <v>1385.77</v>
      </c>
      <c r="H94" s="13">
        <v>0.7</v>
      </c>
      <c r="I94" s="14">
        <f t="shared" si="2"/>
        <v>415.73100000000011</v>
      </c>
      <c r="J94" s="46">
        <f t="shared" si="3"/>
        <v>207.86550000000005</v>
      </c>
    </row>
    <row r="95" spans="1:10" ht="38.25" x14ac:dyDescent="0.25">
      <c r="A95" s="6">
        <v>89</v>
      </c>
      <c r="B95" s="8" t="s">
        <v>206</v>
      </c>
      <c r="C95" s="8" t="s">
        <v>27</v>
      </c>
      <c r="D95" s="16" t="s">
        <v>207</v>
      </c>
      <c r="E95" s="7">
        <v>1</v>
      </c>
      <c r="F95" s="11" t="s">
        <v>15</v>
      </c>
      <c r="G95" s="12">
        <v>544.77</v>
      </c>
      <c r="H95" s="13">
        <v>0.7</v>
      </c>
      <c r="I95" s="14">
        <f t="shared" si="2"/>
        <v>163.43100000000004</v>
      </c>
      <c r="J95" s="46">
        <f t="shared" si="3"/>
        <v>81.71550000000002</v>
      </c>
    </row>
    <row r="96" spans="1:10" ht="38.25" x14ac:dyDescent="0.25">
      <c r="A96" s="6">
        <v>90</v>
      </c>
      <c r="B96" s="8" t="s">
        <v>208</v>
      </c>
      <c r="C96" s="8" t="s">
        <v>27</v>
      </c>
      <c r="D96" s="16" t="s">
        <v>209</v>
      </c>
      <c r="E96" s="7">
        <v>1</v>
      </c>
      <c r="F96" s="11" t="s">
        <v>15</v>
      </c>
      <c r="G96" s="12">
        <v>585.63</v>
      </c>
      <c r="H96" s="13">
        <v>0.7</v>
      </c>
      <c r="I96" s="14">
        <f t="shared" si="2"/>
        <v>175.68900000000002</v>
      </c>
      <c r="J96" s="46">
        <f t="shared" si="3"/>
        <v>87.844500000000011</v>
      </c>
    </row>
    <row r="97" spans="1:10" ht="38.25" x14ac:dyDescent="0.25">
      <c r="A97" s="6">
        <v>91</v>
      </c>
      <c r="B97" s="8" t="s">
        <v>210</v>
      </c>
      <c r="C97" s="8" t="s">
        <v>43</v>
      </c>
      <c r="D97" s="9" t="s">
        <v>211</v>
      </c>
      <c r="E97" s="7">
        <v>1</v>
      </c>
      <c r="F97" s="11" t="s">
        <v>15</v>
      </c>
      <c r="G97" s="12">
        <v>579.19000000000005</v>
      </c>
      <c r="H97" s="13">
        <v>0.7</v>
      </c>
      <c r="I97" s="14">
        <f t="shared" si="2"/>
        <v>173.75700000000006</v>
      </c>
      <c r="J97" s="46">
        <f t="shared" si="3"/>
        <v>86.878500000000031</v>
      </c>
    </row>
    <row r="98" spans="1:10" ht="38.25" x14ac:dyDescent="0.25">
      <c r="A98" s="6">
        <v>92</v>
      </c>
      <c r="B98" s="8" t="s">
        <v>212</v>
      </c>
      <c r="C98" s="8" t="s">
        <v>43</v>
      </c>
      <c r="D98" s="16" t="s">
        <v>213</v>
      </c>
      <c r="E98" s="7">
        <v>1</v>
      </c>
      <c r="F98" s="11" t="s">
        <v>15</v>
      </c>
      <c r="G98" s="12">
        <v>466.44</v>
      </c>
      <c r="H98" s="13">
        <v>0.7</v>
      </c>
      <c r="I98" s="14">
        <f t="shared" si="2"/>
        <v>139.93200000000002</v>
      </c>
      <c r="J98" s="46">
        <f t="shared" si="3"/>
        <v>69.966000000000008</v>
      </c>
    </row>
    <row r="99" spans="1:10" s="1" customFormat="1" ht="38.25" x14ac:dyDescent="0.25">
      <c r="A99" s="6">
        <v>93</v>
      </c>
      <c r="B99" s="19" t="s">
        <v>214</v>
      </c>
      <c r="C99" s="19" t="s">
        <v>43</v>
      </c>
      <c r="D99" s="20" t="s">
        <v>215</v>
      </c>
      <c r="E99" s="21">
        <v>1</v>
      </c>
      <c r="F99" s="11" t="s">
        <v>15</v>
      </c>
      <c r="G99" s="22">
        <v>102.86</v>
      </c>
      <c r="H99" s="13">
        <v>0.7</v>
      </c>
      <c r="I99" s="14">
        <f t="shared" si="2"/>
        <v>30.858000000000004</v>
      </c>
      <c r="J99" s="46">
        <f t="shared" si="3"/>
        <v>15.429000000000002</v>
      </c>
    </row>
    <row r="100" spans="1:10" ht="38.25" x14ac:dyDescent="0.25">
      <c r="A100" s="6">
        <v>94</v>
      </c>
      <c r="B100" s="8" t="s">
        <v>216</v>
      </c>
      <c r="C100" s="8" t="s">
        <v>217</v>
      </c>
      <c r="D100" s="16" t="s">
        <v>218</v>
      </c>
      <c r="E100" s="7">
        <v>1</v>
      </c>
      <c r="F100" s="11" t="s">
        <v>15</v>
      </c>
      <c r="G100" s="12">
        <v>483.96</v>
      </c>
      <c r="H100" s="13">
        <v>0.7</v>
      </c>
      <c r="I100" s="14">
        <f t="shared" si="2"/>
        <v>145.18799999999999</v>
      </c>
      <c r="J100" s="46">
        <f t="shared" si="3"/>
        <v>72.593999999999994</v>
      </c>
    </row>
    <row r="101" spans="1:10" ht="38.25" x14ac:dyDescent="0.25">
      <c r="A101" s="6">
        <v>95</v>
      </c>
      <c r="B101" s="8" t="s">
        <v>219</v>
      </c>
      <c r="C101" s="8" t="s">
        <v>27</v>
      </c>
      <c r="D101" s="16" t="s">
        <v>68</v>
      </c>
      <c r="E101" s="7">
        <v>1</v>
      </c>
      <c r="F101" s="11" t="s">
        <v>15</v>
      </c>
      <c r="G101" s="12">
        <v>300</v>
      </c>
      <c r="H101" s="13">
        <v>0.7</v>
      </c>
      <c r="I101" s="14">
        <f t="shared" si="2"/>
        <v>90</v>
      </c>
      <c r="J101" s="46">
        <f t="shared" si="3"/>
        <v>45</v>
      </c>
    </row>
    <row r="102" spans="1:10" ht="38.25" x14ac:dyDescent="0.25">
      <c r="A102" s="6">
        <v>96</v>
      </c>
      <c r="B102" s="8" t="s">
        <v>220</v>
      </c>
      <c r="C102" s="8" t="s">
        <v>109</v>
      </c>
      <c r="D102" s="9" t="s">
        <v>221</v>
      </c>
      <c r="E102" s="7">
        <v>1</v>
      </c>
      <c r="F102" s="11" t="s">
        <v>15</v>
      </c>
      <c r="G102" s="9">
        <v>117.33</v>
      </c>
      <c r="H102" s="13">
        <v>0.7</v>
      </c>
      <c r="I102" s="14">
        <f t="shared" si="2"/>
        <v>35.198999999999998</v>
      </c>
      <c r="J102" s="46">
        <f t="shared" si="3"/>
        <v>17.599499999999999</v>
      </c>
    </row>
    <row r="103" spans="1:10" ht="38.25" x14ac:dyDescent="0.25">
      <c r="A103" s="6">
        <v>97</v>
      </c>
      <c r="B103" s="8" t="s">
        <v>222</v>
      </c>
      <c r="C103" s="8" t="s">
        <v>43</v>
      </c>
      <c r="D103" s="9" t="s">
        <v>223</v>
      </c>
      <c r="E103" s="7">
        <v>1</v>
      </c>
      <c r="F103" s="11" t="s">
        <v>15</v>
      </c>
      <c r="G103" s="12">
        <v>556.52</v>
      </c>
      <c r="H103" s="13">
        <v>0.7</v>
      </c>
      <c r="I103" s="14">
        <f t="shared" si="2"/>
        <v>166.95600000000002</v>
      </c>
      <c r="J103" s="46">
        <f t="shared" si="3"/>
        <v>83.478000000000009</v>
      </c>
    </row>
    <row r="104" spans="1:10" ht="38.25" x14ac:dyDescent="0.25">
      <c r="A104" s="6">
        <v>98</v>
      </c>
      <c r="B104" s="8" t="s">
        <v>224</v>
      </c>
      <c r="C104" s="8" t="s">
        <v>65</v>
      </c>
      <c r="D104" s="16" t="s">
        <v>225</v>
      </c>
      <c r="E104" s="7">
        <v>1</v>
      </c>
      <c r="F104" s="11" t="s">
        <v>15</v>
      </c>
      <c r="G104" s="12">
        <v>145.51</v>
      </c>
      <c r="H104" s="13">
        <v>0.7</v>
      </c>
      <c r="I104" s="14">
        <f t="shared" si="2"/>
        <v>43.653000000000006</v>
      </c>
      <c r="J104" s="46">
        <f t="shared" si="3"/>
        <v>21.826500000000003</v>
      </c>
    </row>
    <row r="105" spans="1:10" ht="38.25" x14ac:dyDescent="0.25">
      <c r="A105" s="6">
        <v>99</v>
      </c>
      <c r="B105" s="8" t="s">
        <v>226</v>
      </c>
      <c r="C105" s="8" t="s">
        <v>92</v>
      </c>
      <c r="D105" s="16" t="s">
        <v>227</v>
      </c>
      <c r="E105" s="7">
        <v>1</v>
      </c>
      <c r="F105" s="11" t="s">
        <v>15</v>
      </c>
      <c r="G105" s="12">
        <v>190.4</v>
      </c>
      <c r="H105" s="13">
        <v>0.7</v>
      </c>
      <c r="I105" s="14">
        <f t="shared" si="2"/>
        <v>57.120000000000005</v>
      </c>
      <c r="J105" s="46">
        <f t="shared" si="3"/>
        <v>28.560000000000002</v>
      </c>
    </row>
    <row r="106" spans="1:10" ht="38.25" x14ac:dyDescent="0.25">
      <c r="A106" s="6">
        <v>100</v>
      </c>
      <c r="B106" s="8" t="s">
        <v>228</v>
      </c>
      <c r="C106" s="8" t="s">
        <v>109</v>
      </c>
      <c r="D106" s="9" t="s">
        <v>229</v>
      </c>
      <c r="E106" s="7">
        <v>1</v>
      </c>
      <c r="F106" s="11" t="s">
        <v>15</v>
      </c>
      <c r="G106" s="9">
        <v>56.23</v>
      </c>
      <c r="H106" s="13">
        <v>0.7</v>
      </c>
      <c r="I106" s="14">
        <f t="shared" si="2"/>
        <v>16.869</v>
      </c>
      <c r="J106" s="46">
        <f t="shared" si="3"/>
        <v>8.4344999999999999</v>
      </c>
    </row>
    <row r="107" spans="1:10" ht="38.25" x14ac:dyDescent="0.25">
      <c r="A107" s="6">
        <v>101</v>
      </c>
      <c r="B107" s="8" t="s">
        <v>230</v>
      </c>
      <c r="C107" s="8" t="s">
        <v>56</v>
      </c>
      <c r="D107" s="16" t="s">
        <v>231</v>
      </c>
      <c r="E107" s="7">
        <v>1</v>
      </c>
      <c r="F107" s="11" t="s">
        <v>15</v>
      </c>
      <c r="G107" s="12">
        <v>63.33</v>
      </c>
      <c r="H107" s="13">
        <v>0.7</v>
      </c>
      <c r="I107" s="14">
        <f t="shared" si="2"/>
        <v>18.999000000000002</v>
      </c>
      <c r="J107" s="46">
        <f t="shared" si="3"/>
        <v>9.4995000000000012</v>
      </c>
    </row>
    <row r="108" spans="1:10" ht="38.25" x14ac:dyDescent="0.25">
      <c r="A108" s="6">
        <v>102</v>
      </c>
      <c r="B108" s="8" t="s">
        <v>232</v>
      </c>
      <c r="C108" s="8" t="s">
        <v>38</v>
      </c>
      <c r="D108" s="16" t="s">
        <v>233</v>
      </c>
      <c r="E108" s="7">
        <v>1</v>
      </c>
      <c r="F108" s="11" t="s">
        <v>15</v>
      </c>
      <c r="G108" s="12">
        <v>374.67</v>
      </c>
      <c r="H108" s="13">
        <v>0.7</v>
      </c>
      <c r="I108" s="14">
        <f t="shared" si="2"/>
        <v>112.40100000000001</v>
      </c>
      <c r="J108" s="46">
        <f t="shared" si="3"/>
        <v>56.200500000000005</v>
      </c>
    </row>
    <row r="109" spans="1:10" ht="38.25" x14ac:dyDescent="0.25">
      <c r="A109" s="6">
        <v>103</v>
      </c>
      <c r="B109" s="8" t="s">
        <v>234</v>
      </c>
      <c r="C109" s="8" t="s">
        <v>217</v>
      </c>
      <c r="D109" s="16" t="s">
        <v>235</v>
      </c>
      <c r="E109" s="7">
        <v>1</v>
      </c>
      <c r="F109" s="11" t="s">
        <v>15</v>
      </c>
      <c r="G109" s="12">
        <v>388.43</v>
      </c>
      <c r="H109" s="13">
        <v>0.7</v>
      </c>
      <c r="I109" s="14">
        <f t="shared" si="2"/>
        <v>116.529</v>
      </c>
      <c r="J109" s="46">
        <f t="shared" si="3"/>
        <v>58.264499999999998</v>
      </c>
    </row>
    <row r="110" spans="1:10" ht="38.25" x14ac:dyDescent="0.25">
      <c r="A110" s="6">
        <v>104</v>
      </c>
      <c r="B110" s="8" t="s">
        <v>236</v>
      </c>
      <c r="C110" s="8" t="s">
        <v>27</v>
      </c>
      <c r="D110" s="16" t="s">
        <v>237</v>
      </c>
      <c r="E110" s="7">
        <v>1</v>
      </c>
      <c r="F110" s="11" t="s">
        <v>15</v>
      </c>
      <c r="G110" s="12">
        <v>408.58</v>
      </c>
      <c r="H110" s="13">
        <v>0.7</v>
      </c>
      <c r="I110" s="14">
        <f t="shared" si="2"/>
        <v>122.57400000000001</v>
      </c>
      <c r="J110" s="46">
        <f t="shared" si="3"/>
        <v>61.287000000000006</v>
      </c>
    </row>
    <row r="111" spans="1:10" ht="38.25" x14ac:dyDescent="0.25">
      <c r="A111" s="6">
        <v>105</v>
      </c>
      <c r="B111" s="8" t="s">
        <v>238</v>
      </c>
      <c r="C111" s="8" t="s">
        <v>65</v>
      </c>
      <c r="D111" s="23" t="s">
        <v>239</v>
      </c>
      <c r="E111" s="7">
        <v>1</v>
      </c>
      <c r="F111" s="11" t="s">
        <v>15</v>
      </c>
      <c r="G111" s="12">
        <v>218.01</v>
      </c>
      <c r="H111" s="13">
        <v>0.7</v>
      </c>
      <c r="I111" s="14">
        <f t="shared" si="2"/>
        <v>65.40300000000002</v>
      </c>
      <c r="J111" s="46">
        <f t="shared" si="3"/>
        <v>32.70150000000001</v>
      </c>
    </row>
    <row r="112" spans="1:10" ht="38.25" x14ac:dyDescent="0.25">
      <c r="A112" s="6">
        <v>106</v>
      </c>
      <c r="B112" s="8" t="s">
        <v>240</v>
      </c>
      <c r="C112" s="8" t="s">
        <v>65</v>
      </c>
      <c r="D112" s="23" t="s">
        <v>241</v>
      </c>
      <c r="E112" s="7">
        <v>1</v>
      </c>
      <c r="F112" s="11" t="s">
        <v>15</v>
      </c>
      <c r="G112" s="12">
        <v>305.47000000000003</v>
      </c>
      <c r="H112" s="13">
        <v>0.7</v>
      </c>
      <c r="I112" s="14">
        <f t="shared" si="2"/>
        <v>91.64100000000002</v>
      </c>
      <c r="J112" s="46">
        <f t="shared" si="3"/>
        <v>45.82050000000001</v>
      </c>
    </row>
    <row r="113" spans="1:10" ht="38.25" x14ac:dyDescent="0.25">
      <c r="A113" s="6">
        <v>107</v>
      </c>
      <c r="B113" s="8" t="s">
        <v>242</v>
      </c>
      <c r="C113" s="8" t="s">
        <v>65</v>
      </c>
      <c r="D113" s="23" t="s">
        <v>243</v>
      </c>
      <c r="E113" s="7">
        <v>1</v>
      </c>
      <c r="F113" s="11" t="s">
        <v>15</v>
      </c>
      <c r="G113" s="12">
        <v>470.84</v>
      </c>
      <c r="H113" s="13">
        <v>0.7</v>
      </c>
      <c r="I113" s="14">
        <f t="shared" si="2"/>
        <v>141.25200000000001</v>
      </c>
      <c r="J113" s="46">
        <f t="shared" si="3"/>
        <v>70.626000000000005</v>
      </c>
    </row>
    <row r="114" spans="1:10" ht="38.25" x14ac:dyDescent="0.25">
      <c r="A114" s="6">
        <v>108</v>
      </c>
      <c r="B114" s="8" t="s">
        <v>244</v>
      </c>
      <c r="C114" s="8" t="s">
        <v>65</v>
      </c>
      <c r="D114" s="23" t="s">
        <v>245</v>
      </c>
      <c r="E114" s="7">
        <v>2</v>
      </c>
      <c r="F114" s="11" t="s">
        <v>15</v>
      </c>
      <c r="G114" s="12">
        <f>E114*53.11</f>
        <v>106.22</v>
      </c>
      <c r="H114" s="13">
        <v>0.7</v>
      </c>
      <c r="I114" s="14">
        <f t="shared" si="2"/>
        <v>31.866</v>
      </c>
      <c r="J114" s="46">
        <f t="shared" si="3"/>
        <v>15.933</v>
      </c>
    </row>
    <row r="115" spans="1:10" ht="38.25" x14ac:dyDescent="0.25">
      <c r="A115" s="6">
        <v>109</v>
      </c>
      <c r="B115" s="8" t="s">
        <v>246</v>
      </c>
      <c r="C115" s="8" t="s">
        <v>65</v>
      </c>
      <c r="D115" s="23" t="s">
        <v>247</v>
      </c>
      <c r="E115" s="7">
        <v>1</v>
      </c>
      <c r="F115" s="11" t="s">
        <v>15</v>
      </c>
      <c r="G115" s="12">
        <v>253.37</v>
      </c>
      <c r="H115" s="13">
        <v>0.7</v>
      </c>
      <c r="I115" s="14">
        <f t="shared" si="2"/>
        <v>76.011000000000024</v>
      </c>
      <c r="J115" s="46">
        <f t="shared" si="3"/>
        <v>38.005500000000012</v>
      </c>
    </row>
    <row r="116" spans="1:10" ht="38.25" x14ac:dyDescent="0.25">
      <c r="A116" s="6">
        <v>110</v>
      </c>
      <c r="B116" s="7" t="s">
        <v>248</v>
      </c>
      <c r="C116" s="8" t="s">
        <v>56</v>
      </c>
      <c r="D116" s="9" t="s">
        <v>249</v>
      </c>
      <c r="E116" s="10">
        <v>1</v>
      </c>
      <c r="F116" s="11" t="s">
        <v>15</v>
      </c>
      <c r="G116" s="12">
        <v>74.180000000000007</v>
      </c>
      <c r="H116" s="13">
        <v>0.7</v>
      </c>
      <c r="I116" s="14">
        <f t="shared" si="2"/>
        <v>22.254000000000005</v>
      </c>
      <c r="J116" s="46">
        <f t="shared" si="3"/>
        <v>11.127000000000002</v>
      </c>
    </row>
    <row r="117" spans="1:10" ht="38.25" x14ac:dyDescent="0.25">
      <c r="A117" s="6">
        <v>111</v>
      </c>
      <c r="B117" s="8" t="s">
        <v>250</v>
      </c>
      <c r="C117" s="8" t="s">
        <v>43</v>
      </c>
      <c r="D117" s="16" t="s">
        <v>251</v>
      </c>
      <c r="E117" s="7">
        <v>1</v>
      </c>
      <c r="F117" s="11" t="s">
        <v>15</v>
      </c>
      <c r="G117" s="12">
        <v>227.86</v>
      </c>
      <c r="H117" s="13">
        <v>0.7</v>
      </c>
      <c r="I117" s="14">
        <f t="shared" si="2"/>
        <v>68.358000000000004</v>
      </c>
      <c r="J117" s="46">
        <f t="shared" si="3"/>
        <v>34.179000000000002</v>
      </c>
    </row>
    <row r="118" spans="1:10" ht="38.25" x14ac:dyDescent="0.25">
      <c r="A118" s="6">
        <v>112</v>
      </c>
      <c r="B118" s="8" t="s">
        <v>252</v>
      </c>
      <c r="C118" s="8" t="s">
        <v>43</v>
      </c>
      <c r="D118" s="16" t="s">
        <v>253</v>
      </c>
      <c r="E118" s="7">
        <v>1</v>
      </c>
      <c r="F118" s="11" t="s">
        <v>15</v>
      </c>
      <c r="G118" s="12">
        <v>103.26</v>
      </c>
      <c r="H118" s="13">
        <v>0.7</v>
      </c>
      <c r="I118" s="14">
        <f t="shared" si="2"/>
        <v>30.978000000000009</v>
      </c>
      <c r="J118" s="46">
        <f t="shared" si="3"/>
        <v>15.489000000000004</v>
      </c>
    </row>
    <row r="119" spans="1:10" ht="38.25" x14ac:dyDescent="0.25">
      <c r="A119" s="6">
        <v>113</v>
      </c>
      <c r="B119" s="8" t="s">
        <v>254</v>
      </c>
      <c r="C119" s="8" t="s">
        <v>43</v>
      </c>
      <c r="D119" s="16" t="s">
        <v>255</v>
      </c>
      <c r="E119" s="7">
        <v>1</v>
      </c>
      <c r="F119" s="11" t="s">
        <v>15</v>
      </c>
      <c r="G119" s="12">
        <v>388.74</v>
      </c>
      <c r="H119" s="13">
        <v>0.7</v>
      </c>
      <c r="I119" s="14">
        <f t="shared" si="2"/>
        <v>116.62200000000001</v>
      </c>
      <c r="J119" s="46">
        <f t="shared" si="3"/>
        <v>58.311000000000007</v>
      </c>
    </row>
    <row r="120" spans="1:10" ht="38.25" x14ac:dyDescent="0.25">
      <c r="A120" s="6">
        <v>114</v>
      </c>
      <c r="B120" s="8" t="s">
        <v>256</v>
      </c>
      <c r="C120" s="7">
        <v>1989</v>
      </c>
      <c r="D120" s="23" t="s">
        <v>257</v>
      </c>
      <c r="E120" s="7">
        <v>1</v>
      </c>
      <c r="F120" s="11" t="s">
        <v>15</v>
      </c>
      <c r="G120" s="12">
        <v>100</v>
      </c>
      <c r="H120" s="13">
        <v>0.7</v>
      </c>
      <c r="I120" s="14">
        <f t="shared" si="2"/>
        <v>30</v>
      </c>
      <c r="J120" s="46">
        <f t="shared" si="3"/>
        <v>15</v>
      </c>
    </row>
    <row r="121" spans="1:10" ht="38.25" x14ac:dyDescent="0.25">
      <c r="A121" s="6">
        <v>115</v>
      </c>
      <c r="B121" s="8" t="s">
        <v>258</v>
      </c>
      <c r="C121" s="7">
        <v>1989</v>
      </c>
      <c r="D121" s="16" t="s">
        <v>237</v>
      </c>
      <c r="E121" s="7">
        <v>1</v>
      </c>
      <c r="F121" s="11" t="s">
        <v>15</v>
      </c>
      <c r="G121" s="12">
        <v>408.58</v>
      </c>
      <c r="H121" s="13">
        <v>0.7</v>
      </c>
      <c r="I121" s="14">
        <f t="shared" si="2"/>
        <v>122.57400000000001</v>
      </c>
      <c r="J121" s="46">
        <f t="shared" si="3"/>
        <v>61.287000000000006</v>
      </c>
    </row>
    <row r="122" spans="1:10" ht="38.25" x14ac:dyDescent="0.25">
      <c r="A122" s="6">
        <v>116</v>
      </c>
      <c r="B122" s="8" t="s">
        <v>259</v>
      </c>
      <c r="C122" s="8" t="s">
        <v>217</v>
      </c>
      <c r="D122" s="16" t="s">
        <v>235</v>
      </c>
      <c r="E122" s="7">
        <v>1</v>
      </c>
      <c r="F122" s="11" t="s">
        <v>15</v>
      </c>
      <c r="G122" s="12">
        <v>388.43</v>
      </c>
      <c r="H122" s="13">
        <v>0.7</v>
      </c>
      <c r="I122" s="14">
        <f t="shared" si="2"/>
        <v>116.529</v>
      </c>
      <c r="J122" s="46">
        <f t="shared" si="3"/>
        <v>58.264499999999998</v>
      </c>
    </row>
    <row r="123" spans="1:10" ht="38.25" x14ac:dyDescent="0.25">
      <c r="A123" s="6">
        <v>117</v>
      </c>
      <c r="B123" s="8" t="s">
        <v>260</v>
      </c>
      <c r="C123" s="8" t="s">
        <v>51</v>
      </c>
      <c r="D123" s="16" t="s">
        <v>261</v>
      </c>
      <c r="E123" s="7">
        <v>1</v>
      </c>
      <c r="F123" s="11" t="s">
        <v>15</v>
      </c>
      <c r="G123" s="12">
        <v>377.7</v>
      </c>
      <c r="H123" s="13">
        <v>0.7</v>
      </c>
      <c r="I123" s="14">
        <f t="shared" si="2"/>
        <v>113.31</v>
      </c>
      <c r="J123" s="46">
        <f t="shared" si="3"/>
        <v>56.655000000000001</v>
      </c>
    </row>
    <row r="124" spans="1:10" ht="38.25" x14ac:dyDescent="0.25">
      <c r="A124" s="6">
        <v>118</v>
      </c>
      <c r="B124" s="8" t="s">
        <v>262</v>
      </c>
      <c r="C124" s="8" t="s">
        <v>51</v>
      </c>
      <c r="D124" s="16" t="s">
        <v>261</v>
      </c>
      <c r="E124" s="7">
        <v>1</v>
      </c>
      <c r="F124" s="11" t="s">
        <v>15</v>
      </c>
      <c r="G124" s="12">
        <v>377.71</v>
      </c>
      <c r="H124" s="13">
        <v>0.7</v>
      </c>
      <c r="I124" s="14">
        <f t="shared" si="2"/>
        <v>113.31299999999999</v>
      </c>
      <c r="J124" s="46">
        <f t="shared" si="3"/>
        <v>56.656499999999994</v>
      </c>
    </row>
    <row r="125" spans="1:10" ht="38.25" x14ac:dyDescent="0.25">
      <c r="A125" s="6">
        <v>119</v>
      </c>
      <c r="B125" s="8" t="s">
        <v>263</v>
      </c>
      <c r="C125" s="7">
        <v>2022</v>
      </c>
      <c r="D125" s="9" t="s">
        <v>264</v>
      </c>
      <c r="E125" s="7">
        <v>1</v>
      </c>
      <c r="F125" s="11" t="s">
        <v>15</v>
      </c>
      <c r="G125" s="12">
        <v>346.99</v>
      </c>
      <c r="H125" s="13">
        <v>0.7</v>
      </c>
      <c r="I125" s="14">
        <f t="shared" si="2"/>
        <v>104.09700000000001</v>
      </c>
      <c r="J125" s="46">
        <f t="shared" si="3"/>
        <v>52.048500000000004</v>
      </c>
    </row>
    <row r="126" spans="1:10" ht="38.25" x14ac:dyDescent="0.25">
      <c r="A126" s="6">
        <v>120</v>
      </c>
      <c r="B126" s="8" t="s">
        <v>265</v>
      </c>
      <c r="C126" s="8" t="s">
        <v>65</v>
      </c>
      <c r="D126" s="9" t="s">
        <v>266</v>
      </c>
      <c r="E126" s="7">
        <v>1</v>
      </c>
      <c r="F126" s="11" t="s">
        <v>15</v>
      </c>
      <c r="G126" s="12">
        <v>289.58999999999997</v>
      </c>
      <c r="H126" s="13">
        <v>0.7</v>
      </c>
      <c r="I126" s="14">
        <f t="shared" si="2"/>
        <v>86.87700000000001</v>
      </c>
      <c r="J126" s="46">
        <f t="shared" si="3"/>
        <v>43.438500000000005</v>
      </c>
    </row>
    <row r="127" spans="1:10" ht="38.25" x14ac:dyDescent="0.25">
      <c r="A127" s="6">
        <v>121</v>
      </c>
      <c r="B127" s="8" t="s">
        <v>267</v>
      </c>
      <c r="C127" s="8" t="s">
        <v>13</v>
      </c>
      <c r="D127" s="16" t="s">
        <v>268</v>
      </c>
      <c r="E127" s="7">
        <v>1</v>
      </c>
      <c r="F127" s="11" t="s">
        <v>15</v>
      </c>
      <c r="G127" s="12">
        <v>741.57</v>
      </c>
      <c r="H127" s="13">
        <v>0.7</v>
      </c>
      <c r="I127" s="14">
        <f t="shared" si="2"/>
        <v>222.471</v>
      </c>
      <c r="J127" s="46">
        <f t="shared" si="3"/>
        <v>111.2355</v>
      </c>
    </row>
    <row r="128" spans="1:10" ht="38.25" x14ac:dyDescent="0.25">
      <c r="A128" s="6">
        <v>122</v>
      </c>
      <c r="B128" s="8" t="s">
        <v>269</v>
      </c>
      <c r="C128" s="8" t="s">
        <v>270</v>
      </c>
      <c r="D128" s="9" t="s">
        <v>271</v>
      </c>
      <c r="E128" s="10">
        <v>1</v>
      </c>
      <c r="F128" s="11" t="s">
        <v>15</v>
      </c>
      <c r="G128" s="12">
        <v>18.149999999999999</v>
      </c>
      <c r="H128" s="13">
        <v>0.7</v>
      </c>
      <c r="I128" s="14">
        <f t="shared" ref="I128:I189" si="4">G128-(G128*H128)</f>
        <v>5.4450000000000003</v>
      </c>
      <c r="J128" s="46">
        <f t="shared" si="3"/>
        <v>2.7225000000000001</v>
      </c>
    </row>
    <row r="129" spans="1:10" ht="38.25" x14ac:dyDescent="0.25">
      <c r="A129" s="6">
        <v>123</v>
      </c>
      <c r="B129" s="24" t="s">
        <v>272</v>
      </c>
      <c r="C129" s="24" t="s">
        <v>102</v>
      </c>
      <c r="D129" s="25" t="s">
        <v>273</v>
      </c>
      <c r="E129" s="26">
        <v>1</v>
      </c>
      <c r="F129" s="11" t="s">
        <v>15</v>
      </c>
      <c r="G129" s="27">
        <v>199.65</v>
      </c>
      <c r="H129" s="13">
        <v>0.7</v>
      </c>
      <c r="I129" s="14">
        <f t="shared" si="4"/>
        <v>59.89500000000001</v>
      </c>
      <c r="J129" s="46">
        <f t="shared" si="3"/>
        <v>29.947500000000005</v>
      </c>
    </row>
    <row r="130" spans="1:10" ht="38.25" x14ac:dyDescent="0.25">
      <c r="A130" s="6">
        <v>124</v>
      </c>
      <c r="B130" s="28" t="s">
        <v>274</v>
      </c>
      <c r="C130" s="28">
        <v>2022</v>
      </c>
      <c r="D130" s="29" t="s">
        <v>275</v>
      </c>
      <c r="E130" s="28">
        <v>1</v>
      </c>
      <c r="F130" s="11" t="s">
        <v>15</v>
      </c>
      <c r="G130" s="29">
        <v>132.28</v>
      </c>
      <c r="H130" s="13">
        <v>0.7</v>
      </c>
      <c r="I130" s="14">
        <f t="shared" si="4"/>
        <v>39.684000000000012</v>
      </c>
      <c r="J130" s="46">
        <f t="shared" si="3"/>
        <v>19.842000000000006</v>
      </c>
    </row>
    <row r="131" spans="1:10" ht="38.25" x14ac:dyDescent="0.25">
      <c r="A131" s="6">
        <v>125</v>
      </c>
      <c r="B131" s="28" t="s">
        <v>276</v>
      </c>
      <c r="C131" s="28">
        <v>2022</v>
      </c>
      <c r="D131" s="29" t="s">
        <v>277</v>
      </c>
      <c r="E131" s="28">
        <v>1</v>
      </c>
      <c r="F131" s="11" t="s">
        <v>15</v>
      </c>
      <c r="G131" s="29">
        <v>247.76</v>
      </c>
      <c r="H131" s="13">
        <v>0.7</v>
      </c>
      <c r="I131" s="14">
        <f t="shared" si="4"/>
        <v>74.328000000000003</v>
      </c>
      <c r="J131" s="46">
        <f t="shared" si="3"/>
        <v>37.164000000000001</v>
      </c>
    </row>
    <row r="132" spans="1:10" ht="38.25" x14ac:dyDescent="0.25">
      <c r="A132" s="6">
        <v>126</v>
      </c>
      <c r="B132" s="28" t="s">
        <v>278</v>
      </c>
      <c r="C132" s="28">
        <v>2022</v>
      </c>
      <c r="D132" s="29" t="s">
        <v>277</v>
      </c>
      <c r="E132" s="28">
        <v>1</v>
      </c>
      <c r="F132" s="11" t="s">
        <v>15</v>
      </c>
      <c r="G132" s="29">
        <v>247.76</v>
      </c>
      <c r="H132" s="13">
        <v>0.7</v>
      </c>
      <c r="I132" s="14">
        <f t="shared" si="4"/>
        <v>74.328000000000003</v>
      </c>
      <c r="J132" s="46">
        <f t="shared" si="3"/>
        <v>37.164000000000001</v>
      </c>
    </row>
    <row r="133" spans="1:10" ht="38.25" x14ac:dyDescent="0.25">
      <c r="A133" s="6">
        <v>127</v>
      </c>
      <c r="B133" s="28" t="s">
        <v>279</v>
      </c>
      <c r="C133" s="28">
        <v>2022</v>
      </c>
      <c r="D133" s="29" t="s">
        <v>280</v>
      </c>
      <c r="E133" s="28">
        <v>1</v>
      </c>
      <c r="F133" s="11" t="s">
        <v>15</v>
      </c>
      <c r="G133" s="29">
        <v>247.75</v>
      </c>
      <c r="H133" s="13">
        <v>0.7</v>
      </c>
      <c r="I133" s="14">
        <f t="shared" si="4"/>
        <v>74.325000000000017</v>
      </c>
      <c r="J133" s="46">
        <f t="shared" si="3"/>
        <v>37.162500000000009</v>
      </c>
    </row>
    <row r="134" spans="1:10" ht="38.25" x14ac:dyDescent="0.25">
      <c r="A134" s="6">
        <v>128</v>
      </c>
      <c r="B134" s="28" t="s">
        <v>281</v>
      </c>
      <c r="C134" s="28">
        <v>2022</v>
      </c>
      <c r="D134" s="29" t="s">
        <v>282</v>
      </c>
      <c r="E134" s="28">
        <v>1</v>
      </c>
      <c r="F134" s="11" t="s">
        <v>15</v>
      </c>
      <c r="G134" s="29">
        <v>34.29</v>
      </c>
      <c r="H134" s="13">
        <v>0.7</v>
      </c>
      <c r="I134" s="14">
        <f t="shared" si="4"/>
        <v>10.287000000000003</v>
      </c>
      <c r="J134" s="46">
        <f t="shared" si="3"/>
        <v>5.1435000000000013</v>
      </c>
    </row>
    <row r="135" spans="1:10" ht="38.25" x14ac:dyDescent="0.25">
      <c r="A135" s="6">
        <v>129</v>
      </c>
      <c r="B135" s="28" t="s">
        <v>283</v>
      </c>
      <c r="C135" s="28">
        <v>2022</v>
      </c>
      <c r="D135" s="29" t="s">
        <v>282</v>
      </c>
      <c r="E135" s="28">
        <v>1</v>
      </c>
      <c r="F135" s="11" t="s">
        <v>15</v>
      </c>
      <c r="G135" s="29">
        <v>34.29</v>
      </c>
      <c r="H135" s="13">
        <v>0.7</v>
      </c>
      <c r="I135" s="14">
        <f t="shared" si="4"/>
        <v>10.287000000000003</v>
      </c>
      <c r="J135" s="46">
        <f t="shared" si="3"/>
        <v>5.1435000000000013</v>
      </c>
    </row>
    <row r="136" spans="1:10" ht="38.25" x14ac:dyDescent="0.25">
      <c r="A136" s="6">
        <v>130</v>
      </c>
      <c r="B136" s="28" t="s">
        <v>284</v>
      </c>
      <c r="C136" s="28">
        <v>2022</v>
      </c>
      <c r="D136" s="29" t="s">
        <v>285</v>
      </c>
      <c r="E136" s="28">
        <v>1</v>
      </c>
      <c r="F136" s="11" t="s">
        <v>15</v>
      </c>
      <c r="G136" s="29">
        <v>41.18</v>
      </c>
      <c r="H136" s="13">
        <v>0.7</v>
      </c>
      <c r="I136" s="14">
        <f t="shared" si="4"/>
        <v>12.354000000000003</v>
      </c>
      <c r="J136" s="46">
        <f t="shared" ref="J136:J199" si="5">I136/2</f>
        <v>6.1770000000000014</v>
      </c>
    </row>
    <row r="137" spans="1:10" ht="38.25" x14ac:dyDescent="0.25">
      <c r="A137" s="6">
        <v>131</v>
      </c>
      <c r="B137" s="30" t="s">
        <v>286</v>
      </c>
      <c r="C137" s="31">
        <v>2014</v>
      </c>
      <c r="D137" s="32" t="s">
        <v>287</v>
      </c>
      <c r="E137" s="31">
        <v>1</v>
      </c>
      <c r="F137" s="11" t="s">
        <v>15</v>
      </c>
      <c r="G137" s="33">
        <f>E137*320.54</f>
        <v>320.54000000000002</v>
      </c>
      <c r="H137" s="13">
        <v>0.7</v>
      </c>
      <c r="I137" s="14">
        <f t="shared" si="4"/>
        <v>96.162000000000035</v>
      </c>
      <c r="J137" s="46">
        <f t="shared" si="5"/>
        <v>48.081000000000017</v>
      </c>
    </row>
    <row r="138" spans="1:10" ht="51" customHeight="1" x14ac:dyDescent="0.25">
      <c r="A138" s="6">
        <v>132</v>
      </c>
      <c r="B138" s="8" t="s">
        <v>288</v>
      </c>
      <c r="C138" s="8" t="s">
        <v>27</v>
      </c>
      <c r="D138" s="9" t="s">
        <v>289</v>
      </c>
      <c r="E138" s="7">
        <v>1</v>
      </c>
      <c r="F138" s="11" t="s">
        <v>15</v>
      </c>
      <c r="G138" s="12">
        <v>423.37</v>
      </c>
      <c r="H138" s="13">
        <v>0.7</v>
      </c>
      <c r="I138" s="14">
        <f t="shared" si="4"/>
        <v>127.01100000000002</v>
      </c>
      <c r="J138" s="46">
        <f t="shared" si="5"/>
        <v>63.505500000000012</v>
      </c>
    </row>
    <row r="139" spans="1:10" ht="38.25" x14ac:dyDescent="0.25">
      <c r="A139" s="6">
        <v>133</v>
      </c>
      <c r="B139" s="8" t="s">
        <v>290</v>
      </c>
      <c r="C139" s="8" t="s">
        <v>109</v>
      </c>
      <c r="D139" s="9" t="s">
        <v>291</v>
      </c>
      <c r="E139" s="7">
        <v>1</v>
      </c>
      <c r="F139" s="11" t="s">
        <v>15</v>
      </c>
      <c r="G139" s="12">
        <v>191.4</v>
      </c>
      <c r="H139" s="13">
        <v>0.7</v>
      </c>
      <c r="I139" s="14">
        <f t="shared" si="4"/>
        <v>57.420000000000016</v>
      </c>
      <c r="J139" s="46">
        <f t="shared" si="5"/>
        <v>28.710000000000008</v>
      </c>
    </row>
    <row r="140" spans="1:10" ht="38.25" x14ac:dyDescent="0.25">
      <c r="A140" s="6">
        <v>134</v>
      </c>
      <c r="B140" s="8" t="s">
        <v>292</v>
      </c>
      <c r="C140" s="8" t="s">
        <v>27</v>
      </c>
      <c r="D140" s="9" t="s">
        <v>293</v>
      </c>
      <c r="E140" s="7">
        <v>1</v>
      </c>
      <c r="F140" s="11" t="s">
        <v>15</v>
      </c>
      <c r="G140" s="15">
        <v>30</v>
      </c>
      <c r="H140" s="13">
        <v>0.7</v>
      </c>
      <c r="I140" s="14">
        <f t="shared" si="4"/>
        <v>9</v>
      </c>
      <c r="J140" s="46">
        <f t="shared" si="5"/>
        <v>4.5</v>
      </c>
    </row>
    <row r="141" spans="1:10" ht="38.25" x14ac:dyDescent="0.25">
      <c r="A141" s="6">
        <v>135</v>
      </c>
      <c r="B141" s="8" t="s">
        <v>294</v>
      </c>
      <c r="C141" s="8" t="s">
        <v>109</v>
      </c>
      <c r="D141" s="9" t="s">
        <v>295</v>
      </c>
      <c r="E141" s="7">
        <v>1</v>
      </c>
      <c r="F141" s="11" t="s">
        <v>15</v>
      </c>
      <c r="G141" s="15">
        <v>37.1</v>
      </c>
      <c r="H141" s="13">
        <v>0.7</v>
      </c>
      <c r="I141" s="14">
        <f t="shared" si="4"/>
        <v>11.130000000000003</v>
      </c>
      <c r="J141" s="46">
        <f t="shared" si="5"/>
        <v>5.5650000000000013</v>
      </c>
    </row>
    <row r="142" spans="1:10" ht="38.25" x14ac:dyDescent="0.25">
      <c r="A142" s="6">
        <v>136</v>
      </c>
      <c r="B142" s="8" t="s">
        <v>296</v>
      </c>
      <c r="C142" s="8" t="s">
        <v>92</v>
      </c>
      <c r="D142" s="16" t="s">
        <v>297</v>
      </c>
      <c r="E142" s="7">
        <v>1</v>
      </c>
      <c r="F142" s="11" t="s">
        <v>15</v>
      </c>
      <c r="G142" s="12">
        <v>31.63</v>
      </c>
      <c r="H142" s="13">
        <v>0.7</v>
      </c>
      <c r="I142" s="14">
        <f t="shared" si="4"/>
        <v>9.4890000000000008</v>
      </c>
      <c r="J142" s="46">
        <f t="shared" si="5"/>
        <v>4.7445000000000004</v>
      </c>
    </row>
    <row r="143" spans="1:10" ht="38.25" x14ac:dyDescent="0.25">
      <c r="A143" s="6">
        <v>137</v>
      </c>
      <c r="B143" s="8" t="s">
        <v>298</v>
      </c>
      <c r="C143" s="8" t="s">
        <v>109</v>
      </c>
      <c r="D143" s="9" t="s">
        <v>112</v>
      </c>
      <c r="E143" s="7">
        <v>1</v>
      </c>
      <c r="F143" s="11" t="s">
        <v>15</v>
      </c>
      <c r="G143" s="15">
        <v>70.33</v>
      </c>
      <c r="H143" s="13">
        <v>0.7</v>
      </c>
      <c r="I143" s="14">
        <f t="shared" si="4"/>
        <v>21.099000000000004</v>
      </c>
      <c r="J143" s="46">
        <f t="shared" si="5"/>
        <v>10.549500000000002</v>
      </c>
    </row>
    <row r="144" spans="1:10" ht="38.25" x14ac:dyDescent="0.25">
      <c r="A144" s="6">
        <v>138</v>
      </c>
      <c r="B144" s="8" t="s">
        <v>299</v>
      </c>
      <c r="C144" s="8" t="s">
        <v>109</v>
      </c>
      <c r="D144" s="9" t="s">
        <v>114</v>
      </c>
      <c r="E144" s="7">
        <v>2</v>
      </c>
      <c r="F144" s="11" t="s">
        <v>15</v>
      </c>
      <c r="G144" s="15">
        <f>E144*28.05</f>
        <v>56.1</v>
      </c>
      <c r="H144" s="13">
        <v>0.7</v>
      </c>
      <c r="I144" s="14">
        <f t="shared" si="4"/>
        <v>16.830000000000005</v>
      </c>
      <c r="J144" s="46">
        <f t="shared" si="5"/>
        <v>8.4150000000000027</v>
      </c>
    </row>
    <row r="145" spans="1:10" ht="38.25" x14ac:dyDescent="0.25">
      <c r="A145" s="6">
        <v>139</v>
      </c>
      <c r="B145" s="8" t="s">
        <v>300</v>
      </c>
      <c r="C145" s="8" t="s">
        <v>109</v>
      </c>
      <c r="D145" s="9" t="s">
        <v>116</v>
      </c>
      <c r="E145" s="7">
        <v>1</v>
      </c>
      <c r="F145" s="11" t="s">
        <v>15</v>
      </c>
      <c r="G145" s="15">
        <v>140.79</v>
      </c>
      <c r="H145" s="13">
        <v>0.7</v>
      </c>
      <c r="I145" s="14">
        <f t="shared" si="4"/>
        <v>42.237000000000009</v>
      </c>
      <c r="J145" s="46">
        <f t="shared" si="5"/>
        <v>21.118500000000004</v>
      </c>
    </row>
    <row r="146" spans="1:10" ht="38.25" x14ac:dyDescent="0.25">
      <c r="A146" s="6">
        <v>140</v>
      </c>
      <c r="B146" s="8" t="s">
        <v>301</v>
      </c>
      <c r="C146" s="8" t="s">
        <v>302</v>
      </c>
      <c r="D146" s="18" t="s">
        <v>303</v>
      </c>
      <c r="E146" s="7">
        <v>1</v>
      </c>
      <c r="F146" s="11" t="s">
        <v>15</v>
      </c>
      <c r="G146" s="15">
        <v>33.880000000000003</v>
      </c>
      <c r="H146" s="13">
        <v>0.7</v>
      </c>
      <c r="I146" s="14">
        <f t="shared" si="4"/>
        <v>10.164000000000001</v>
      </c>
      <c r="J146" s="46">
        <f t="shared" si="5"/>
        <v>5.0820000000000007</v>
      </c>
    </row>
    <row r="147" spans="1:10" ht="38.25" x14ac:dyDescent="0.25">
      <c r="A147" s="6">
        <v>141</v>
      </c>
      <c r="B147" s="8" t="s">
        <v>304</v>
      </c>
      <c r="C147" s="8" t="s">
        <v>305</v>
      </c>
      <c r="D147" s="9" t="s">
        <v>306</v>
      </c>
      <c r="E147" s="7">
        <v>1</v>
      </c>
      <c r="F147" s="11" t="s">
        <v>15</v>
      </c>
      <c r="G147" s="12">
        <v>514.42999999999995</v>
      </c>
      <c r="H147" s="13">
        <v>0.7</v>
      </c>
      <c r="I147" s="14">
        <f t="shared" si="4"/>
        <v>154.32900000000001</v>
      </c>
      <c r="J147" s="46">
        <f t="shared" si="5"/>
        <v>77.164500000000004</v>
      </c>
    </row>
    <row r="148" spans="1:10" ht="38.25" x14ac:dyDescent="0.25">
      <c r="A148" s="6">
        <v>142</v>
      </c>
      <c r="B148" s="8" t="s">
        <v>307</v>
      </c>
      <c r="C148" s="8" t="s">
        <v>51</v>
      </c>
      <c r="D148" s="17" t="s">
        <v>308</v>
      </c>
      <c r="E148" s="7">
        <v>1</v>
      </c>
      <c r="F148" s="11" t="s">
        <v>15</v>
      </c>
      <c r="G148" s="15">
        <v>360.92</v>
      </c>
      <c r="H148" s="13">
        <v>0.7</v>
      </c>
      <c r="I148" s="14">
        <f t="shared" si="4"/>
        <v>108.27600000000001</v>
      </c>
      <c r="J148" s="46">
        <f t="shared" si="5"/>
        <v>54.138000000000005</v>
      </c>
    </row>
    <row r="149" spans="1:10" ht="38.25" x14ac:dyDescent="0.25">
      <c r="A149" s="6">
        <v>143</v>
      </c>
      <c r="B149" s="8" t="s">
        <v>309</v>
      </c>
      <c r="C149" s="8" t="s">
        <v>99</v>
      </c>
      <c r="D149" s="9" t="s">
        <v>310</v>
      </c>
      <c r="E149" s="10">
        <v>1</v>
      </c>
      <c r="F149" s="11" t="s">
        <v>15</v>
      </c>
      <c r="G149" s="12">
        <v>341.33</v>
      </c>
      <c r="H149" s="13">
        <v>0.7</v>
      </c>
      <c r="I149" s="14">
        <f t="shared" si="4"/>
        <v>102.399</v>
      </c>
      <c r="J149" s="46">
        <f t="shared" si="5"/>
        <v>51.1995</v>
      </c>
    </row>
    <row r="150" spans="1:10" ht="51" customHeight="1" x14ac:dyDescent="0.25">
      <c r="A150" s="6">
        <v>144</v>
      </c>
      <c r="B150" s="8" t="s">
        <v>311</v>
      </c>
      <c r="C150" s="8" t="s">
        <v>27</v>
      </c>
      <c r="D150" s="9" t="s">
        <v>312</v>
      </c>
      <c r="E150" s="7">
        <v>1</v>
      </c>
      <c r="F150" s="11" t="s">
        <v>15</v>
      </c>
      <c r="G150" s="12">
        <v>28</v>
      </c>
      <c r="H150" s="13">
        <v>0.7</v>
      </c>
      <c r="I150" s="14">
        <f t="shared" si="4"/>
        <v>8.4000000000000021</v>
      </c>
      <c r="J150" s="46">
        <f t="shared" si="5"/>
        <v>4.2000000000000011</v>
      </c>
    </row>
    <row r="151" spans="1:10" ht="38.25" x14ac:dyDescent="0.25">
      <c r="A151" s="6">
        <v>145</v>
      </c>
      <c r="B151" s="8" t="s">
        <v>313</v>
      </c>
      <c r="C151" s="8" t="s">
        <v>314</v>
      </c>
      <c r="D151" s="9" t="s">
        <v>315</v>
      </c>
      <c r="E151" s="7">
        <v>1</v>
      </c>
      <c r="F151" s="11" t="s">
        <v>15</v>
      </c>
      <c r="G151" s="12">
        <v>30.35</v>
      </c>
      <c r="H151" s="13">
        <v>0.7</v>
      </c>
      <c r="I151" s="14">
        <f t="shared" si="4"/>
        <v>9.1050000000000004</v>
      </c>
      <c r="J151" s="46">
        <f t="shared" si="5"/>
        <v>4.5525000000000002</v>
      </c>
    </row>
    <row r="152" spans="1:10" ht="38.25" x14ac:dyDescent="0.25">
      <c r="A152" s="6">
        <v>146</v>
      </c>
      <c r="B152" s="8" t="s">
        <v>316</v>
      </c>
      <c r="C152" s="8" t="s">
        <v>109</v>
      </c>
      <c r="D152" s="9" t="s">
        <v>317</v>
      </c>
      <c r="E152" s="7">
        <v>1</v>
      </c>
      <c r="F152" s="11" t="s">
        <v>15</v>
      </c>
      <c r="G152" s="12">
        <v>721.98</v>
      </c>
      <c r="H152" s="13">
        <v>0.7</v>
      </c>
      <c r="I152" s="14">
        <f t="shared" si="4"/>
        <v>216.59400000000005</v>
      </c>
      <c r="J152" s="46">
        <f t="shared" si="5"/>
        <v>108.29700000000003</v>
      </c>
    </row>
    <row r="153" spans="1:10" ht="38.25" x14ac:dyDescent="0.25">
      <c r="A153" s="6">
        <v>147</v>
      </c>
      <c r="B153" s="8" t="s">
        <v>318</v>
      </c>
      <c r="C153" s="8" t="s">
        <v>43</v>
      </c>
      <c r="D153" s="9" t="s">
        <v>319</v>
      </c>
      <c r="E153" s="7">
        <v>1</v>
      </c>
      <c r="F153" s="11" t="s">
        <v>15</v>
      </c>
      <c r="G153" s="12">
        <v>216.49</v>
      </c>
      <c r="H153" s="13">
        <v>0.7</v>
      </c>
      <c r="I153" s="14">
        <f t="shared" si="4"/>
        <v>64.947000000000003</v>
      </c>
      <c r="J153" s="46">
        <f t="shared" si="5"/>
        <v>32.473500000000001</v>
      </c>
    </row>
    <row r="154" spans="1:10" ht="38.25" x14ac:dyDescent="0.25">
      <c r="A154" s="6">
        <v>148</v>
      </c>
      <c r="B154" s="8" t="s">
        <v>320</v>
      </c>
      <c r="C154" s="8" t="s">
        <v>56</v>
      </c>
      <c r="D154" s="9" t="s">
        <v>151</v>
      </c>
      <c r="E154" s="7">
        <v>1</v>
      </c>
      <c r="F154" s="11" t="s">
        <v>15</v>
      </c>
      <c r="G154" s="12">
        <v>288.33999999999997</v>
      </c>
      <c r="H154" s="13">
        <v>0.7</v>
      </c>
      <c r="I154" s="14">
        <f t="shared" si="4"/>
        <v>86.50200000000001</v>
      </c>
      <c r="J154" s="46">
        <f t="shared" si="5"/>
        <v>43.251000000000005</v>
      </c>
    </row>
    <row r="155" spans="1:10" ht="38.25" x14ac:dyDescent="0.25">
      <c r="A155" s="6">
        <v>149</v>
      </c>
      <c r="B155" s="8" t="s">
        <v>321</v>
      </c>
      <c r="C155" s="8" t="s">
        <v>43</v>
      </c>
      <c r="D155" s="9" t="s">
        <v>322</v>
      </c>
      <c r="E155" s="7">
        <v>1</v>
      </c>
      <c r="F155" s="11" t="s">
        <v>15</v>
      </c>
      <c r="G155" s="12">
        <v>541.71</v>
      </c>
      <c r="H155" s="13">
        <v>0.7</v>
      </c>
      <c r="I155" s="14">
        <f t="shared" si="4"/>
        <v>162.51300000000003</v>
      </c>
      <c r="J155" s="46">
        <f t="shared" si="5"/>
        <v>81.256500000000017</v>
      </c>
    </row>
    <row r="156" spans="1:10" ht="38.25" x14ac:dyDescent="0.25">
      <c r="A156" s="6">
        <v>150</v>
      </c>
      <c r="B156" s="8" t="s">
        <v>323</v>
      </c>
      <c r="C156" s="8" t="s">
        <v>43</v>
      </c>
      <c r="D156" s="9" t="s">
        <v>324</v>
      </c>
      <c r="E156" s="7">
        <v>1</v>
      </c>
      <c r="F156" s="11" t="s">
        <v>15</v>
      </c>
      <c r="G156" s="12">
        <v>739.7</v>
      </c>
      <c r="H156" s="13">
        <v>0.7</v>
      </c>
      <c r="I156" s="14">
        <f t="shared" si="4"/>
        <v>221.91000000000008</v>
      </c>
      <c r="J156" s="46">
        <f t="shared" si="5"/>
        <v>110.95500000000004</v>
      </c>
    </row>
    <row r="157" spans="1:10" ht="38.25" x14ac:dyDescent="0.25">
      <c r="A157" s="6">
        <v>151</v>
      </c>
      <c r="B157" s="8" t="s">
        <v>325</v>
      </c>
      <c r="C157" s="8" t="s">
        <v>56</v>
      </c>
      <c r="D157" s="9" t="s">
        <v>326</v>
      </c>
      <c r="E157" s="7">
        <v>1</v>
      </c>
      <c r="F157" s="11" t="s">
        <v>15</v>
      </c>
      <c r="G157" s="12">
        <v>349.22</v>
      </c>
      <c r="H157" s="13">
        <v>0.7</v>
      </c>
      <c r="I157" s="14">
        <f t="shared" si="4"/>
        <v>104.76600000000002</v>
      </c>
      <c r="J157" s="46">
        <f t="shared" si="5"/>
        <v>52.38300000000001</v>
      </c>
    </row>
    <row r="158" spans="1:10" ht="38.25" x14ac:dyDescent="0.25">
      <c r="A158" s="6">
        <v>152</v>
      </c>
      <c r="B158" s="8" t="s">
        <v>327</v>
      </c>
      <c r="C158" s="8" t="s">
        <v>109</v>
      </c>
      <c r="D158" s="9" t="s">
        <v>328</v>
      </c>
      <c r="E158" s="7">
        <v>2</v>
      </c>
      <c r="F158" s="11" t="s">
        <v>15</v>
      </c>
      <c r="G158" s="12">
        <f>E158*287.24</f>
        <v>574.48</v>
      </c>
      <c r="H158" s="13">
        <v>0.7</v>
      </c>
      <c r="I158" s="14">
        <f t="shared" si="4"/>
        <v>172.34400000000005</v>
      </c>
      <c r="J158" s="46">
        <f t="shared" si="5"/>
        <v>86.172000000000025</v>
      </c>
    </row>
    <row r="159" spans="1:10" ht="38.25" x14ac:dyDescent="0.25">
      <c r="A159" s="6">
        <v>153</v>
      </c>
      <c r="B159" s="8" t="s">
        <v>329</v>
      </c>
      <c r="C159" s="8" t="s">
        <v>109</v>
      </c>
      <c r="D159" s="9" t="s">
        <v>330</v>
      </c>
      <c r="E159" s="7">
        <v>2</v>
      </c>
      <c r="F159" s="11" t="s">
        <v>15</v>
      </c>
      <c r="G159" s="12">
        <f>E159*192.33</f>
        <v>384.66</v>
      </c>
      <c r="H159" s="13">
        <v>0.7</v>
      </c>
      <c r="I159" s="14">
        <f t="shared" si="4"/>
        <v>115.39800000000002</v>
      </c>
      <c r="J159" s="46">
        <f t="shared" si="5"/>
        <v>57.699000000000012</v>
      </c>
    </row>
    <row r="160" spans="1:10" ht="38.25" x14ac:dyDescent="0.25">
      <c r="A160" s="6">
        <v>154</v>
      </c>
      <c r="B160" s="8" t="s">
        <v>331</v>
      </c>
      <c r="C160" s="8" t="s">
        <v>109</v>
      </c>
      <c r="D160" s="9" t="s">
        <v>332</v>
      </c>
      <c r="E160" s="7">
        <v>1</v>
      </c>
      <c r="F160" s="11" t="s">
        <v>15</v>
      </c>
      <c r="G160" s="12">
        <v>73.88</v>
      </c>
      <c r="H160" s="13">
        <v>0.7</v>
      </c>
      <c r="I160" s="14">
        <f t="shared" si="4"/>
        <v>22.164000000000001</v>
      </c>
      <c r="J160" s="46">
        <f t="shared" si="5"/>
        <v>11.082000000000001</v>
      </c>
    </row>
    <row r="161" spans="1:10" ht="38.25" x14ac:dyDescent="0.25">
      <c r="A161" s="6">
        <v>155</v>
      </c>
      <c r="B161" s="8" t="s">
        <v>333</v>
      </c>
      <c r="C161" s="8" t="s">
        <v>109</v>
      </c>
      <c r="D161" s="9" t="s">
        <v>334</v>
      </c>
      <c r="E161" s="7">
        <v>1</v>
      </c>
      <c r="F161" s="11" t="s">
        <v>15</v>
      </c>
      <c r="G161" s="12">
        <v>88.69</v>
      </c>
      <c r="H161" s="13">
        <v>0.7</v>
      </c>
      <c r="I161" s="14">
        <f t="shared" si="4"/>
        <v>26.607000000000006</v>
      </c>
      <c r="J161" s="46">
        <f t="shared" si="5"/>
        <v>13.303500000000003</v>
      </c>
    </row>
    <row r="162" spans="1:10" ht="38.25" x14ac:dyDescent="0.25">
      <c r="A162" s="6">
        <v>156</v>
      </c>
      <c r="B162" s="8" t="s">
        <v>335</v>
      </c>
      <c r="C162" s="8" t="s">
        <v>109</v>
      </c>
      <c r="D162" s="9" t="s">
        <v>332</v>
      </c>
      <c r="E162" s="7">
        <v>1</v>
      </c>
      <c r="F162" s="11" t="s">
        <v>15</v>
      </c>
      <c r="G162" s="12">
        <v>70.33</v>
      </c>
      <c r="H162" s="13">
        <v>0.7</v>
      </c>
      <c r="I162" s="14">
        <f t="shared" si="4"/>
        <v>21.099000000000004</v>
      </c>
      <c r="J162" s="46">
        <f t="shared" si="5"/>
        <v>10.549500000000002</v>
      </c>
    </row>
    <row r="163" spans="1:10" ht="38.25" x14ac:dyDescent="0.25">
      <c r="A163" s="6">
        <v>157</v>
      </c>
      <c r="B163" s="8" t="s">
        <v>336</v>
      </c>
      <c r="C163" s="8" t="s">
        <v>109</v>
      </c>
      <c r="D163" s="9" t="s">
        <v>337</v>
      </c>
      <c r="E163" s="7">
        <v>1</v>
      </c>
      <c r="F163" s="11" t="s">
        <v>15</v>
      </c>
      <c r="G163" s="12">
        <v>80.19</v>
      </c>
      <c r="H163" s="13">
        <v>0.7</v>
      </c>
      <c r="I163" s="14">
        <f t="shared" si="4"/>
        <v>24.057000000000002</v>
      </c>
      <c r="J163" s="46">
        <f t="shared" si="5"/>
        <v>12.028500000000001</v>
      </c>
    </row>
    <row r="164" spans="1:10" ht="38.25" x14ac:dyDescent="0.25">
      <c r="A164" s="6">
        <v>158</v>
      </c>
      <c r="B164" s="8" t="s">
        <v>338</v>
      </c>
      <c r="C164" s="8" t="s">
        <v>43</v>
      </c>
      <c r="D164" s="9" t="s">
        <v>124</v>
      </c>
      <c r="E164" s="7">
        <v>1</v>
      </c>
      <c r="F164" s="11" t="s">
        <v>15</v>
      </c>
      <c r="G164" s="12">
        <v>135.43</v>
      </c>
      <c r="H164" s="13">
        <v>0.7</v>
      </c>
      <c r="I164" s="14">
        <f t="shared" si="4"/>
        <v>40.629000000000005</v>
      </c>
      <c r="J164" s="46">
        <f t="shared" si="5"/>
        <v>20.314500000000002</v>
      </c>
    </row>
    <row r="165" spans="1:10" ht="38.25" x14ac:dyDescent="0.25">
      <c r="A165" s="6">
        <v>159</v>
      </c>
      <c r="B165" s="8" t="s">
        <v>339</v>
      </c>
      <c r="C165" s="8" t="s">
        <v>51</v>
      </c>
      <c r="D165" s="9" t="s">
        <v>340</v>
      </c>
      <c r="E165" s="7">
        <v>1</v>
      </c>
      <c r="F165" s="11" t="s">
        <v>15</v>
      </c>
      <c r="G165" s="12">
        <v>91.94</v>
      </c>
      <c r="H165" s="13">
        <v>0.7</v>
      </c>
      <c r="I165" s="14">
        <f t="shared" si="4"/>
        <v>27.582000000000008</v>
      </c>
      <c r="J165" s="46">
        <f t="shared" si="5"/>
        <v>13.791000000000004</v>
      </c>
    </row>
    <row r="166" spans="1:10" ht="38.25" x14ac:dyDescent="0.25">
      <c r="A166" s="6">
        <v>160</v>
      </c>
      <c r="B166" s="8" t="s">
        <v>341</v>
      </c>
      <c r="C166" s="8" t="s">
        <v>43</v>
      </c>
      <c r="D166" s="9" t="s">
        <v>342</v>
      </c>
      <c r="E166" s="7">
        <v>1</v>
      </c>
      <c r="F166" s="11" t="s">
        <v>15</v>
      </c>
      <c r="G166" s="12">
        <v>488.38</v>
      </c>
      <c r="H166" s="13">
        <v>0.7</v>
      </c>
      <c r="I166" s="14">
        <f t="shared" si="4"/>
        <v>146.51400000000001</v>
      </c>
      <c r="J166" s="46">
        <f t="shared" si="5"/>
        <v>73.257000000000005</v>
      </c>
    </row>
    <row r="167" spans="1:10" ht="38.25" x14ac:dyDescent="0.25">
      <c r="A167" s="6">
        <v>161</v>
      </c>
      <c r="B167" s="8" t="s">
        <v>343</v>
      </c>
      <c r="C167" s="8" t="s">
        <v>109</v>
      </c>
      <c r="D167" s="9" t="s">
        <v>344</v>
      </c>
      <c r="E167" s="7">
        <v>1</v>
      </c>
      <c r="F167" s="11" t="s">
        <v>15</v>
      </c>
      <c r="G167" s="12">
        <v>441.88</v>
      </c>
      <c r="H167" s="13">
        <v>0.7</v>
      </c>
      <c r="I167" s="14">
        <f t="shared" si="4"/>
        <v>132.56400000000002</v>
      </c>
      <c r="J167" s="46">
        <f t="shared" si="5"/>
        <v>66.282000000000011</v>
      </c>
    </row>
    <row r="168" spans="1:10" ht="38.25" x14ac:dyDescent="0.25">
      <c r="A168" s="6">
        <v>162</v>
      </c>
      <c r="B168" s="8" t="s">
        <v>345</v>
      </c>
      <c r="C168" s="8" t="s">
        <v>43</v>
      </c>
      <c r="D168" s="9" t="s">
        <v>346</v>
      </c>
      <c r="E168" s="7">
        <v>1</v>
      </c>
      <c r="F168" s="11" t="s">
        <v>15</v>
      </c>
      <c r="G168" s="12">
        <v>89.23</v>
      </c>
      <c r="H168" s="13">
        <v>0.7</v>
      </c>
      <c r="I168" s="14">
        <f t="shared" si="4"/>
        <v>26.769000000000005</v>
      </c>
      <c r="J168" s="46">
        <f t="shared" si="5"/>
        <v>13.384500000000003</v>
      </c>
    </row>
    <row r="169" spans="1:10" ht="38.25" x14ac:dyDescent="0.25">
      <c r="A169" s="6">
        <v>163</v>
      </c>
      <c r="B169" s="8" t="s">
        <v>347</v>
      </c>
      <c r="C169" s="8" t="s">
        <v>20</v>
      </c>
      <c r="D169" s="9" t="s">
        <v>348</v>
      </c>
      <c r="E169" s="7">
        <v>1</v>
      </c>
      <c r="F169" s="11" t="s">
        <v>15</v>
      </c>
      <c r="G169" s="12">
        <v>310.82</v>
      </c>
      <c r="H169" s="13">
        <v>0.7</v>
      </c>
      <c r="I169" s="14">
        <f t="shared" si="4"/>
        <v>93.246000000000009</v>
      </c>
      <c r="J169" s="46">
        <f t="shared" si="5"/>
        <v>46.623000000000005</v>
      </c>
    </row>
    <row r="170" spans="1:10" ht="38.25" x14ac:dyDescent="0.25">
      <c r="A170" s="6">
        <v>164</v>
      </c>
      <c r="B170" s="8" t="s">
        <v>349</v>
      </c>
      <c r="C170" s="8" t="s">
        <v>56</v>
      </c>
      <c r="D170" s="9" t="s">
        <v>350</v>
      </c>
      <c r="E170" s="7">
        <v>1</v>
      </c>
      <c r="F170" s="11" t="s">
        <v>15</v>
      </c>
      <c r="G170" s="12">
        <v>63.33</v>
      </c>
      <c r="H170" s="13">
        <v>0.7</v>
      </c>
      <c r="I170" s="14">
        <f t="shared" si="4"/>
        <v>18.999000000000002</v>
      </c>
      <c r="J170" s="46">
        <f t="shared" si="5"/>
        <v>9.4995000000000012</v>
      </c>
    </row>
    <row r="171" spans="1:10" ht="38.25" x14ac:dyDescent="0.25">
      <c r="A171" s="6">
        <v>165</v>
      </c>
      <c r="B171" s="8" t="s">
        <v>351</v>
      </c>
      <c r="C171" s="8" t="s">
        <v>43</v>
      </c>
      <c r="D171" s="16" t="s">
        <v>352</v>
      </c>
      <c r="E171" s="7">
        <v>1</v>
      </c>
      <c r="F171" s="11" t="s">
        <v>15</v>
      </c>
      <c r="G171" s="12">
        <v>440.7</v>
      </c>
      <c r="H171" s="13">
        <v>0.7</v>
      </c>
      <c r="I171" s="14">
        <f t="shared" si="4"/>
        <v>132.21000000000004</v>
      </c>
      <c r="J171" s="46">
        <f t="shared" si="5"/>
        <v>66.105000000000018</v>
      </c>
    </row>
    <row r="172" spans="1:10" ht="38.25" x14ac:dyDescent="0.25">
      <c r="A172" s="6">
        <v>166</v>
      </c>
      <c r="B172" s="8" t="s">
        <v>353</v>
      </c>
      <c r="C172" s="8" t="s">
        <v>43</v>
      </c>
      <c r="D172" s="18" t="s">
        <v>354</v>
      </c>
      <c r="E172" s="7">
        <v>1</v>
      </c>
      <c r="F172" s="11" t="s">
        <v>15</v>
      </c>
      <c r="G172" s="15">
        <v>49.47</v>
      </c>
      <c r="H172" s="13">
        <v>0.7</v>
      </c>
      <c r="I172" s="14">
        <f t="shared" si="4"/>
        <v>14.841000000000001</v>
      </c>
      <c r="J172" s="46">
        <f t="shared" si="5"/>
        <v>7.4205000000000005</v>
      </c>
    </row>
    <row r="173" spans="1:10" ht="38.25" x14ac:dyDescent="0.25">
      <c r="A173" s="6">
        <v>167</v>
      </c>
      <c r="B173" s="8" t="s">
        <v>355</v>
      </c>
      <c r="C173" s="8" t="s">
        <v>43</v>
      </c>
      <c r="D173" s="9" t="s">
        <v>356</v>
      </c>
      <c r="E173" s="7">
        <v>1</v>
      </c>
      <c r="F173" s="11" t="s">
        <v>15</v>
      </c>
      <c r="G173" s="12">
        <v>555.49</v>
      </c>
      <c r="H173" s="13">
        <v>0.7</v>
      </c>
      <c r="I173" s="14">
        <f t="shared" si="4"/>
        <v>166.64700000000005</v>
      </c>
      <c r="J173" s="46">
        <f t="shared" si="5"/>
        <v>83.323500000000024</v>
      </c>
    </row>
    <row r="174" spans="1:10" ht="38.25" x14ac:dyDescent="0.25">
      <c r="A174" s="6">
        <v>168</v>
      </c>
      <c r="B174" s="8" t="s">
        <v>357</v>
      </c>
      <c r="C174" s="8" t="s">
        <v>109</v>
      </c>
      <c r="D174" s="9" t="s">
        <v>358</v>
      </c>
      <c r="E174" s="7">
        <v>1</v>
      </c>
      <c r="F174" s="11" t="s">
        <v>15</v>
      </c>
      <c r="G174" s="12">
        <v>965.83</v>
      </c>
      <c r="H174" s="13">
        <v>0.7</v>
      </c>
      <c r="I174" s="14">
        <f t="shared" si="4"/>
        <v>289.74900000000002</v>
      </c>
      <c r="J174" s="46">
        <f t="shared" si="5"/>
        <v>144.87450000000001</v>
      </c>
    </row>
    <row r="175" spans="1:10" ht="38.25" x14ac:dyDescent="0.25">
      <c r="A175" s="6">
        <v>169</v>
      </c>
      <c r="B175" s="8" t="s">
        <v>359</v>
      </c>
      <c r="C175" s="8" t="s">
        <v>109</v>
      </c>
      <c r="D175" s="9" t="s">
        <v>360</v>
      </c>
      <c r="E175" s="7">
        <v>6</v>
      </c>
      <c r="F175" s="11" t="s">
        <v>15</v>
      </c>
      <c r="G175" s="12">
        <f>5*221.01+221.03</f>
        <v>1326.08</v>
      </c>
      <c r="H175" s="13">
        <v>0.7</v>
      </c>
      <c r="I175" s="14">
        <f t="shared" si="4"/>
        <v>397.82400000000007</v>
      </c>
      <c r="J175" s="46">
        <f t="shared" si="5"/>
        <v>198.91200000000003</v>
      </c>
    </row>
    <row r="176" spans="1:10" ht="38.25" x14ac:dyDescent="0.25">
      <c r="A176" s="6">
        <v>170</v>
      </c>
      <c r="B176" s="8" t="s">
        <v>361</v>
      </c>
      <c r="C176" s="8" t="s">
        <v>109</v>
      </c>
      <c r="D176" s="9" t="s">
        <v>362</v>
      </c>
      <c r="E176" s="7">
        <v>1</v>
      </c>
      <c r="F176" s="11" t="s">
        <v>15</v>
      </c>
      <c r="G176" s="12">
        <v>2048.06</v>
      </c>
      <c r="H176" s="13">
        <v>0.7</v>
      </c>
      <c r="I176" s="14">
        <f t="shared" si="4"/>
        <v>614.41800000000012</v>
      </c>
      <c r="J176" s="46">
        <f t="shared" si="5"/>
        <v>307.20900000000006</v>
      </c>
    </row>
    <row r="177" spans="1:10" ht="38.25" x14ac:dyDescent="0.25">
      <c r="A177" s="6">
        <v>171</v>
      </c>
      <c r="B177" s="8" t="s">
        <v>363</v>
      </c>
      <c r="C177" s="8" t="s">
        <v>109</v>
      </c>
      <c r="D177" s="9" t="s">
        <v>364</v>
      </c>
      <c r="E177" s="7">
        <v>1</v>
      </c>
      <c r="F177" s="11" t="s">
        <v>15</v>
      </c>
      <c r="G177" s="12">
        <v>1767.82</v>
      </c>
      <c r="H177" s="13">
        <v>0.7</v>
      </c>
      <c r="I177" s="14">
        <f t="shared" si="4"/>
        <v>530.346</v>
      </c>
      <c r="J177" s="46">
        <f t="shared" si="5"/>
        <v>265.173</v>
      </c>
    </row>
    <row r="178" spans="1:10" ht="38.25" x14ac:dyDescent="0.25">
      <c r="A178" s="6">
        <v>172</v>
      </c>
      <c r="B178" s="8" t="s">
        <v>365</v>
      </c>
      <c r="C178" s="8" t="s">
        <v>302</v>
      </c>
      <c r="D178" s="9" t="s">
        <v>366</v>
      </c>
      <c r="E178" s="7">
        <v>1</v>
      </c>
      <c r="F178" s="11" t="s">
        <v>15</v>
      </c>
      <c r="G178" s="12">
        <v>350.88</v>
      </c>
      <c r="H178" s="13">
        <v>0.7</v>
      </c>
      <c r="I178" s="14">
        <f t="shared" si="4"/>
        <v>105.26400000000001</v>
      </c>
      <c r="J178" s="46">
        <f t="shared" si="5"/>
        <v>52.632000000000005</v>
      </c>
    </row>
    <row r="179" spans="1:10" ht="38.25" x14ac:dyDescent="0.25">
      <c r="A179" s="6">
        <v>173</v>
      </c>
      <c r="B179" s="8" t="s">
        <v>367</v>
      </c>
      <c r="C179" s="8" t="s">
        <v>109</v>
      </c>
      <c r="D179" s="9" t="s">
        <v>368</v>
      </c>
      <c r="E179" s="7">
        <v>1</v>
      </c>
      <c r="F179" s="11" t="s">
        <v>15</v>
      </c>
      <c r="G179" s="12">
        <v>1245.78</v>
      </c>
      <c r="H179" s="13">
        <v>0.7</v>
      </c>
      <c r="I179" s="14">
        <f t="shared" si="4"/>
        <v>373.73400000000004</v>
      </c>
      <c r="J179" s="46">
        <f t="shared" si="5"/>
        <v>186.86700000000002</v>
      </c>
    </row>
    <row r="180" spans="1:10" ht="38.25" x14ac:dyDescent="0.25">
      <c r="A180" s="6">
        <v>174</v>
      </c>
      <c r="B180" s="8" t="s">
        <v>369</v>
      </c>
      <c r="C180" s="8" t="s">
        <v>109</v>
      </c>
      <c r="D180" s="9" t="s">
        <v>370</v>
      </c>
      <c r="E180" s="7">
        <v>1</v>
      </c>
      <c r="F180" s="11" t="s">
        <v>15</v>
      </c>
      <c r="G180" s="12">
        <v>1007.82</v>
      </c>
      <c r="H180" s="13">
        <v>0.7</v>
      </c>
      <c r="I180" s="14">
        <f t="shared" si="4"/>
        <v>302.346</v>
      </c>
      <c r="J180" s="46">
        <f t="shared" si="5"/>
        <v>151.173</v>
      </c>
    </row>
    <row r="181" spans="1:10" ht="38.25" x14ac:dyDescent="0.25">
      <c r="A181" s="6">
        <v>175</v>
      </c>
      <c r="B181" s="8" t="s">
        <v>371</v>
      </c>
      <c r="C181" s="8" t="s">
        <v>51</v>
      </c>
      <c r="D181" s="9" t="s">
        <v>372</v>
      </c>
      <c r="E181" s="7">
        <v>1</v>
      </c>
      <c r="F181" s="11" t="s">
        <v>15</v>
      </c>
      <c r="G181" s="12">
        <v>108.18</v>
      </c>
      <c r="H181" s="13">
        <v>0.7</v>
      </c>
      <c r="I181" s="14">
        <f t="shared" si="4"/>
        <v>32.454000000000008</v>
      </c>
      <c r="J181" s="46">
        <f t="shared" si="5"/>
        <v>16.227000000000004</v>
      </c>
    </row>
    <row r="182" spans="1:10" ht="38.25" x14ac:dyDescent="0.25">
      <c r="A182" s="6">
        <v>176</v>
      </c>
      <c r="B182" s="8" t="s">
        <v>373</v>
      </c>
      <c r="C182" s="8" t="s">
        <v>109</v>
      </c>
      <c r="D182" s="9" t="s">
        <v>229</v>
      </c>
      <c r="E182" s="7">
        <v>2</v>
      </c>
      <c r="F182" s="11" t="s">
        <v>15</v>
      </c>
      <c r="G182" s="12">
        <f>E182*56.23</f>
        <v>112.46</v>
      </c>
      <c r="H182" s="13">
        <v>0.7</v>
      </c>
      <c r="I182" s="14">
        <f t="shared" si="4"/>
        <v>33.738</v>
      </c>
      <c r="J182" s="46">
        <f t="shared" si="5"/>
        <v>16.869</v>
      </c>
    </row>
    <row r="183" spans="1:10" ht="38.25" x14ac:dyDescent="0.25">
      <c r="A183" s="6">
        <v>177</v>
      </c>
      <c r="B183" s="8" t="s">
        <v>374</v>
      </c>
      <c r="C183" s="8" t="s">
        <v>109</v>
      </c>
      <c r="D183" s="9" t="s">
        <v>375</v>
      </c>
      <c r="E183" s="7">
        <v>1</v>
      </c>
      <c r="F183" s="11" t="s">
        <v>15</v>
      </c>
      <c r="G183" s="12">
        <v>58.79</v>
      </c>
      <c r="H183" s="13">
        <v>0.7</v>
      </c>
      <c r="I183" s="14">
        <f t="shared" si="4"/>
        <v>17.637</v>
      </c>
      <c r="J183" s="46">
        <f t="shared" si="5"/>
        <v>8.8185000000000002</v>
      </c>
    </row>
    <row r="184" spans="1:10" ht="38.25" x14ac:dyDescent="0.25">
      <c r="A184" s="6">
        <v>178</v>
      </c>
      <c r="B184" s="8" t="s">
        <v>376</v>
      </c>
      <c r="C184" s="8" t="s">
        <v>109</v>
      </c>
      <c r="D184" s="9" t="s">
        <v>377</v>
      </c>
      <c r="E184" s="7">
        <v>1</v>
      </c>
      <c r="F184" s="11" t="s">
        <v>15</v>
      </c>
      <c r="G184" s="12">
        <v>88.26</v>
      </c>
      <c r="H184" s="13">
        <v>0.7</v>
      </c>
      <c r="I184" s="14">
        <f t="shared" si="4"/>
        <v>26.478000000000009</v>
      </c>
      <c r="J184" s="46">
        <f t="shared" si="5"/>
        <v>13.239000000000004</v>
      </c>
    </row>
    <row r="185" spans="1:10" ht="38.25" x14ac:dyDescent="0.25">
      <c r="A185" s="6">
        <v>179</v>
      </c>
      <c r="B185" s="8" t="s">
        <v>378</v>
      </c>
      <c r="C185" s="8" t="s">
        <v>43</v>
      </c>
      <c r="D185" s="9" t="s">
        <v>379</v>
      </c>
      <c r="E185" s="7">
        <v>1</v>
      </c>
      <c r="F185" s="11" t="s">
        <v>15</v>
      </c>
      <c r="G185" s="12">
        <v>113.72</v>
      </c>
      <c r="H185" s="13">
        <v>0.7</v>
      </c>
      <c r="I185" s="14">
        <f t="shared" si="4"/>
        <v>34.116</v>
      </c>
      <c r="J185" s="46">
        <f t="shared" si="5"/>
        <v>17.058</v>
      </c>
    </row>
    <row r="186" spans="1:10" ht="38.25" x14ac:dyDescent="0.25">
      <c r="A186" s="6">
        <v>180</v>
      </c>
      <c r="B186" s="8" t="s">
        <v>380</v>
      </c>
      <c r="C186" s="8" t="s">
        <v>381</v>
      </c>
      <c r="D186" s="9" t="s">
        <v>382</v>
      </c>
      <c r="E186" s="7">
        <v>1</v>
      </c>
      <c r="F186" s="11" t="s">
        <v>15</v>
      </c>
      <c r="G186" s="12">
        <v>494.63</v>
      </c>
      <c r="H186" s="13">
        <v>0.7</v>
      </c>
      <c r="I186" s="14">
        <f t="shared" si="4"/>
        <v>148.38900000000001</v>
      </c>
      <c r="J186" s="46">
        <f t="shared" si="5"/>
        <v>74.194500000000005</v>
      </c>
    </row>
    <row r="187" spans="1:10" ht="38.25" x14ac:dyDescent="0.25">
      <c r="A187" s="6">
        <v>181</v>
      </c>
      <c r="B187" s="8" t="s">
        <v>383</v>
      </c>
      <c r="C187" s="8" t="s">
        <v>109</v>
      </c>
      <c r="D187" s="9" t="s">
        <v>384</v>
      </c>
      <c r="E187" s="7">
        <v>1</v>
      </c>
      <c r="F187" s="11" t="s">
        <v>15</v>
      </c>
      <c r="G187" s="12">
        <v>56.23</v>
      </c>
      <c r="H187" s="13">
        <v>0.7</v>
      </c>
      <c r="I187" s="14">
        <f t="shared" si="4"/>
        <v>16.869</v>
      </c>
      <c r="J187" s="46">
        <f t="shared" si="5"/>
        <v>8.4344999999999999</v>
      </c>
    </row>
    <row r="188" spans="1:10" ht="38.25" x14ac:dyDescent="0.25">
      <c r="A188" s="6">
        <v>182</v>
      </c>
      <c r="B188" s="8" t="s">
        <v>385</v>
      </c>
      <c r="C188" s="8" t="s">
        <v>118</v>
      </c>
      <c r="D188" s="9" t="s">
        <v>386</v>
      </c>
      <c r="E188" s="7">
        <v>1</v>
      </c>
      <c r="F188" s="11" t="s">
        <v>15</v>
      </c>
      <c r="G188" s="12">
        <v>96.78</v>
      </c>
      <c r="H188" s="13">
        <v>0.7</v>
      </c>
      <c r="I188" s="14">
        <f t="shared" si="4"/>
        <v>29.034000000000006</v>
      </c>
      <c r="J188" s="46">
        <f t="shared" si="5"/>
        <v>14.517000000000003</v>
      </c>
    </row>
    <row r="189" spans="1:10" ht="38.25" x14ac:dyDescent="0.25">
      <c r="A189" s="6">
        <v>183</v>
      </c>
      <c r="B189" s="8" t="s">
        <v>387</v>
      </c>
      <c r="C189" s="8" t="s">
        <v>270</v>
      </c>
      <c r="D189" s="9" t="s">
        <v>388</v>
      </c>
      <c r="E189" s="7">
        <v>3</v>
      </c>
      <c r="F189" s="11" t="s">
        <v>15</v>
      </c>
      <c r="G189" s="12">
        <f>E189*161.13</f>
        <v>483.39</v>
      </c>
      <c r="H189" s="13">
        <v>0.7</v>
      </c>
      <c r="I189" s="14">
        <f t="shared" si="4"/>
        <v>145.017</v>
      </c>
      <c r="J189" s="46">
        <f t="shared" si="5"/>
        <v>72.508499999999998</v>
      </c>
    </row>
    <row r="190" spans="1:10" ht="38.25" x14ac:dyDescent="0.25">
      <c r="A190" s="6">
        <v>184</v>
      </c>
      <c r="B190" s="8" t="s">
        <v>389</v>
      </c>
      <c r="C190" s="8" t="s">
        <v>390</v>
      </c>
      <c r="D190" s="9" t="s">
        <v>391</v>
      </c>
      <c r="E190" s="7">
        <v>1</v>
      </c>
      <c r="F190" s="11" t="s">
        <v>15</v>
      </c>
      <c r="G190" s="12">
        <v>136.24</v>
      </c>
      <c r="H190" s="13">
        <v>0.7</v>
      </c>
      <c r="I190" s="14">
        <f t="shared" ref="I190:I245" si="6">G190-(G190*H190)</f>
        <v>40.872000000000014</v>
      </c>
      <c r="J190" s="46">
        <f t="shared" si="5"/>
        <v>20.436000000000007</v>
      </c>
    </row>
    <row r="191" spans="1:10" ht="38.25" x14ac:dyDescent="0.25">
      <c r="A191" s="6">
        <v>185</v>
      </c>
      <c r="B191" s="8" t="s">
        <v>392</v>
      </c>
      <c r="C191" s="8" t="s">
        <v>121</v>
      </c>
      <c r="D191" s="9" t="s">
        <v>393</v>
      </c>
      <c r="E191" s="7">
        <v>1</v>
      </c>
      <c r="F191" s="11" t="s">
        <v>15</v>
      </c>
      <c r="G191" s="12">
        <v>423.15</v>
      </c>
      <c r="H191" s="13">
        <v>0.7</v>
      </c>
      <c r="I191" s="14">
        <f t="shared" si="6"/>
        <v>126.94499999999999</v>
      </c>
      <c r="J191" s="46">
        <f t="shared" si="5"/>
        <v>63.472499999999997</v>
      </c>
    </row>
    <row r="192" spans="1:10" ht="38.25" x14ac:dyDescent="0.25">
      <c r="A192" s="6">
        <v>186</v>
      </c>
      <c r="B192" s="8" t="s">
        <v>394</v>
      </c>
      <c r="C192" s="8" t="s">
        <v>43</v>
      </c>
      <c r="D192" s="9" t="s">
        <v>395</v>
      </c>
      <c r="E192" s="7">
        <v>1</v>
      </c>
      <c r="F192" s="11" t="s">
        <v>15</v>
      </c>
      <c r="G192" s="12">
        <v>304.93</v>
      </c>
      <c r="H192" s="13">
        <v>0.7</v>
      </c>
      <c r="I192" s="14">
        <f t="shared" si="6"/>
        <v>91.479000000000013</v>
      </c>
      <c r="J192" s="46">
        <f t="shared" si="5"/>
        <v>45.739500000000007</v>
      </c>
    </row>
    <row r="193" spans="1:10" ht="38.25" x14ac:dyDescent="0.25">
      <c r="A193" s="6">
        <v>187</v>
      </c>
      <c r="B193" s="8" t="s">
        <v>396</v>
      </c>
      <c r="C193" s="8" t="s">
        <v>43</v>
      </c>
      <c r="D193" s="9" t="s">
        <v>397</v>
      </c>
      <c r="E193" s="7">
        <v>2</v>
      </c>
      <c r="F193" s="11" t="s">
        <v>15</v>
      </c>
      <c r="G193" s="12">
        <f>E193*46.85</f>
        <v>93.7</v>
      </c>
      <c r="H193" s="13">
        <v>0.7</v>
      </c>
      <c r="I193" s="14">
        <f t="shared" si="6"/>
        <v>28.11</v>
      </c>
      <c r="J193" s="46">
        <f t="shared" si="5"/>
        <v>14.055</v>
      </c>
    </row>
    <row r="194" spans="1:10" ht="38.25" x14ac:dyDescent="0.25">
      <c r="A194" s="6">
        <v>188</v>
      </c>
      <c r="B194" s="8" t="s">
        <v>398</v>
      </c>
      <c r="C194" s="8" t="s">
        <v>43</v>
      </c>
      <c r="D194" s="9" t="s">
        <v>399</v>
      </c>
      <c r="E194" s="7">
        <v>1</v>
      </c>
      <c r="F194" s="11" t="s">
        <v>15</v>
      </c>
      <c r="G194" s="12">
        <v>63.95</v>
      </c>
      <c r="H194" s="13">
        <v>0.7</v>
      </c>
      <c r="I194" s="14">
        <f t="shared" si="6"/>
        <v>19.185000000000002</v>
      </c>
      <c r="J194" s="46">
        <f t="shared" si="5"/>
        <v>9.5925000000000011</v>
      </c>
    </row>
    <row r="195" spans="1:10" ht="38.25" x14ac:dyDescent="0.25">
      <c r="A195" s="6">
        <v>189</v>
      </c>
      <c r="B195" s="8" t="s">
        <v>400</v>
      </c>
      <c r="C195" s="8" t="s">
        <v>118</v>
      </c>
      <c r="D195" s="9" t="s">
        <v>401</v>
      </c>
      <c r="E195" s="7">
        <v>1</v>
      </c>
      <c r="F195" s="11" t="s">
        <v>15</v>
      </c>
      <c r="G195" s="12">
        <v>143</v>
      </c>
      <c r="H195" s="13">
        <v>0.7</v>
      </c>
      <c r="I195" s="14">
        <f t="shared" si="6"/>
        <v>42.900000000000006</v>
      </c>
      <c r="J195" s="46">
        <f t="shared" si="5"/>
        <v>21.450000000000003</v>
      </c>
    </row>
    <row r="196" spans="1:10" ht="38.25" x14ac:dyDescent="0.25">
      <c r="A196" s="6">
        <v>190</v>
      </c>
      <c r="B196" s="8" t="s">
        <v>402</v>
      </c>
      <c r="C196" s="8" t="s">
        <v>109</v>
      </c>
      <c r="D196" s="9" t="s">
        <v>403</v>
      </c>
      <c r="E196" s="7">
        <v>2</v>
      </c>
      <c r="F196" s="11" t="s">
        <v>15</v>
      </c>
      <c r="G196" s="12">
        <f>E196*140.79</f>
        <v>281.58</v>
      </c>
      <c r="H196" s="13">
        <v>0.7</v>
      </c>
      <c r="I196" s="14">
        <f t="shared" si="6"/>
        <v>84.474000000000018</v>
      </c>
      <c r="J196" s="46">
        <f t="shared" si="5"/>
        <v>42.237000000000009</v>
      </c>
    </row>
    <row r="197" spans="1:10" ht="38.25" x14ac:dyDescent="0.25">
      <c r="A197" s="6">
        <v>191</v>
      </c>
      <c r="B197" s="7" t="s">
        <v>404</v>
      </c>
      <c r="C197" s="8" t="s">
        <v>56</v>
      </c>
      <c r="D197" s="9" t="s">
        <v>405</v>
      </c>
      <c r="E197" s="10">
        <v>1</v>
      </c>
      <c r="F197" s="11" t="s">
        <v>15</v>
      </c>
      <c r="G197" s="12">
        <v>25</v>
      </c>
      <c r="H197" s="13">
        <v>0.7</v>
      </c>
      <c r="I197" s="14">
        <f t="shared" si="6"/>
        <v>7.5</v>
      </c>
      <c r="J197" s="46">
        <f t="shared" si="5"/>
        <v>3.75</v>
      </c>
    </row>
    <row r="198" spans="1:10" ht="38.25" x14ac:dyDescent="0.25">
      <c r="A198" s="6">
        <v>192</v>
      </c>
      <c r="B198" s="8" t="s">
        <v>406</v>
      </c>
      <c r="C198" s="8" t="s">
        <v>65</v>
      </c>
      <c r="D198" s="9" t="s">
        <v>407</v>
      </c>
      <c r="E198" s="10">
        <v>1</v>
      </c>
      <c r="F198" s="11" t="s">
        <v>15</v>
      </c>
      <c r="G198" s="12">
        <v>289.58999999999997</v>
      </c>
      <c r="H198" s="13">
        <v>0.7</v>
      </c>
      <c r="I198" s="14">
        <f t="shared" si="6"/>
        <v>86.87700000000001</v>
      </c>
      <c r="J198" s="46">
        <f t="shared" si="5"/>
        <v>43.438500000000005</v>
      </c>
    </row>
    <row r="199" spans="1:10" ht="38.25" x14ac:dyDescent="0.25">
      <c r="A199" s="6">
        <v>193</v>
      </c>
      <c r="B199" s="8" t="s">
        <v>408</v>
      </c>
      <c r="C199" s="8" t="s">
        <v>138</v>
      </c>
      <c r="D199" s="9" t="s">
        <v>143</v>
      </c>
      <c r="E199" s="10">
        <v>1</v>
      </c>
      <c r="F199" s="11" t="s">
        <v>15</v>
      </c>
      <c r="G199" s="12">
        <v>215.64</v>
      </c>
      <c r="H199" s="13">
        <v>0.7</v>
      </c>
      <c r="I199" s="14">
        <f t="shared" si="6"/>
        <v>64.692000000000007</v>
      </c>
      <c r="J199" s="46">
        <f t="shared" si="5"/>
        <v>32.346000000000004</v>
      </c>
    </row>
    <row r="200" spans="1:10" ht="38.25" x14ac:dyDescent="0.25">
      <c r="A200" s="6">
        <v>194</v>
      </c>
      <c r="B200" s="8" t="s">
        <v>409</v>
      </c>
      <c r="C200" s="8" t="s">
        <v>138</v>
      </c>
      <c r="D200" s="9" t="s">
        <v>410</v>
      </c>
      <c r="E200" s="10">
        <v>1</v>
      </c>
      <c r="F200" s="11" t="s">
        <v>15</v>
      </c>
      <c r="G200" s="12">
        <v>162.41999999999999</v>
      </c>
      <c r="H200" s="13">
        <v>0.7</v>
      </c>
      <c r="I200" s="14">
        <f t="shared" si="6"/>
        <v>48.725999999999999</v>
      </c>
      <c r="J200" s="46">
        <f t="shared" ref="J200:J263" si="7">I200/2</f>
        <v>24.363</v>
      </c>
    </row>
    <row r="201" spans="1:10" ht="38.25" x14ac:dyDescent="0.25">
      <c r="A201" s="6">
        <v>195</v>
      </c>
      <c r="B201" s="8" t="s">
        <v>411</v>
      </c>
      <c r="C201" s="8" t="s">
        <v>138</v>
      </c>
      <c r="D201" s="9" t="s">
        <v>412</v>
      </c>
      <c r="E201" s="10">
        <v>1</v>
      </c>
      <c r="F201" s="11" t="s">
        <v>15</v>
      </c>
      <c r="G201" s="12">
        <v>30.78</v>
      </c>
      <c r="H201" s="13">
        <v>0.7</v>
      </c>
      <c r="I201" s="14">
        <f t="shared" si="6"/>
        <v>9.2340000000000018</v>
      </c>
      <c r="J201" s="46">
        <f t="shared" si="7"/>
        <v>4.6170000000000009</v>
      </c>
    </row>
    <row r="202" spans="1:10" ht="38.25" x14ac:dyDescent="0.25">
      <c r="A202" s="6">
        <v>196</v>
      </c>
      <c r="B202" s="8" t="s">
        <v>413</v>
      </c>
      <c r="C202" s="8" t="s">
        <v>138</v>
      </c>
      <c r="D202" s="16" t="s">
        <v>139</v>
      </c>
      <c r="E202" s="7">
        <v>1</v>
      </c>
      <c r="F202" s="11" t="s">
        <v>15</v>
      </c>
      <c r="G202" s="12">
        <v>1732.22</v>
      </c>
      <c r="H202" s="13">
        <v>0.7</v>
      </c>
      <c r="I202" s="14">
        <f t="shared" si="6"/>
        <v>519.66600000000017</v>
      </c>
      <c r="J202" s="46">
        <f t="shared" si="7"/>
        <v>259.83300000000008</v>
      </c>
    </row>
    <row r="203" spans="1:10" ht="38.25" x14ac:dyDescent="0.25">
      <c r="A203" s="6">
        <v>197</v>
      </c>
      <c r="B203" s="8" t="s">
        <v>414</v>
      </c>
      <c r="C203" s="8" t="s">
        <v>92</v>
      </c>
      <c r="D203" s="16" t="s">
        <v>415</v>
      </c>
      <c r="E203" s="7">
        <v>1</v>
      </c>
      <c r="F203" s="11" t="s">
        <v>15</v>
      </c>
      <c r="G203" s="12">
        <f>E203*37.98</f>
        <v>37.979999999999997</v>
      </c>
      <c r="H203" s="13">
        <v>0.7</v>
      </c>
      <c r="I203" s="14">
        <f t="shared" si="6"/>
        <v>11.394000000000002</v>
      </c>
      <c r="J203" s="46">
        <f t="shared" si="7"/>
        <v>5.697000000000001</v>
      </c>
    </row>
    <row r="204" spans="1:10" ht="38.25" x14ac:dyDescent="0.25">
      <c r="A204" s="6">
        <v>198</v>
      </c>
      <c r="B204" s="8" t="s">
        <v>416</v>
      </c>
      <c r="C204" s="8" t="s">
        <v>270</v>
      </c>
      <c r="D204" s="16" t="s">
        <v>417</v>
      </c>
      <c r="E204" s="7">
        <v>1</v>
      </c>
      <c r="F204" s="11" t="s">
        <v>15</v>
      </c>
      <c r="G204" s="12">
        <v>18.149999999999999</v>
      </c>
      <c r="H204" s="13">
        <v>0.7</v>
      </c>
      <c r="I204" s="14">
        <f t="shared" si="6"/>
        <v>5.4450000000000003</v>
      </c>
      <c r="J204" s="46">
        <f t="shared" si="7"/>
        <v>2.7225000000000001</v>
      </c>
    </row>
    <row r="205" spans="1:10" ht="38.25" x14ac:dyDescent="0.25">
      <c r="A205" s="6">
        <v>199</v>
      </c>
      <c r="B205" s="8" t="s">
        <v>418</v>
      </c>
      <c r="C205" s="8" t="s">
        <v>270</v>
      </c>
      <c r="D205" s="16" t="s">
        <v>74</v>
      </c>
      <c r="E205" s="7">
        <v>1</v>
      </c>
      <c r="F205" s="11" t="s">
        <v>15</v>
      </c>
      <c r="G205" s="12">
        <v>21.78</v>
      </c>
      <c r="H205" s="13">
        <v>0.7</v>
      </c>
      <c r="I205" s="14">
        <f t="shared" si="6"/>
        <v>6.5340000000000007</v>
      </c>
      <c r="J205" s="46">
        <f t="shared" si="7"/>
        <v>3.2670000000000003</v>
      </c>
    </row>
    <row r="206" spans="1:10" ht="38.25" x14ac:dyDescent="0.25">
      <c r="A206" s="6">
        <v>200</v>
      </c>
      <c r="B206" s="7" t="s">
        <v>419</v>
      </c>
      <c r="C206" s="8" t="s">
        <v>270</v>
      </c>
      <c r="D206" s="9" t="s">
        <v>420</v>
      </c>
      <c r="E206" s="10">
        <v>1</v>
      </c>
      <c r="F206" s="11" t="s">
        <v>15</v>
      </c>
      <c r="G206" s="12">
        <v>21.78</v>
      </c>
      <c r="H206" s="13">
        <v>0.7</v>
      </c>
      <c r="I206" s="14">
        <f t="shared" si="6"/>
        <v>6.5340000000000007</v>
      </c>
      <c r="J206" s="46">
        <f t="shared" si="7"/>
        <v>3.2670000000000003</v>
      </c>
    </row>
    <row r="207" spans="1:10" ht="38.25" x14ac:dyDescent="0.25">
      <c r="A207" s="6">
        <v>201</v>
      </c>
      <c r="B207" s="8" t="s">
        <v>421</v>
      </c>
      <c r="C207" s="8" t="s">
        <v>92</v>
      </c>
      <c r="D207" s="16" t="s">
        <v>415</v>
      </c>
      <c r="E207" s="7">
        <v>1</v>
      </c>
      <c r="F207" s="11" t="s">
        <v>15</v>
      </c>
      <c r="G207" s="12">
        <f>E207*37.98</f>
        <v>37.979999999999997</v>
      </c>
      <c r="H207" s="13">
        <v>0.7</v>
      </c>
      <c r="I207" s="14">
        <f t="shared" si="6"/>
        <v>11.394000000000002</v>
      </c>
      <c r="J207" s="46">
        <f t="shared" si="7"/>
        <v>5.697000000000001</v>
      </c>
    </row>
    <row r="208" spans="1:10" ht="38.25" x14ac:dyDescent="0.25">
      <c r="A208" s="6">
        <v>202</v>
      </c>
      <c r="B208" s="8" t="s">
        <v>422</v>
      </c>
      <c r="C208" s="7">
        <v>1989</v>
      </c>
      <c r="D208" s="16" t="s">
        <v>423</v>
      </c>
      <c r="E208" s="7">
        <v>1</v>
      </c>
      <c r="F208" s="11" t="s">
        <v>15</v>
      </c>
      <c r="G208" s="12">
        <f>E208*70</f>
        <v>70</v>
      </c>
      <c r="H208" s="13">
        <v>0.7</v>
      </c>
      <c r="I208" s="14">
        <f t="shared" si="6"/>
        <v>21</v>
      </c>
      <c r="J208" s="46">
        <f t="shared" si="7"/>
        <v>10.5</v>
      </c>
    </row>
    <row r="209" spans="1:10" ht="38.25" x14ac:dyDescent="0.25">
      <c r="A209" s="6">
        <v>203</v>
      </c>
      <c r="B209" s="8" t="s">
        <v>424</v>
      </c>
      <c r="C209" s="7">
        <v>2016</v>
      </c>
      <c r="D209" s="16" t="s">
        <v>425</v>
      </c>
      <c r="E209" s="7">
        <v>1</v>
      </c>
      <c r="F209" s="11" t="s">
        <v>15</v>
      </c>
      <c r="G209" s="12">
        <v>456.94</v>
      </c>
      <c r="H209" s="13">
        <v>0.7</v>
      </c>
      <c r="I209" s="14">
        <f t="shared" si="6"/>
        <v>137.08199999999999</v>
      </c>
      <c r="J209" s="46">
        <f t="shared" si="7"/>
        <v>68.540999999999997</v>
      </c>
    </row>
    <row r="210" spans="1:10" ht="38.25" x14ac:dyDescent="0.25">
      <c r="A210" s="6">
        <v>204</v>
      </c>
      <c r="B210" s="8" t="s">
        <v>426</v>
      </c>
      <c r="C210" s="8" t="s">
        <v>109</v>
      </c>
      <c r="D210" s="9" t="s">
        <v>427</v>
      </c>
      <c r="E210" s="7">
        <v>1</v>
      </c>
      <c r="F210" s="11" t="s">
        <v>15</v>
      </c>
      <c r="G210" s="12">
        <v>854.59</v>
      </c>
      <c r="H210" s="13">
        <v>0.7</v>
      </c>
      <c r="I210" s="14">
        <f t="shared" si="6"/>
        <v>256.37700000000007</v>
      </c>
      <c r="J210" s="46">
        <f t="shared" si="7"/>
        <v>128.18850000000003</v>
      </c>
    </row>
    <row r="211" spans="1:10" ht="38.25" x14ac:dyDescent="0.25">
      <c r="A211" s="6">
        <v>205</v>
      </c>
      <c r="B211" s="8" t="s">
        <v>428</v>
      </c>
      <c r="C211" s="8" t="s">
        <v>381</v>
      </c>
      <c r="D211" s="9" t="s">
        <v>429</v>
      </c>
      <c r="E211" s="7">
        <v>1</v>
      </c>
      <c r="F211" s="11" t="s">
        <v>15</v>
      </c>
      <c r="G211" s="12">
        <v>524.98</v>
      </c>
      <c r="H211" s="13">
        <v>0.7</v>
      </c>
      <c r="I211" s="14">
        <f t="shared" si="6"/>
        <v>157.49400000000003</v>
      </c>
      <c r="J211" s="46">
        <f t="shared" si="7"/>
        <v>78.747000000000014</v>
      </c>
    </row>
    <row r="212" spans="1:10" ht="38.25" x14ac:dyDescent="0.25">
      <c r="A212" s="6">
        <v>206</v>
      </c>
      <c r="B212" s="8" t="s">
        <v>430</v>
      </c>
      <c r="C212" s="7">
        <v>1989</v>
      </c>
      <c r="D212" s="16" t="s">
        <v>423</v>
      </c>
      <c r="E212" s="7">
        <v>1</v>
      </c>
      <c r="F212" s="11" t="s">
        <v>15</v>
      </c>
      <c r="G212" s="12">
        <f>E212*70</f>
        <v>70</v>
      </c>
      <c r="H212" s="13">
        <v>0.7</v>
      </c>
      <c r="I212" s="14">
        <f t="shared" si="6"/>
        <v>21</v>
      </c>
      <c r="J212" s="46">
        <f t="shared" si="7"/>
        <v>10.5</v>
      </c>
    </row>
    <row r="213" spans="1:10" ht="38.25" x14ac:dyDescent="0.25">
      <c r="A213" s="6">
        <v>207</v>
      </c>
      <c r="B213" s="8" t="s">
        <v>431</v>
      </c>
      <c r="C213" s="8" t="s">
        <v>92</v>
      </c>
      <c r="D213" s="9" t="s">
        <v>432</v>
      </c>
      <c r="E213" s="7">
        <v>1</v>
      </c>
      <c r="F213" s="11" t="s">
        <v>15</v>
      </c>
      <c r="G213" s="12">
        <v>164.99</v>
      </c>
      <c r="H213" s="13">
        <v>0.7</v>
      </c>
      <c r="I213" s="14">
        <f t="shared" si="6"/>
        <v>49.497000000000014</v>
      </c>
      <c r="J213" s="46">
        <f t="shared" si="7"/>
        <v>24.748500000000007</v>
      </c>
    </row>
    <row r="214" spans="1:10" ht="38.25" x14ac:dyDescent="0.25">
      <c r="A214" s="6">
        <v>208</v>
      </c>
      <c r="B214" s="34" t="s">
        <v>433</v>
      </c>
      <c r="C214" s="7">
        <v>1989</v>
      </c>
      <c r="D214" s="16" t="s">
        <v>74</v>
      </c>
      <c r="E214" s="7">
        <v>3</v>
      </c>
      <c r="F214" s="11" t="s">
        <v>15</v>
      </c>
      <c r="G214" s="12">
        <f>E214*21.78</f>
        <v>65.34</v>
      </c>
      <c r="H214" s="13">
        <v>0.7</v>
      </c>
      <c r="I214" s="14">
        <f t="shared" si="6"/>
        <v>19.602000000000004</v>
      </c>
      <c r="J214" s="46">
        <f t="shared" si="7"/>
        <v>9.8010000000000019</v>
      </c>
    </row>
    <row r="215" spans="1:10" ht="38.25" x14ac:dyDescent="0.25">
      <c r="A215" s="6">
        <v>209</v>
      </c>
      <c r="B215" s="8" t="s">
        <v>434</v>
      </c>
      <c r="C215" s="8" t="s">
        <v>43</v>
      </c>
      <c r="D215" s="9" t="s">
        <v>435</v>
      </c>
      <c r="E215" s="7">
        <v>1</v>
      </c>
      <c r="F215" s="11" t="s">
        <v>15</v>
      </c>
      <c r="G215" s="12">
        <f>E215*18.13</f>
        <v>18.13</v>
      </c>
      <c r="H215" s="13">
        <v>0.7</v>
      </c>
      <c r="I215" s="14">
        <f t="shared" si="6"/>
        <v>5.4390000000000001</v>
      </c>
      <c r="J215" s="46">
        <f t="shared" si="7"/>
        <v>2.7195</v>
      </c>
    </row>
    <row r="216" spans="1:10" ht="38.25" x14ac:dyDescent="0.25">
      <c r="A216" s="6">
        <v>210</v>
      </c>
      <c r="B216" s="7" t="s">
        <v>436</v>
      </c>
      <c r="C216" s="8" t="s">
        <v>27</v>
      </c>
      <c r="D216" s="9" t="s">
        <v>293</v>
      </c>
      <c r="E216" s="10">
        <v>1</v>
      </c>
      <c r="F216" s="11" t="s">
        <v>15</v>
      </c>
      <c r="G216" s="12">
        <v>30</v>
      </c>
      <c r="H216" s="13">
        <v>0.7</v>
      </c>
      <c r="I216" s="14">
        <f t="shared" si="6"/>
        <v>9</v>
      </c>
      <c r="J216" s="46">
        <f t="shared" si="7"/>
        <v>4.5</v>
      </c>
    </row>
    <row r="217" spans="1:10" ht="38.25" x14ac:dyDescent="0.25">
      <c r="A217" s="6">
        <v>211</v>
      </c>
      <c r="B217" s="8" t="s">
        <v>437</v>
      </c>
      <c r="C217" s="8" t="s">
        <v>302</v>
      </c>
      <c r="D217" s="18" t="s">
        <v>438</v>
      </c>
      <c r="E217" s="7">
        <v>1</v>
      </c>
      <c r="F217" s="11" t="s">
        <v>15</v>
      </c>
      <c r="G217" s="15">
        <v>60.5</v>
      </c>
      <c r="H217" s="13">
        <v>0.7</v>
      </c>
      <c r="I217" s="14">
        <f t="shared" si="6"/>
        <v>18.150000000000006</v>
      </c>
      <c r="J217" s="46">
        <f t="shared" si="7"/>
        <v>9.0750000000000028</v>
      </c>
    </row>
    <row r="218" spans="1:10" ht="38.25" x14ac:dyDescent="0.25">
      <c r="A218" s="6">
        <v>212</v>
      </c>
      <c r="B218" s="7" t="s">
        <v>439</v>
      </c>
      <c r="C218" s="8" t="s">
        <v>27</v>
      </c>
      <c r="D218" s="9" t="s">
        <v>440</v>
      </c>
      <c r="E218" s="10">
        <v>1</v>
      </c>
      <c r="F218" s="11" t="s">
        <v>15</v>
      </c>
      <c r="G218" s="12">
        <v>18.149999999999999</v>
      </c>
      <c r="H218" s="13">
        <v>0.7</v>
      </c>
      <c r="I218" s="14">
        <f t="shared" si="6"/>
        <v>5.4450000000000003</v>
      </c>
      <c r="J218" s="46">
        <f t="shared" si="7"/>
        <v>2.7225000000000001</v>
      </c>
    </row>
    <row r="219" spans="1:10" ht="38.25" x14ac:dyDescent="0.25">
      <c r="A219" s="6">
        <v>213</v>
      </c>
      <c r="B219" s="7" t="s">
        <v>441</v>
      </c>
      <c r="C219" s="8" t="s">
        <v>381</v>
      </c>
      <c r="D219" s="9" t="s">
        <v>442</v>
      </c>
      <c r="E219" s="10">
        <v>1</v>
      </c>
      <c r="F219" s="11" t="s">
        <v>15</v>
      </c>
      <c r="G219" s="12">
        <v>386.35</v>
      </c>
      <c r="H219" s="13">
        <v>0.7</v>
      </c>
      <c r="I219" s="14">
        <f t="shared" si="6"/>
        <v>115.90500000000003</v>
      </c>
      <c r="J219" s="46">
        <f t="shared" si="7"/>
        <v>57.952500000000015</v>
      </c>
    </row>
    <row r="220" spans="1:10" ht="38.25" x14ac:dyDescent="0.25">
      <c r="A220" s="6">
        <v>214</v>
      </c>
      <c r="B220" s="7" t="s">
        <v>443</v>
      </c>
      <c r="C220" s="8" t="s">
        <v>92</v>
      </c>
      <c r="D220" s="9" t="s">
        <v>444</v>
      </c>
      <c r="E220" s="10">
        <v>1</v>
      </c>
      <c r="F220" s="11" t="s">
        <v>15</v>
      </c>
      <c r="G220" s="12">
        <v>316.70999999999998</v>
      </c>
      <c r="H220" s="13">
        <v>0.7</v>
      </c>
      <c r="I220" s="14">
        <f t="shared" si="6"/>
        <v>95.013000000000005</v>
      </c>
      <c r="J220" s="46">
        <f t="shared" si="7"/>
        <v>47.506500000000003</v>
      </c>
    </row>
    <row r="221" spans="1:10" ht="38.25" x14ac:dyDescent="0.25">
      <c r="A221" s="6">
        <v>215</v>
      </c>
      <c r="B221" s="7" t="s">
        <v>445</v>
      </c>
      <c r="C221" s="8" t="s">
        <v>38</v>
      </c>
      <c r="D221" s="9" t="s">
        <v>446</v>
      </c>
      <c r="E221" s="10">
        <v>1</v>
      </c>
      <c r="F221" s="11" t="s">
        <v>15</v>
      </c>
      <c r="G221" s="12">
        <v>1624.03</v>
      </c>
      <c r="H221" s="13">
        <v>0.7</v>
      </c>
      <c r="I221" s="14">
        <f t="shared" si="6"/>
        <v>487.20900000000006</v>
      </c>
      <c r="J221" s="46">
        <f t="shared" si="7"/>
        <v>243.60450000000003</v>
      </c>
    </row>
    <row r="222" spans="1:10" ht="38.25" x14ac:dyDescent="0.25">
      <c r="A222" s="6">
        <v>216</v>
      </c>
      <c r="B222" s="7" t="s">
        <v>447</v>
      </c>
      <c r="C222" s="8" t="s">
        <v>27</v>
      </c>
      <c r="D222" s="9" t="s">
        <v>448</v>
      </c>
      <c r="E222" s="10">
        <v>1</v>
      </c>
      <c r="F222" s="11" t="s">
        <v>15</v>
      </c>
      <c r="G222" s="12">
        <v>29</v>
      </c>
      <c r="H222" s="13">
        <v>0.7</v>
      </c>
      <c r="I222" s="14">
        <f t="shared" si="6"/>
        <v>8.7000000000000028</v>
      </c>
      <c r="J222" s="46">
        <f t="shared" si="7"/>
        <v>4.3500000000000014</v>
      </c>
    </row>
    <row r="223" spans="1:10" ht="38.25" x14ac:dyDescent="0.25">
      <c r="A223" s="6">
        <v>217</v>
      </c>
      <c r="B223" s="7" t="s">
        <v>449</v>
      </c>
      <c r="C223" s="8" t="s">
        <v>450</v>
      </c>
      <c r="D223" s="9" t="s">
        <v>451</v>
      </c>
      <c r="E223" s="10">
        <v>1</v>
      </c>
      <c r="F223" s="11" t="s">
        <v>15</v>
      </c>
      <c r="G223" s="12">
        <v>181.44</v>
      </c>
      <c r="H223" s="13">
        <v>0.7</v>
      </c>
      <c r="I223" s="14">
        <f t="shared" si="6"/>
        <v>54.432000000000002</v>
      </c>
      <c r="J223" s="46">
        <f t="shared" si="7"/>
        <v>27.216000000000001</v>
      </c>
    </row>
    <row r="224" spans="1:10" ht="38.25" x14ac:dyDescent="0.25">
      <c r="A224" s="6">
        <v>218</v>
      </c>
      <c r="B224" s="7" t="s">
        <v>452</v>
      </c>
      <c r="C224" s="8" t="s">
        <v>302</v>
      </c>
      <c r="D224" s="9" t="s">
        <v>453</v>
      </c>
      <c r="E224" s="10">
        <v>1</v>
      </c>
      <c r="F224" s="11" t="s">
        <v>15</v>
      </c>
      <c r="G224" s="12">
        <v>302.5</v>
      </c>
      <c r="H224" s="13">
        <v>0.7</v>
      </c>
      <c r="I224" s="14">
        <f t="shared" si="6"/>
        <v>90.75</v>
      </c>
      <c r="J224" s="46">
        <f t="shared" si="7"/>
        <v>45.375</v>
      </c>
    </row>
    <row r="225" spans="1:10" ht="38.25" x14ac:dyDescent="0.25">
      <c r="A225" s="6">
        <v>219</v>
      </c>
      <c r="B225" s="8" t="s">
        <v>454</v>
      </c>
      <c r="C225" s="7">
        <v>2009</v>
      </c>
      <c r="D225" s="16" t="s">
        <v>455</v>
      </c>
      <c r="E225" s="7">
        <v>1</v>
      </c>
      <c r="F225" s="11" t="s">
        <v>15</v>
      </c>
      <c r="G225" s="12">
        <v>79.849999999999994</v>
      </c>
      <c r="H225" s="13">
        <v>0.7</v>
      </c>
      <c r="I225" s="14">
        <f t="shared" si="6"/>
        <v>23.954999999999998</v>
      </c>
      <c r="J225" s="46">
        <f t="shared" si="7"/>
        <v>11.977499999999999</v>
      </c>
    </row>
    <row r="226" spans="1:10" ht="38.25" x14ac:dyDescent="0.25">
      <c r="A226" s="6">
        <v>220</v>
      </c>
      <c r="B226" s="7" t="s">
        <v>456</v>
      </c>
      <c r="C226" s="8" t="s">
        <v>38</v>
      </c>
      <c r="D226" s="9" t="s">
        <v>457</v>
      </c>
      <c r="E226" s="7">
        <v>13</v>
      </c>
      <c r="F226" s="11" t="s">
        <v>15</v>
      </c>
      <c r="G226" s="12">
        <f>12*7.57+7.56</f>
        <v>98.4</v>
      </c>
      <c r="H226" s="13">
        <v>0.7</v>
      </c>
      <c r="I226" s="14">
        <f t="shared" si="6"/>
        <v>29.52000000000001</v>
      </c>
      <c r="J226" s="46">
        <f t="shared" si="7"/>
        <v>14.760000000000005</v>
      </c>
    </row>
    <row r="227" spans="1:10" ht="38.25" x14ac:dyDescent="0.25">
      <c r="A227" s="6">
        <v>221</v>
      </c>
      <c r="B227" s="7" t="s">
        <v>458</v>
      </c>
      <c r="C227" s="8" t="s">
        <v>38</v>
      </c>
      <c r="D227" s="9" t="s">
        <v>457</v>
      </c>
      <c r="E227" s="7">
        <v>27</v>
      </c>
      <c r="F227" s="11" t="s">
        <v>15</v>
      </c>
      <c r="G227" s="12">
        <f>7.57*26+7.55</f>
        <v>204.37</v>
      </c>
      <c r="H227" s="13">
        <v>0.7</v>
      </c>
      <c r="I227" s="14">
        <f t="shared" si="6"/>
        <v>61.311000000000007</v>
      </c>
      <c r="J227" s="46">
        <f t="shared" si="7"/>
        <v>30.655500000000004</v>
      </c>
    </row>
    <row r="228" spans="1:10" ht="38.25" x14ac:dyDescent="0.25">
      <c r="A228" s="6">
        <v>222</v>
      </c>
      <c r="B228" s="8" t="s">
        <v>459</v>
      </c>
      <c r="C228" s="8" t="s">
        <v>27</v>
      </c>
      <c r="D228" s="18" t="s">
        <v>460</v>
      </c>
      <c r="E228" s="7">
        <v>2</v>
      </c>
      <c r="F228" s="11" t="s">
        <v>15</v>
      </c>
      <c r="G228" s="15">
        <f>E228*100</f>
        <v>200</v>
      </c>
      <c r="H228" s="13">
        <v>0.7</v>
      </c>
      <c r="I228" s="14">
        <f t="shared" si="6"/>
        <v>60</v>
      </c>
      <c r="J228" s="46">
        <f t="shared" si="7"/>
        <v>30</v>
      </c>
    </row>
    <row r="229" spans="1:10" ht="38.25" x14ac:dyDescent="0.25">
      <c r="A229" s="6">
        <v>223</v>
      </c>
      <c r="B229" s="7" t="s">
        <v>461</v>
      </c>
      <c r="C229" s="8" t="s">
        <v>302</v>
      </c>
      <c r="D229" s="9" t="s">
        <v>462</v>
      </c>
      <c r="E229" s="10">
        <v>1</v>
      </c>
      <c r="F229" s="11" t="s">
        <v>15</v>
      </c>
      <c r="G229" s="12">
        <v>338.79</v>
      </c>
      <c r="H229" s="13">
        <v>0.7</v>
      </c>
      <c r="I229" s="14">
        <f t="shared" si="6"/>
        <v>101.63700000000003</v>
      </c>
      <c r="J229" s="46">
        <f t="shared" si="7"/>
        <v>50.818500000000014</v>
      </c>
    </row>
    <row r="230" spans="1:10" ht="38.25" x14ac:dyDescent="0.25">
      <c r="A230" s="6">
        <v>224</v>
      </c>
      <c r="B230" s="7" t="s">
        <v>463</v>
      </c>
      <c r="C230" s="8" t="s">
        <v>109</v>
      </c>
      <c r="D230" s="9" t="s">
        <v>464</v>
      </c>
      <c r="E230" s="10">
        <v>1</v>
      </c>
      <c r="F230" s="11" t="s">
        <v>15</v>
      </c>
      <c r="G230" s="12">
        <v>92.71</v>
      </c>
      <c r="H230" s="13">
        <v>0.7</v>
      </c>
      <c r="I230" s="14">
        <f t="shared" si="6"/>
        <v>27.813000000000002</v>
      </c>
      <c r="J230" s="46">
        <f t="shared" si="7"/>
        <v>13.906500000000001</v>
      </c>
    </row>
    <row r="231" spans="1:10" ht="38.25" x14ac:dyDescent="0.25">
      <c r="A231" s="6">
        <v>225</v>
      </c>
      <c r="B231" s="7" t="s">
        <v>465</v>
      </c>
      <c r="C231" s="8" t="s">
        <v>27</v>
      </c>
      <c r="D231" s="9" t="s">
        <v>466</v>
      </c>
      <c r="E231" s="10">
        <v>1</v>
      </c>
      <c r="F231" s="11" t="s">
        <v>15</v>
      </c>
      <c r="G231" s="12">
        <v>70</v>
      </c>
      <c r="H231" s="13">
        <v>0.7</v>
      </c>
      <c r="I231" s="14">
        <f t="shared" si="6"/>
        <v>21</v>
      </c>
      <c r="J231" s="46">
        <f t="shared" si="7"/>
        <v>10.5</v>
      </c>
    </row>
    <row r="232" spans="1:10" ht="38.25" x14ac:dyDescent="0.25">
      <c r="A232" s="6">
        <v>226</v>
      </c>
      <c r="B232" s="7" t="s">
        <v>467</v>
      </c>
      <c r="C232" s="8" t="s">
        <v>56</v>
      </c>
      <c r="D232" s="9" t="s">
        <v>468</v>
      </c>
      <c r="E232" s="7">
        <v>1</v>
      </c>
      <c r="F232" s="11" t="s">
        <v>15</v>
      </c>
      <c r="G232" s="12">
        <v>56.07</v>
      </c>
      <c r="H232" s="13">
        <v>0.7</v>
      </c>
      <c r="I232" s="14">
        <f t="shared" si="6"/>
        <v>16.821000000000005</v>
      </c>
      <c r="J232" s="46">
        <f t="shared" si="7"/>
        <v>8.4105000000000025</v>
      </c>
    </row>
    <row r="233" spans="1:10" ht="38.25" x14ac:dyDescent="0.25">
      <c r="A233" s="6">
        <v>227</v>
      </c>
      <c r="B233" s="7" t="s">
        <v>469</v>
      </c>
      <c r="C233" s="8" t="s">
        <v>390</v>
      </c>
      <c r="D233" s="9" t="s">
        <v>470</v>
      </c>
      <c r="E233" s="10">
        <v>1</v>
      </c>
      <c r="F233" s="11" t="s">
        <v>15</v>
      </c>
      <c r="G233" s="12">
        <v>30</v>
      </c>
      <c r="H233" s="13">
        <v>0.7</v>
      </c>
      <c r="I233" s="14">
        <f t="shared" si="6"/>
        <v>9</v>
      </c>
      <c r="J233" s="46">
        <f t="shared" si="7"/>
        <v>4.5</v>
      </c>
    </row>
    <row r="234" spans="1:10" ht="38.25" x14ac:dyDescent="0.25">
      <c r="A234" s="6">
        <v>228</v>
      </c>
      <c r="B234" s="7" t="s">
        <v>471</v>
      </c>
      <c r="C234" s="8" t="s">
        <v>390</v>
      </c>
      <c r="D234" s="9" t="s">
        <v>472</v>
      </c>
      <c r="E234" s="10">
        <v>1</v>
      </c>
      <c r="F234" s="11" t="s">
        <v>15</v>
      </c>
      <c r="G234" s="12">
        <v>30</v>
      </c>
      <c r="H234" s="13">
        <v>0.7</v>
      </c>
      <c r="I234" s="14">
        <f t="shared" si="6"/>
        <v>9</v>
      </c>
      <c r="J234" s="46">
        <f t="shared" si="7"/>
        <v>4.5</v>
      </c>
    </row>
    <row r="235" spans="1:10" ht="38.25" x14ac:dyDescent="0.25">
      <c r="A235" s="6">
        <v>229</v>
      </c>
      <c r="B235" s="8" t="s">
        <v>473</v>
      </c>
      <c r="C235" s="7">
        <v>1989</v>
      </c>
      <c r="D235" s="16" t="s">
        <v>474</v>
      </c>
      <c r="E235" s="7">
        <v>1</v>
      </c>
      <c r="F235" s="11" t="s">
        <v>15</v>
      </c>
      <c r="G235" s="12">
        <v>76.38</v>
      </c>
      <c r="H235" s="13">
        <v>0.7</v>
      </c>
      <c r="I235" s="14">
        <f t="shared" si="6"/>
        <v>22.914000000000001</v>
      </c>
      <c r="J235" s="46">
        <f t="shared" si="7"/>
        <v>11.457000000000001</v>
      </c>
    </row>
    <row r="236" spans="1:10" ht="38.25" x14ac:dyDescent="0.25">
      <c r="A236" s="6">
        <v>230</v>
      </c>
      <c r="B236" s="8" t="s">
        <v>475</v>
      </c>
      <c r="C236" s="7">
        <v>1989</v>
      </c>
      <c r="D236" s="16" t="s">
        <v>476</v>
      </c>
      <c r="E236" s="7">
        <v>1</v>
      </c>
      <c r="F236" s="11" t="s">
        <v>15</v>
      </c>
      <c r="G236" s="12">
        <v>50</v>
      </c>
      <c r="H236" s="13">
        <v>0.7</v>
      </c>
      <c r="I236" s="14">
        <f t="shared" si="6"/>
        <v>15</v>
      </c>
      <c r="J236" s="46">
        <f t="shared" si="7"/>
        <v>7.5</v>
      </c>
    </row>
    <row r="237" spans="1:10" ht="38.25" x14ac:dyDescent="0.25">
      <c r="A237" s="6">
        <v>231</v>
      </c>
      <c r="B237" s="8" t="s">
        <v>477</v>
      </c>
      <c r="C237" s="8" t="s">
        <v>27</v>
      </c>
      <c r="D237" s="9" t="s">
        <v>478</v>
      </c>
      <c r="E237" s="10">
        <v>1</v>
      </c>
      <c r="F237" s="11" t="s">
        <v>15</v>
      </c>
      <c r="G237" s="12">
        <v>150</v>
      </c>
      <c r="H237" s="13">
        <v>0.7</v>
      </c>
      <c r="I237" s="14">
        <f t="shared" si="6"/>
        <v>45</v>
      </c>
      <c r="J237" s="46">
        <f t="shared" si="7"/>
        <v>22.5</v>
      </c>
    </row>
    <row r="238" spans="1:10" ht="38.25" x14ac:dyDescent="0.25">
      <c r="A238" s="6">
        <v>232</v>
      </c>
      <c r="B238" s="8" t="s">
        <v>479</v>
      </c>
      <c r="C238" s="8" t="s">
        <v>109</v>
      </c>
      <c r="D238" s="9" t="s">
        <v>110</v>
      </c>
      <c r="E238" s="7">
        <v>1</v>
      </c>
      <c r="F238" s="11" t="s">
        <v>15</v>
      </c>
      <c r="G238" s="15">
        <v>33.68</v>
      </c>
      <c r="H238" s="13">
        <v>0.7</v>
      </c>
      <c r="I238" s="14">
        <f t="shared" si="6"/>
        <v>10.104000000000003</v>
      </c>
      <c r="J238" s="46">
        <f t="shared" si="7"/>
        <v>5.0520000000000014</v>
      </c>
    </row>
    <row r="239" spans="1:10" ht="51" customHeight="1" x14ac:dyDescent="0.25">
      <c r="A239" s="6">
        <v>233</v>
      </c>
      <c r="B239" s="8" t="s">
        <v>480</v>
      </c>
      <c r="C239" s="7">
        <v>1989</v>
      </c>
      <c r="D239" s="9" t="s">
        <v>481</v>
      </c>
      <c r="E239" s="7">
        <v>4</v>
      </c>
      <c r="F239" s="11" t="s">
        <v>15</v>
      </c>
      <c r="G239" s="12">
        <v>400</v>
      </c>
      <c r="H239" s="13">
        <v>0.7</v>
      </c>
      <c r="I239" s="14">
        <f t="shared" si="6"/>
        <v>120</v>
      </c>
      <c r="J239" s="46">
        <f t="shared" si="7"/>
        <v>60</v>
      </c>
    </row>
    <row r="240" spans="1:10" ht="38.25" x14ac:dyDescent="0.25">
      <c r="A240" s="6">
        <v>234</v>
      </c>
      <c r="B240" s="8" t="s">
        <v>482</v>
      </c>
      <c r="C240" s="7">
        <v>1989</v>
      </c>
      <c r="D240" s="9" t="s">
        <v>483</v>
      </c>
      <c r="E240" s="7">
        <v>2</v>
      </c>
      <c r="F240" s="11" t="s">
        <v>15</v>
      </c>
      <c r="G240" s="12">
        <v>300</v>
      </c>
      <c r="H240" s="13">
        <v>0.7</v>
      </c>
      <c r="I240" s="14">
        <f t="shared" si="6"/>
        <v>90</v>
      </c>
      <c r="J240" s="46">
        <f t="shared" si="7"/>
        <v>45</v>
      </c>
    </row>
    <row r="241" spans="1:10" ht="38.25" x14ac:dyDescent="0.25">
      <c r="A241" s="6">
        <v>235</v>
      </c>
      <c r="B241" s="8" t="s">
        <v>484</v>
      </c>
      <c r="C241" s="7">
        <v>1989</v>
      </c>
      <c r="D241" s="9" t="s">
        <v>485</v>
      </c>
      <c r="E241" s="7">
        <v>6</v>
      </c>
      <c r="F241" s="11" t="s">
        <v>15</v>
      </c>
      <c r="G241" s="12">
        <v>480</v>
      </c>
      <c r="H241" s="13">
        <v>0.7</v>
      </c>
      <c r="I241" s="14">
        <f t="shared" si="6"/>
        <v>144</v>
      </c>
      <c r="J241" s="46">
        <f t="shared" si="7"/>
        <v>72</v>
      </c>
    </row>
    <row r="242" spans="1:10" ht="38.25" x14ac:dyDescent="0.25">
      <c r="A242" s="6">
        <v>236</v>
      </c>
      <c r="B242" s="8" t="s">
        <v>486</v>
      </c>
      <c r="C242" s="7">
        <v>1989</v>
      </c>
      <c r="D242" s="9" t="s">
        <v>487</v>
      </c>
      <c r="E242" s="7">
        <v>2</v>
      </c>
      <c r="F242" s="11" t="s">
        <v>15</v>
      </c>
      <c r="G242" s="12">
        <v>800</v>
      </c>
      <c r="H242" s="13">
        <v>0.7</v>
      </c>
      <c r="I242" s="14">
        <f t="shared" si="6"/>
        <v>240</v>
      </c>
      <c r="J242" s="46">
        <f t="shared" si="7"/>
        <v>120</v>
      </c>
    </row>
    <row r="243" spans="1:10" ht="38.25" x14ac:dyDescent="0.25">
      <c r="A243" s="6">
        <v>237</v>
      </c>
      <c r="B243" s="8" t="s">
        <v>488</v>
      </c>
      <c r="C243" s="7">
        <v>1989</v>
      </c>
      <c r="D243" s="9" t="s">
        <v>489</v>
      </c>
      <c r="E243" s="7">
        <v>6</v>
      </c>
      <c r="F243" s="11" t="s">
        <v>15</v>
      </c>
      <c r="G243" s="12">
        <v>480</v>
      </c>
      <c r="H243" s="13">
        <v>0.7</v>
      </c>
      <c r="I243" s="14">
        <f t="shared" si="6"/>
        <v>144</v>
      </c>
      <c r="J243" s="46">
        <f t="shared" si="7"/>
        <v>72</v>
      </c>
    </row>
    <row r="244" spans="1:10" ht="38.25" x14ac:dyDescent="0.25">
      <c r="A244" s="6">
        <v>238</v>
      </c>
      <c r="B244" s="8" t="s">
        <v>490</v>
      </c>
      <c r="C244" s="7">
        <v>1989</v>
      </c>
      <c r="D244" s="9" t="s">
        <v>489</v>
      </c>
      <c r="E244" s="7">
        <v>2</v>
      </c>
      <c r="F244" s="11" t="s">
        <v>15</v>
      </c>
      <c r="G244" s="12">
        <f>2*80</f>
        <v>160</v>
      </c>
      <c r="H244" s="13">
        <v>0.7</v>
      </c>
      <c r="I244" s="14">
        <f t="shared" si="6"/>
        <v>48</v>
      </c>
      <c r="J244" s="46">
        <f t="shared" si="7"/>
        <v>24</v>
      </c>
    </row>
    <row r="245" spans="1:10" ht="38.25" x14ac:dyDescent="0.25">
      <c r="A245" s="6">
        <v>239</v>
      </c>
      <c r="B245" s="8" t="s">
        <v>491</v>
      </c>
      <c r="C245" s="7">
        <v>1989</v>
      </c>
      <c r="D245" s="9" t="s">
        <v>489</v>
      </c>
      <c r="E245" s="7">
        <v>1</v>
      </c>
      <c r="F245" s="11" t="s">
        <v>15</v>
      </c>
      <c r="G245" s="12">
        <v>80</v>
      </c>
      <c r="H245" s="13">
        <v>0.7</v>
      </c>
      <c r="I245" s="14">
        <f t="shared" si="6"/>
        <v>24</v>
      </c>
      <c r="J245" s="46">
        <f t="shared" si="7"/>
        <v>12</v>
      </c>
    </row>
    <row r="246" spans="1:10" ht="51" customHeight="1" x14ac:dyDescent="0.25">
      <c r="A246" s="6">
        <v>240</v>
      </c>
      <c r="B246" s="8" t="s">
        <v>492</v>
      </c>
      <c r="C246" s="8" t="s">
        <v>302</v>
      </c>
      <c r="D246" s="18" t="s">
        <v>493</v>
      </c>
      <c r="E246" s="7">
        <v>1</v>
      </c>
      <c r="F246" s="11" t="s">
        <v>15</v>
      </c>
      <c r="G246" s="15">
        <v>48.16</v>
      </c>
      <c r="H246" s="13">
        <v>0.7</v>
      </c>
      <c r="I246" s="14">
        <f t="shared" ref="I246:I302" si="8">G246-(G246*H246)</f>
        <v>14.448</v>
      </c>
      <c r="J246" s="46">
        <f t="shared" si="7"/>
        <v>7.2240000000000002</v>
      </c>
    </row>
    <row r="247" spans="1:10" ht="38.25" x14ac:dyDescent="0.25">
      <c r="A247" s="6">
        <v>241</v>
      </c>
      <c r="B247" s="8" t="s">
        <v>494</v>
      </c>
      <c r="C247" s="8" t="s">
        <v>302</v>
      </c>
      <c r="D247" s="18" t="s">
        <v>495</v>
      </c>
      <c r="E247" s="7">
        <v>1</v>
      </c>
      <c r="F247" s="11" t="s">
        <v>15</v>
      </c>
      <c r="G247" s="9">
        <v>64.760000000000005</v>
      </c>
      <c r="H247" s="13">
        <v>0.7</v>
      </c>
      <c r="I247" s="14">
        <f t="shared" si="8"/>
        <v>19.428000000000004</v>
      </c>
      <c r="J247" s="46">
        <f t="shared" si="7"/>
        <v>9.7140000000000022</v>
      </c>
    </row>
    <row r="248" spans="1:10" ht="38.25" x14ac:dyDescent="0.25">
      <c r="A248" s="6">
        <v>242</v>
      </c>
      <c r="B248" s="8" t="s">
        <v>496</v>
      </c>
      <c r="C248" s="8" t="s">
        <v>65</v>
      </c>
      <c r="D248" s="35" t="s">
        <v>497</v>
      </c>
      <c r="E248" s="7">
        <v>1</v>
      </c>
      <c r="F248" s="11" t="s">
        <v>15</v>
      </c>
      <c r="G248" s="15">
        <v>90.77</v>
      </c>
      <c r="H248" s="13">
        <v>0.7</v>
      </c>
      <c r="I248" s="14">
        <f t="shared" si="8"/>
        <v>27.231000000000002</v>
      </c>
      <c r="J248" s="46">
        <f t="shared" si="7"/>
        <v>13.615500000000001</v>
      </c>
    </row>
    <row r="249" spans="1:10" ht="38.25" x14ac:dyDescent="0.25">
      <c r="A249" s="6">
        <v>243</v>
      </c>
      <c r="B249" s="8" t="s">
        <v>498</v>
      </c>
      <c r="C249" s="8" t="s">
        <v>65</v>
      </c>
      <c r="D249" s="18" t="s">
        <v>499</v>
      </c>
      <c r="E249" s="7">
        <v>1</v>
      </c>
      <c r="F249" s="11" t="s">
        <v>15</v>
      </c>
      <c r="G249" s="15">
        <v>27.25</v>
      </c>
      <c r="H249" s="13">
        <v>0.7</v>
      </c>
      <c r="I249" s="14">
        <f t="shared" si="8"/>
        <v>8.1750000000000007</v>
      </c>
      <c r="J249" s="46">
        <f t="shared" si="7"/>
        <v>4.0875000000000004</v>
      </c>
    </row>
    <row r="250" spans="1:10" ht="38.25" x14ac:dyDescent="0.25">
      <c r="A250" s="6">
        <v>244</v>
      </c>
      <c r="B250" s="8" t="s">
        <v>500</v>
      </c>
      <c r="C250" s="7">
        <v>2019</v>
      </c>
      <c r="D250" s="9" t="s">
        <v>501</v>
      </c>
      <c r="E250" s="7">
        <v>1</v>
      </c>
      <c r="F250" s="11" t="s">
        <v>15</v>
      </c>
      <c r="G250" s="12">
        <v>355.51</v>
      </c>
      <c r="H250" s="13">
        <v>0.7</v>
      </c>
      <c r="I250" s="14">
        <f t="shared" si="8"/>
        <v>106.65300000000002</v>
      </c>
      <c r="J250" s="46">
        <f t="shared" si="7"/>
        <v>53.32650000000001</v>
      </c>
    </row>
    <row r="251" spans="1:10" ht="38.25" x14ac:dyDescent="0.25">
      <c r="A251" s="6">
        <v>245</v>
      </c>
      <c r="B251" s="8" t="s">
        <v>502</v>
      </c>
      <c r="C251" s="8" t="s">
        <v>302</v>
      </c>
      <c r="D251" s="18" t="s">
        <v>503</v>
      </c>
      <c r="E251" s="7">
        <v>1</v>
      </c>
      <c r="F251" s="11" t="s">
        <v>15</v>
      </c>
      <c r="G251" s="15">
        <v>444.39</v>
      </c>
      <c r="H251" s="13">
        <v>0.7</v>
      </c>
      <c r="I251" s="14">
        <f t="shared" si="8"/>
        <v>133.31700000000001</v>
      </c>
      <c r="J251" s="46">
        <f t="shared" si="7"/>
        <v>66.658500000000004</v>
      </c>
    </row>
    <row r="252" spans="1:10" ht="38.25" x14ac:dyDescent="0.25">
      <c r="A252" s="6">
        <v>246</v>
      </c>
      <c r="B252" s="8" t="s">
        <v>504</v>
      </c>
      <c r="C252" s="8" t="s">
        <v>217</v>
      </c>
      <c r="D252" s="35" t="s">
        <v>505</v>
      </c>
      <c r="E252" s="7">
        <v>1</v>
      </c>
      <c r="F252" s="11" t="s">
        <v>15</v>
      </c>
      <c r="G252" s="15">
        <v>957.05</v>
      </c>
      <c r="H252" s="13">
        <v>0.7</v>
      </c>
      <c r="I252" s="14">
        <f t="shared" si="8"/>
        <v>287.11500000000001</v>
      </c>
      <c r="J252" s="46">
        <f t="shared" si="7"/>
        <v>143.5575</v>
      </c>
    </row>
    <row r="253" spans="1:10" ht="38.25" x14ac:dyDescent="0.25">
      <c r="A253" s="6">
        <v>247</v>
      </c>
      <c r="B253" s="8" t="s">
        <v>506</v>
      </c>
      <c r="C253" s="8" t="s">
        <v>65</v>
      </c>
      <c r="D253" s="18" t="s">
        <v>507</v>
      </c>
      <c r="E253" s="7">
        <v>1</v>
      </c>
      <c r="F253" s="11" t="s">
        <v>15</v>
      </c>
      <c r="G253" s="15">
        <v>38.19</v>
      </c>
      <c r="H253" s="13">
        <v>0.7</v>
      </c>
      <c r="I253" s="14">
        <f t="shared" si="8"/>
        <v>11.457000000000001</v>
      </c>
      <c r="J253" s="46">
        <f t="shared" si="7"/>
        <v>5.7285000000000004</v>
      </c>
    </row>
    <row r="254" spans="1:10" ht="38.25" x14ac:dyDescent="0.25">
      <c r="A254" s="6">
        <v>248</v>
      </c>
      <c r="B254" s="8" t="s">
        <v>508</v>
      </c>
      <c r="C254" s="8" t="s">
        <v>99</v>
      </c>
      <c r="D254" s="18" t="s">
        <v>509</v>
      </c>
      <c r="E254" s="7">
        <v>1</v>
      </c>
      <c r="F254" s="11" t="s">
        <v>15</v>
      </c>
      <c r="G254" s="15">
        <v>76.34</v>
      </c>
      <c r="H254" s="13">
        <v>0.7</v>
      </c>
      <c r="I254" s="14">
        <f t="shared" si="8"/>
        <v>22.902000000000001</v>
      </c>
      <c r="J254" s="46">
        <f t="shared" si="7"/>
        <v>11.451000000000001</v>
      </c>
    </row>
    <row r="255" spans="1:10" ht="38.25" x14ac:dyDescent="0.25">
      <c r="A255" s="6">
        <v>249</v>
      </c>
      <c r="B255" s="8" t="s">
        <v>510</v>
      </c>
      <c r="C255" s="8" t="s">
        <v>99</v>
      </c>
      <c r="D255" s="18" t="s">
        <v>511</v>
      </c>
      <c r="E255" s="7">
        <v>1</v>
      </c>
      <c r="F255" s="11" t="s">
        <v>15</v>
      </c>
      <c r="G255" s="15">
        <v>19.05</v>
      </c>
      <c r="H255" s="13">
        <v>0.7</v>
      </c>
      <c r="I255" s="14">
        <f t="shared" si="8"/>
        <v>5.7150000000000016</v>
      </c>
      <c r="J255" s="46">
        <f t="shared" si="7"/>
        <v>2.8575000000000008</v>
      </c>
    </row>
    <row r="256" spans="1:10" ht="38.25" x14ac:dyDescent="0.25">
      <c r="A256" s="6">
        <v>250</v>
      </c>
      <c r="B256" s="8" t="s">
        <v>512</v>
      </c>
      <c r="C256" s="8" t="s">
        <v>99</v>
      </c>
      <c r="D256" s="18" t="s">
        <v>511</v>
      </c>
      <c r="E256" s="7">
        <v>1</v>
      </c>
      <c r="F256" s="11" t="s">
        <v>15</v>
      </c>
      <c r="G256" s="15">
        <v>19.05</v>
      </c>
      <c r="H256" s="13">
        <v>0.7</v>
      </c>
      <c r="I256" s="14">
        <f t="shared" si="8"/>
        <v>5.7150000000000016</v>
      </c>
      <c r="J256" s="46">
        <f t="shared" si="7"/>
        <v>2.8575000000000008</v>
      </c>
    </row>
    <row r="257" spans="1:10" ht="38.25" x14ac:dyDescent="0.25">
      <c r="A257" s="6">
        <v>251</v>
      </c>
      <c r="B257" s="8" t="s">
        <v>513</v>
      </c>
      <c r="C257" s="8" t="s">
        <v>48</v>
      </c>
      <c r="D257" s="18" t="s">
        <v>514</v>
      </c>
      <c r="E257" s="7">
        <v>1</v>
      </c>
      <c r="F257" s="11" t="s">
        <v>15</v>
      </c>
      <c r="G257" s="15">
        <v>523.54999999999995</v>
      </c>
      <c r="H257" s="13">
        <v>0.7</v>
      </c>
      <c r="I257" s="14">
        <f t="shared" si="8"/>
        <v>157.065</v>
      </c>
      <c r="J257" s="46">
        <f t="shared" si="7"/>
        <v>78.532499999999999</v>
      </c>
    </row>
    <row r="258" spans="1:10" ht="38.25" x14ac:dyDescent="0.25">
      <c r="A258" s="6">
        <v>252</v>
      </c>
      <c r="B258" s="8" t="s">
        <v>515</v>
      </c>
      <c r="C258" s="8" t="s">
        <v>302</v>
      </c>
      <c r="D258" s="18" t="s">
        <v>516</v>
      </c>
      <c r="E258" s="7">
        <v>1</v>
      </c>
      <c r="F258" s="11" t="s">
        <v>15</v>
      </c>
      <c r="G258" s="15">
        <v>106.48</v>
      </c>
      <c r="H258" s="13">
        <v>0.7</v>
      </c>
      <c r="I258" s="14">
        <f t="shared" si="8"/>
        <v>31.944000000000003</v>
      </c>
      <c r="J258" s="46">
        <f t="shared" si="7"/>
        <v>15.972000000000001</v>
      </c>
    </row>
    <row r="259" spans="1:10" ht="38.25" x14ac:dyDescent="0.25">
      <c r="A259" s="6">
        <v>253</v>
      </c>
      <c r="B259" s="8" t="s">
        <v>517</v>
      </c>
      <c r="C259" s="8" t="s">
        <v>65</v>
      </c>
      <c r="D259" s="18" t="s">
        <v>518</v>
      </c>
      <c r="E259" s="7">
        <v>1</v>
      </c>
      <c r="F259" s="11" t="s">
        <v>15</v>
      </c>
      <c r="G259" s="15">
        <v>194.66</v>
      </c>
      <c r="H259" s="13">
        <v>0.7</v>
      </c>
      <c r="I259" s="14">
        <f t="shared" si="8"/>
        <v>58.397999999999996</v>
      </c>
      <c r="J259" s="46">
        <f t="shared" si="7"/>
        <v>29.198999999999998</v>
      </c>
    </row>
    <row r="260" spans="1:10" ht="38.25" x14ac:dyDescent="0.25">
      <c r="A260" s="6">
        <v>254</v>
      </c>
      <c r="B260" s="8" t="s">
        <v>519</v>
      </c>
      <c r="C260" s="8" t="s">
        <v>65</v>
      </c>
      <c r="D260" s="35" t="s">
        <v>520</v>
      </c>
      <c r="E260" s="7">
        <v>1</v>
      </c>
      <c r="F260" s="11" t="s">
        <v>15</v>
      </c>
      <c r="G260" s="15">
        <v>64.8</v>
      </c>
      <c r="H260" s="13">
        <v>0.7</v>
      </c>
      <c r="I260" s="14">
        <f t="shared" si="8"/>
        <v>19.440000000000005</v>
      </c>
      <c r="J260" s="46">
        <f t="shared" si="7"/>
        <v>9.7200000000000024</v>
      </c>
    </row>
    <row r="261" spans="1:10" ht="38.25" x14ac:dyDescent="0.25">
      <c r="A261" s="6">
        <v>255</v>
      </c>
      <c r="B261" s="8" t="s">
        <v>521</v>
      </c>
      <c r="C261" s="8" t="s">
        <v>109</v>
      </c>
      <c r="D261" s="36" t="s">
        <v>522</v>
      </c>
      <c r="E261" s="7">
        <v>2</v>
      </c>
      <c r="F261" s="11" t="s">
        <v>15</v>
      </c>
      <c r="G261" s="15">
        <f>E261*102.99</f>
        <v>205.98</v>
      </c>
      <c r="H261" s="13">
        <v>0.7</v>
      </c>
      <c r="I261" s="14">
        <f t="shared" si="8"/>
        <v>61.794000000000011</v>
      </c>
      <c r="J261" s="46">
        <f t="shared" si="7"/>
        <v>30.897000000000006</v>
      </c>
    </row>
    <row r="262" spans="1:10" ht="38.25" x14ac:dyDescent="0.25">
      <c r="A262" s="6">
        <v>256</v>
      </c>
      <c r="B262" s="8" t="s">
        <v>523</v>
      </c>
      <c r="C262" s="8" t="s">
        <v>524</v>
      </c>
      <c r="D262" s="18" t="s">
        <v>525</v>
      </c>
      <c r="E262" s="7">
        <v>1</v>
      </c>
      <c r="F262" s="11" t="s">
        <v>15</v>
      </c>
      <c r="G262" s="15">
        <v>665.29</v>
      </c>
      <c r="H262" s="13">
        <v>0.7</v>
      </c>
      <c r="I262" s="14">
        <f t="shared" si="8"/>
        <v>199.58700000000005</v>
      </c>
      <c r="J262" s="46">
        <f t="shared" si="7"/>
        <v>99.793500000000023</v>
      </c>
    </row>
    <row r="263" spans="1:10" ht="38.25" x14ac:dyDescent="0.25">
      <c r="A263" s="6">
        <v>257</v>
      </c>
      <c r="B263" s="8" t="s">
        <v>526</v>
      </c>
      <c r="C263" s="8" t="s">
        <v>65</v>
      </c>
      <c r="D263" s="18" t="s">
        <v>527</v>
      </c>
      <c r="E263" s="7">
        <v>1</v>
      </c>
      <c r="F263" s="11" t="s">
        <v>15</v>
      </c>
      <c r="G263" s="15">
        <v>149.08000000000001</v>
      </c>
      <c r="H263" s="13">
        <v>0.7</v>
      </c>
      <c r="I263" s="14">
        <f t="shared" si="8"/>
        <v>44.724000000000004</v>
      </c>
      <c r="J263" s="46">
        <f t="shared" si="7"/>
        <v>22.362000000000002</v>
      </c>
    </row>
    <row r="264" spans="1:10" ht="38.25" x14ac:dyDescent="0.25">
      <c r="A264" s="6">
        <v>258</v>
      </c>
      <c r="B264" s="8" t="s">
        <v>528</v>
      </c>
      <c r="C264" s="8" t="s">
        <v>48</v>
      </c>
      <c r="D264" s="18" t="s">
        <v>514</v>
      </c>
      <c r="E264" s="7">
        <v>1</v>
      </c>
      <c r="F264" s="11" t="s">
        <v>15</v>
      </c>
      <c r="G264" s="15">
        <v>474.19</v>
      </c>
      <c r="H264" s="13">
        <v>0.7</v>
      </c>
      <c r="I264" s="14">
        <f t="shared" si="8"/>
        <v>142.25700000000001</v>
      </c>
      <c r="J264" s="46">
        <f t="shared" ref="J264:J302" si="9">I264/2</f>
        <v>71.128500000000003</v>
      </c>
    </row>
    <row r="265" spans="1:10" ht="38.25" x14ac:dyDescent="0.25">
      <c r="A265" s="6">
        <v>259</v>
      </c>
      <c r="B265" s="8" t="s">
        <v>529</v>
      </c>
      <c r="C265" s="8" t="s">
        <v>27</v>
      </c>
      <c r="D265" s="18" t="s">
        <v>530</v>
      </c>
      <c r="E265" s="7">
        <v>1</v>
      </c>
      <c r="F265" s="11" t="s">
        <v>15</v>
      </c>
      <c r="G265" s="15">
        <v>300</v>
      </c>
      <c r="H265" s="13">
        <v>0.7</v>
      </c>
      <c r="I265" s="14">
        <f t="shared" si="8"/>
        <v>90</v>
      </c>
      <c r="J265" s="46">
        <f t="shared" si="9"/>
        <v>45</v>
      </c>
    </row>
    <row r="266" spans="1:10" ht="38.25" x14ac:dyDescent="0.25">
      <c r="A266" s="6">
        <v>260</v>
      </c>
      <c r="B266" s="8" t="s">
        <v>531</v>
      </c>
      <c r="C266" s="8" t="s">
        <v>302</v>
      </c>
      <c r="D266" s="18" t="s">
        <v>532</v>
      </c>
      <c r="E266" s="7">
        <v>1</v>
      </c>
      <c r="F266" s="11" t="s">
        <v>15</v>
      </c>
      <c r="G266" s="15">
        <v>617.94000000000005</v>
      </c>
      <c r="H266" s="13">
        <v>0.7</v>
      </c>
      <c r="I266" s="14">
        <f t="shared" si="8"/>
        <v>185.38200000000006</v>
      </c>
      <c r="J266" s="46">
        <f t="shared" si="9"/>
        <v>92.691000000000031</v>
      </c>
    </row>
    <row r="267" spans="1:10" ht="38.25" x14ac:dyDescent="0.25">
      <c r="A267" s="6">
        <v>261</v>
      </c>
      <c r="B267" s="8" t="s">
        <v>533</v>
      </c>
      <c r="C267" s="8" t="s">
        <v>302</v>
      </c>
      <c r="D267" s="18" t="s">
        <v>534</v>
      </c>
      <c r="E267" s="7">
        <v>1</v>
      </c>
      <c r="F267" s="11" t="s">
        <v>15</v>
      </c>
      <c r="G267" s="15">
        <v>108.89</v>
      </c>
      <c r="H267" s="13">
        <v>0.7</v>
      </c>
      <c r="I267" s="14">
        <f t="shared" si="8"/>
        <v>32.667000000000002</v>
      </c>
      <c r="J267" s="46">
        <f t="shared" si="9"/>
        <v>16.333500000000001</v>
      </c>
    </row>
    <row r="268" spans="1:10" ht="38.25" x14ac:dyDescent="0.25">
      <c r="A268" s="6">
        <v>262</v>
      </c>
      <c r="B268" s="7" t="s">
        <v>535</v>
      </c>
      <c r="C268" s="8" t="s">
        <v>13</v>
      </c>
      <c r="D268" s="9" t="s">
        <v>293</v>
      </c>
      <c r="E268" s="10">
        <v>1</v>
      </c>
      <c r="F268" s="11" t="s">
        <v>15</v>
      </c>
      <c r="G268" s="12">
        <v>30</v>
      </c>
      <c r="H268" s="13">
        <v>0.7</v>
      </c>
      <c r="I268" s="14">
        <f t="shared" si="8"/>
        <v>9</v>
      </c>
      <c r="J268" s="46">
        <f t="shared" si="9"/>
        <v>4.5</v>
      </c>
    </row>
    <row r="269" spans="1:10" ht="38.25" x14ac:dyDescent="0.25">
      <c r="A269" s="6">
        <v>263</v>
      </c>
      <c r="B269" s="7" t="s">
        <v>536</v>
      </c>
      <c r="C269" s="8" t="s">
        <v>56</v>
      </c>
      <c r="D269" s="9" t="s">
        <v>537</v>
      </c>
      <c r="E269" s="10">
        <v>1</v>
      </c>
      <c r="F269" s="11" t="s">
        <v>15</v>
      </c>
      <c r="G269" s="12">
        <v>245.4</v>
      </c>
      <c r="H269" s="13">
        <v>0.7</v>
      </c>
      <c r="I269" s="14">
        <f t="shared" si="8"/>
        <v>73.62</v>
      </c>
      <c r="J269" s="46">
        <f t="shared" si="9"/>
        <v>36.81</v>
      </c>
    </row>
    <row r="270" spans="1:10" ht="38.25" x14ac:dyDescent="0.25">
      <c r="A270" s="6">
        <v>264</v>
      </c>
      <c r="B270" s="8" t="s">
        <v>538</v>
      </c>
      <c r="C270" s="8" t="s">
        <v>302</v>
      </c>
      <c r="D270" s="18" t="s">
        <v>539</v>
      </c>
      <c r="E270" s="7">
        <v>1</v>
      </c>
      <c r="F270" s="11" t="s">
        <v>15</v>
      </c>
      <c r="G270" s="15">
        <v>477.92</v>
      </c>
      <c r="H270" s="13">
        <v>0.7</v>
      </c>
      <c r="I270" s="14">
        <f t="shared" si="8"/>
        <v>143.37600000000003</v>
      </c>
      <c r="J270" s="46">
        <f t="shared" si="9"/>
        <v>71.688000000000017</v>
      </c>
    </row>
    <row r="271" spans="1:10" ht="38.25" x14ac:dyDescent="0.25">
      <c r="A271" s="6">
        <v>265</v>
      </c>
      <c r="B271" s="8" t="s">
        <v>540</v>
      </c>
      <c r="C271" s="8" t="s">
        <v>43</v>
      </c>
      <c r="D271" s="16" t="s">
        <v>541</v>
      </c>
      <c r="E271" s="7">
        <v>1</v>
      </c>
      <c r="F271" s="11" t="s">
        <v>15</v>
      </c>
      <c r="G271" s="12">
        <v>64.47</v>
      </c>
      <c r="H271" s="13">
        <v>0.7</v>
      </c>
      <c r="I271" s="14">
        <f t="shared" si="8"/>
        <v>19.341000000000001</v>
      </c>
      <c r="J271" s="46">
        <f t="shared" si="9"/>
        <v>9.6705000000000005</v>
      </c>
    </row>
    <row r="272" spans="1:10" ht="38.25" x14ac:dyDescent="0.25">
      <c r="A272" s="6">
        <v>266</v>
      </c>
      <c r="B272" s="8" t="s">
        <v>542</v>
      </c>
      <c r="C272" s="8" t="s">
        <v>43</v>
      </c>
      <c r="D272" s="9" t="s">
        <v>306</v>
      </c>
      <c r="E272" s="7">
        <v>2</v>
      </c>
      <c r="F272" s="11" t="s">
        <v>15</v>
      </c>
      <c r="G272" s="12">
        <f>499.83+499.56</f>
        <v>999.39</v>
      </c>
      <c r="H272" s="13">
        <v>0.7</v>
      </c>
      <c r="I272" s="14">
        <f t="shared" si="8"/>
        <v>299.81700000000001</v>
      </c>
      <c r="J272" s="46">
        <f t="shared" si="9"/>
        <v>149.9085</v>
      </c>
    </row>
    <row r="273" spans="1:10" ht="38.25" x14ac:dyDescent="0.25">
      <c r="A273" s="6">
        <v>267</v>
      </c>
      <c r="B273" s="8" t="s">
        <v>543</v>
      </c>
      <c r="C273" s="7">
        <v>2009</v>
      </c>
      <c r="D273" s="9" t="s">
        <v>303</v>
      </c>
      <c r="E273" s="7">
        <v>2</v>
      </c>
      <c r="F273" s="11" t="s">
        <v>15</v>
      </c>
      <c r="G273" s="9">
        <f>E273*24.9</f>
        <v>49.8</v>
      </c>
      <c r="H273" s="13">
        <v>0.7</v>
      </c>
      <c r="I273" s="14">
        <f t="shared" si="8"/>
        <v>14.940000000000005</v>
      </c>
      <c r="J273" s="46">
        <f t="shared" si="9"/>
        <v>7.4700000000000024</v>
      </c>
    </row>
    <row r="274" spans="1:10" ht="38.25" x14ac:dyDescent="0.25">
      <c r="A274" s="6">
        <v>268</v>
      </c>
      <c r="B274" s="8" t="s">
        <v>544</v>
      </c>
      <c r="C274" s="8" t="s">
        <v>48</v>
      </c>
      <c r="D274" s="18" t="s">
        <v>514</v>
      </c>
      <c r="E274" s="7">
        <v>1</v>
      </c>
      <c r="F274" s="11" t="s">
        <v>15</v>
      </c>
      <c r="G274" s="15">
        <v>497.82</v>
      </c>
      <c r="H274" s="13">
        <v>0.7</v>
      </c>
      <c r="I274" s="14">
        <f t="shared" si="8"/>
        <v>149.346</v>
      </c>
      <c r="J274" s="46">
        <f t="shared" si="9"/>
        <v>74.673000000000002</v>
      </c>
    </row>
    <row r="275" spans="1:10" ht="38.25" x14ac:dyDescent="0.25">
      <c r="A275" s="6">
        <v>269</v>
      </c>
      <c r="B275" s="8" t="s">
        <v>545</v>
      </c>
      <c r="C275" s="8" t="s">
        <v>38</v>
      </c>
      <c r="D275" s="18" t="s">
        <v>546</v>
      </c>
      <c r="E275" s="7">
        <v>1</v>
      </c>
      <c r="F275" s="11" t="s">
        <v>15</v>
      </c>
      <c r="G275" s="9">
        <v>604.88</v>
      </c>
      <c r="H275" s="13">
        <v>0.7</v>
      </c>
      <c r="I275" s="14">
        <f t="shared" si="8"/>
        <v>181.464</v>
      </c>
      <c r="J275" s="46">
        <f t="shared" si="9"/>
        <v>90.731999999999999</v>
      </c>
    </row>
    <row r="276" spans="1:10" ht="38.25" x14ac:dyDescent="0.25">
      <c r="A276" s="6">
        <v>270</v>
      </c>
      <c r="B276" s="8" t="s">
        <v>547</v>
      </c>
      <c r="C276" s="8" t="s">
        <v>65</v>
      </c>
      <c r="D276" s="18" t="s">
        <v>548</v>
      </c>
      <c r="E276" s="7">
        <v>1</v>
      </c>
      <c r="F276" s="11" t="s">
        <v>15</v>
      </c>
      <c r="G276" s="15">
        <v>289.58999999999997</v>
      </c>
      <c r="H276" s="13">
        <v>0.7</v>
      </c>
      <c r="I276" s="14">
        <f t="shared" si="8"/>
        <v>86.87700000000001</v>
      </c>
      <c r="J276" s="46">
        <f t="shared" si="9"/>
        <v>43.438500000000005</v>
      </c>
    </row>
    <row r="277" spans="1:10" ht="38.25" x14ac:dyDescent="0.25">
      <c r="A277" s="6">
        <v>271</v>
      </c>
      <c r="B277" s="8" t="s">
        <v>549</v>
      </c>
      <c r="C277" s="8" t="s">
        <v>65</v>
      </c>
      <c r="D277" s="18" t="s">
        <v>550</v>
      </c>
      <c r="E277" s="7">
        <v>1</v>
      </c>
      <c r="F277" s="11" t="s">
        <v>15</v>
      </c>
      <c r="G277" s="15">
        <v>32.74</v>
      </c>
      <c r="H277" s="13">
        <v>0.7</v>
      </c>
      <c r="I277" s="14">
        <f t="shared" si="8"/>
        <v>9.8220000000000027</v>
      </c>
      <c r="J277" s="46">
        <f t="shared" si="9"/>
        <v>4.9110000000000014</v>
      </c>
    </row>
    <row r="278" spans="1:10" ht="38.25" x14ac:dyDescent="0.25">
      <c r="A278" s="6">
        <v>272</v>
      </c>
      <c r="B278" s="8" t="s">
        <v>551</v>
      </c>
      <c r="C278" s="8" t="s">
        <v>65</v>
      </c>
      <c r="D278" s="18" t="s">
        <v>552</v>
      </c>
      <c r="E278" s="7">
        <v>1</v>
      </c>
      <c r="F278" s="11" t="s">
        <v>15</v>
      </c>
      <c r="G278" s="15">
        <v>142.19</v>
      </c>
      <c r="H278" s="13">
        <v>0.7</v>
      </c>
      <c r="I278" s="14">
        <f t="shared" si="8"/>
        <v>42.657000000000011</v>
      </c>
      <c r="J278" s="46">
        <f t="shared" si="9"/>
        <v>21.328500000000005</v>
      </c>
    </row>
    <row r="279" spans="1:10" ht="38.25" x14ac:dyDescent="0.25">
      <c r="A279" s="6">
        <v>273</v>
      </c>
      <c r="B279" s="8" t="s">
        <v>553</v>
      </c>
      <c r="C279" s="8" t="s">
        <v>99</v>
      </c>
      <c r="D279" s="18" t="s">
        <v>554</v>
      </c>
      <c r="E279" s="7">
        <v>1</v>
      </c>
      <c r="F279" s="11" t="s">
        <v>15</v>
      </c>
      <c r="G279" s="15">
        <v>657.61</v>
      </c>
      <c r="H279" s="13">
        <v>0.7</v>
      </c>
      <c r="I279" s="14">
        <f t="shared" si="8"/>
        <v>197.28300000000002</v>
      </c>
      <c r="J279" s="46">
        <f t="shared" si="9"/>
        <v>98.641500000000008</v>
      </c>
    </row>
    <row r="280" spans="1:10" ht="38.25" x14ac:dyDescent="0.25">
      <c r="A280" s="6">
        <v>274</v>
      </c>
      <c r="B280" s="8" t="s">
        <v>555</v>
      </c>
      <c r="C280" s="8" t="s">
        <v>99</v>
      </c>
      <c r="D280" s="18" t="s">
        <v>556</v>
      </c>
      <c r="E280" s="7">
        <v>1</v>
      </c>
      <c r="F280" s="11" t="s">
        <v>15</v>
      </c>
      <c r="G280" s="15">
        <v>1517.57</v>
      </c>
      <c r="H280" s="13">
        <v>0.7</v>
      </c>
      <c r="I280" s="14">
        <f t="shared" si="8"/>
        <v>455.27099999999996</v>
      </c>
      <c r="J280" s="46">
        <f t="shared" si="9"/>
        <v>227.63549999999998</v>
      </c>
    </row>
    <row r="281" spans="1:10" ht="38.25" x14ac:dyDescent="0.25">
      <c r="A281" s="6">
        <v>275</v>
      </c>
      <c r="B281" s="8" t="s">
        <v>557</v>
      </c>
      <c r="C281" s="8" t="s">
        <v>99</v>
      </c>
      <c r="D281" s="18" t="s">
        <v>558</v>
      </c>
      <c r="E281" s="7">
        <v>1</v>
      </c>
      <c r="F281" s="11" t="s">
        <v>15</v>
      </c>
      <c r="G281" s="15">
        <v>177.05</v>
      </c>
      <c r="H281" s="13">
        <v>0.7</v>
      </c>
      <c r="I281" s="14">
        <f t="shared" si="8"/>
        <v>53.115000000000009</v>
      </c>
      <c r="J281" s="46">
        <f t="shared" si="9"/>
        <v>26.557500000000005</v>
      </c>
    </row>
    <row r="282" spans="1:10" ht="38.25" x14ac:dyDescent="0.25">
      <c r="A282" s="6">
        <v>276</v>
      </c>
      <c r="B282" s="8" t="s">
        <v>559</v>
      </c>
      <c r="C282" s="7">
        <v>2022</v>
      </c>
      <c r="D282" s="9" t="s">
        <v>560</v>
      </c>
      <c r="E282" s="7">
        <v>1</v>
      </c>
      <c r="F282" s="11" t="s">
        <v>15</v>
      </c>
      <c r="G282" s="12">
        <v>347.34</v>
      </c>
      <c r="H282" s="13">
        <v>0.7</v>
      </c>
      <c r="I282" s="14">
        <f t="shared" si="8"/>
        <v>104.202</v>
      </c>
      <c r="J282" s="46">
        <f t="shared" si="9"/>
        <v>52.100999999999999</v>
      </c>
    </row>
    <row r="283" spans="1:10" ht="38.25" x14ac:dyDescent="0.25">
      <c r="A283" s="6">
        <v>277</v>
      </c>
      <c r="B283" s="8" t="s">
        <v>561</v>
      </c>
      <c r="C283" s="8" t="s">
        <v>27</v>
      </c>
      <c r="D283" s="9" t="s">
        <v>562</v>
      </c>
      <c r="E283" s="7">
        <v>1</v>
      </c>
      <c r="F283" s="11" t="s">
        <v>15</v>
      </c>
      <c r="G283" s="15">
        <v>10</v>
      </c>
      <c r="H283" s="13">
        <v>0.7</v>
      </c>
      <c r="I283" s="14">
        <f t="shared" si="8"/>
        <v>3</v>
      </c>
      <c r="J283" s="46">
        <f t="shared" si="9"/>
        <v>1.5</v>
      </c>
    </row>
    <row r="284" spans="1:10" ht="38.25" x14ac:dyDescent="0.25">
      <c r="A284" s="6">
        <v>278</v>
      </c>
      <c r="B284" s="8" t="s">
        <v>563</v>
      </c>
      <c r="C284" s="7">
        <v>1989</v>
      </c>
      <c r="D284" s="9" t="s">
        <v>562</v>
      </c>
      <c r="E284" s="10">
        <v>1</v>
      </c>
      <c r="F284" s="11" t="s">
        <v>15</v>
      </c>
      <c r="G284" s="15">
        <v>10</v>
      </c>
      <c r="H284" s="13">
        <v>0.7</v>
      </c>
      <c r="I284" s="14">
        <f t="shared" si="8"/>
        <v>3</v>
      </c>
      <c r="J284" s="46">
        <f t="shared" si="9"/>
        <v>1.5</v>
      </c>
    </row>
    <row r="285" spans="1:10" ht="38.25" x14ac:dyDescent="0.25">
      <c r="A285" s="6">
        <v>279</v>
      </c>
      <c r="B285" s="7" t="s">
        <v>564</v>
      </c>
      <c r="C285" s="8" t="s">
        <v>43</v>
      </c>
      <c r="D285" s="9" t="s">
        <v>565</v>
      </c>
      <c r="E285" s="10">
        <v>1</v>
      </c>
      <c r="F285" s="11" t="s">
        <v>15</v>
      </c>
      <c r="G285" s="12">
        <f>E285*48.39</f>
        <v>48.39</v>
      </c>
      <c r="H285" s="13">
        <v>0.7</v>
      </c>
      <c r="I285" s="14">
        <f t="shared" si="8"/>
        <v>14.517000000000003</v>
      </c>
      <c r="J285" s="46">
        <f t="shared" si="9"/>
        <v>7.2585000000000015</v>
      </c>
    </row>
    <row r="286" spans="1:10" ht="38.25" x14ac:dyDescent="0.25">
      <c r="A286" s="6">
        <v>280</v>
      </c>
      <c r="B286" s="8" t="s">
        <v>566</v>
      </c>
      <c r="C286" s="8" t="s">
        <v>27</v>
      </c>
      <c r="D286" s="9" t="s">
        <v>567</v>
      </c>
      <c r="E286" s="7">
        <v>1</v>
      </c>
      <c r="F286" s="11" t="s">
        <v>15</v>
      </c>
      <c r="G286" s="12">
        <v>30</v>
      </c>
      <c r="H286" s="13">
        <v>0.7</v>
      </c>
      <c r="I286" s="14">
        <f t="shared" si="8"/>
        <v>9</v>
      </c>
      <c r="J286" s="46">
        <f t="shared" si="9"/>
        <v>4.5</v>
      </c>
    </row>
    <row r="287" spans="1:10" ht="38.25" x14ac:dyDescent="0.25">
      <c r="A287" s="6">
        <v>281</v>
      </c>
      <c r="B287" s="8" t="s">
        <v>568</v>
      </c>
      <c r="C287" s="8" t="s">
        <v>390</v>
      </c>
      <c r="D287" s="9" t="s">
        <v>569</v>
      </c>
      <c r="E287" s="7">
        <v>1</v>
      </c>
      <c r="F287" s="11" t="s">
        <v>15</v>
      </c>
      <c r="G287" s="12">
        <v>483.97</v>
      </c>
      <c r="H287" s="13">
        <v>0.7</v>
      </c>
      <c r="I287" s="14">
        <f t="shared" si="8"/>
        <v>145.19100000000003</v>
      </c>
      <c r="J287" s="46">
        <f t="shared" si="9"/>
        <v>72.595500000000015</v>
      </c>
    </row>
    <row r="288" spans="1:10" ht="38.25" x14ac:dyDescent="0.25">
      <c r="A288" s="6">
        <v>282</v>
      </c>
      <c r="B288" s="8" t="s">
        <v>570</v>
      </c>
      <c r="C288" s="8" t="s">
        <v>56</v>
      </c>
      <c r="D288" s="9" t="s">
        <v>571</v>
      </c>
      <c r="E288" s="7">
        <v>1</v>
      </c>
      <c r="F288" s="11" t="s">
        <v>15</v>
      </c>
      <c r="G288" s="12">
        <v>381.06</v>
      </c>
      <c r="H288" s="13">
        <v>0.7</v>
      </c>
      <c r="I288" s="14">
        <f t="shared" si="8"/>
        <v>114.31800000000004</v>
      </c>
      <c r="J288" s="46">
        <f t="shared" si="9"/>
        <v>57.15900000000002</v>
      </c>
    </row>
    <row r="289" spans="1:10" ht="38.25" x14ac:dyDescent="0.25">
      <c r="A289" s="6">
        <v>283</v>
      </c>
      <c r="B289" s="8" t="s">
        <v>572</v>
      </c>
      <c r="C289" s="8" t="s">
        <v>270</v>
      </c>
      <c r="D289" s="9" t="s">
        <v>573</v>
      </c>
      <c r="E289" s="7">
        <v>1</v>
      </c>
      <c r="F289" s="11" t="s">
        <v>15</v>
      </c>
      <c r="G289" s="12">
        <v>566.91</v>
      </c>
      <c r="H289" s="13">
        <v>0.7</v>
      </c>
      <c r="I289" s="14">
        <f t="shared" si="8"/>
        <v>170.07300000000004</v>
      </c>
      <c r="J289" s="46">
        <f t="shared" si="9"/>
        <v>85.036500000000018</v>
      </c>
    </row>
    <row r="290" spans="1:10" ht="38.25" x14ac:dyDescent="0.25">
      <c r="A290" s="6">
        <v>284</v>
      </c>
      <c r="B290" s="8" t="s">
        <v>574</v>
      </c>
      <c r="C290" s="8" t="s">
        <v>56</v>
      </c>
      <c r="D290" s="9" t="s">
        <v>575</v>
      </c>
      <c r="E290" s="7">
        <v>1</v>
      </c>
      <c r="F290" s="11" t="s">
        <v>15</v>
      </c>
      <c r="G290" s="12">
        <v>593.87</v>
      </c>
      <c r="H290" s="13">
        <v>0.7</v>
      </c>
      <c r="I290" s="14">
        <f t="shared" si="8"/>
        <v>178.161</v>
      </c>
      <c r="J290" s="46">
        <f t="shared" si="9"/>
        <v>89.080500000000001</v>
      </c>
    </row>
    <row r="291" spans="1:10" ht="38.25" x14ac:dyDescent="0.25">
      <c r="A291" s="6">
        <v>285</v>
      </c>
      <c r="B291" s="8" t="s">
        <v>576</v>
      </c>
      <c r="C291" s="8" t="s">
        <v>56</v>
      </c>
      <c r="D291" s="9" t="s">
        <v>577</v>
      </c>
      <c r="E291" s="7">
        <v>1</v>
      </c>
      <c r="F291" s="11" t="s">
        <v>15</v>
      </c>
      <c r="G291" s="12">
        <v>53.93</v>
      </c>
      <c r="H291" s="13">
        <v>0.7</v>
      </c>
      <c r="I291" s="14">
        <f t="shared" si="8"/>
        <v>16.179000000000002</v>
      </c>
      <c r="J291" s="46">
        <f t="shared" si="9"/>
        <v>8.089500000000001</v>
      </c>
    </row>
    <row r="292" spans="1:10" ht="38.25" x14ac:dyDescent="0.25">
      <c r="A292" s="6">
        <v>286</v>
      </c>
      <c r="B292" s="8" t="s">
        <v>578</v>
      </c>
      <c r="C292" s="8" t="s">
        <v>48</v>
      </c>
      <c r="D292" s="9" t="s">
        <v>579</v>
      </c>
      <c r="E292" s="7">
        <v>1</v>
      </c>
      <c r="F292" s="11" t="s">
        <v>15</v>
      </c>
      <c r="G292" s="12">
        <v>163.34</v>
      </c>
      <c r="H292" s="13">
        <v>0.7</v>
      </c>
      <c r="I292" s="14">
        <f t="shared" si="8"/>
        <v>49.00200000000001</v>
      </c>
      <c r="J292" s="46">
        <f t="shared" si="9"/>
        <v>24.501000000000005</v>
      </c>
    </row>
    <row r="293" spans="1:10" ht="38.25" x14ac:dyDescent="0.25">
      <c r="A293" s="6">
        <v>287</v>
      </c>
      <c r="B293" s="37" t="s">
        <v>580</v>
      </c>
      <c r="C293" s="37" t="s">
        <v>51</v>
      </c>
      <c r="D293" s="32" t="s">
        <v>581</v>
      </c>
      <c r="E293" s="31">
        <v>1</v>
      </c>
      <c r="F293" s="11" t="s">
        <v>15</v>
      </c>
      <c r="G293" s="33">
        <v>53.93</v>
      </c>
      <c r="H293" s="13">
        <v>0.7</v>
      </c>
      <c r="I293" s="14">
        <f t="shared" si="8"/>
        <v>16.179000000000002</v>
      </c>
      <c r="J293" s="46">
        <f t="shared" si="9"/>
        <v>8.089500000000001</v>
      </c>
    </row>
    <row r="294" spans="1:10" ht="51" customHeight="1" x14ac:dyDescent="0.25">
      <c r="A294" s="6">
        <v>288</v>
      </c>
      <c r="B294" s="7" t="s">
        <v>582</v>
      </c>
      <c r="C294" s="8" t="s">
        <v>27</v>
      </c>
      <c r="D294" s="9" t="s">
        <v>583</v>
      </c>
      <c r="E294" s="10">
        <v>1</v>
      </c>
      <c r="F294" s="11" t="s">
        <v>15</v>
      </c>
      <c r="G294" s="12">
        <v>80</v>
      </c>
      <c r="H294" s="13">
        <v>0.7</v>
      </c>
      <c r="I294" s="14">
        <f t="shared" si="8"/>
        <v>24</v>
      </c>
      <c r="J294" s="46">
        <f t="shared" si="9"/>
        <v>12</v>
      </c>
    </row>
    <row r="295" spans="1:10" ht="38.25" x14ac:dyDescent="0.25">
      <c r="A295" s="6">
        <v>289</v>
      </c>
      <c r="B295" s="7" t="s">
        <v>584</v>
      </c>
      <c r="C295" s="8" t="s">
        <v>27</v>
      </c>
      <c r="D295" s="9" t="s">
        <v>585</v>
      </c>
      <c r="E295" s="10">
        <v>1</v>
      </c>
      <c r="F295" s="11" t="s">
        <v>15</v>
      </c>
      <c r="G295" s="12">
        <v>150</v>
      </c>
      <c r="H295" s="13">
        <v>0.7</v>
      </c>
      <c r="I295" s="14">
        <f t="shared" si="8"/>
        <v>45</v>
      </c>
      <c r="J295" s="46">
        <f t="shared" si="9"/>
        <v>22.5</v>
      </c>
    </row>
    <row r="296" spans="1:10" ht="38.25" x14ac:dyDescent="0.25">
      <c r="A296" s="6">
        <v>290</v>
      </c>
      <c r="B296" s="7" t="s">
        <v>586</v>
      </c>
      <c r="C296" s="8" t="s">
        <v>27</v>
      </c>
      <c r="D296" s="9" t="s">
        <v>587</v>
      </c>
      <c r="E296" s="10">
        <v>4</v>
      </c>
      <c r="F296" s="11" t="s">
        <v>15</v>
      </c>
      <c r="G296" s="12">
        <f>E296*80</f>
        <v>320</v>
      </c>
      <c r="H296" s="13">
        <v>0.7</v>
      </c>
      <c r="I296" s="14">
        <f t="shared" si="8"/>
        <v>96</v>
      </c>
      <c r="J296" s="46">
        <f t="shared" si="9"/>
        <v>48</v>
      </c>
    </row>
    <row r="297" spans="1:10" ht="38.25" x14ac:dyDescent="0.25">
      <c r="A297" s="6">
        <v>291</v>
      </c>
      <c r="B297" s="7" t="s">
        <v>588</v>
      </c>
      <c r="C297" s="8" t="s">
        <v>43</v>
      </c>
      <c r="D297" s="9" t="s">
        <v>589</v>
      </c>
      <c r="E297" s="10">
        <v>4</v>
      </c>
      <c r="F297" s="11" t="s">
        <v>15</v>
      </c>
      <c r="G297" s="12">
        <f>15.16+3.79+15.16+15.17</f>
        <v>49.28</v>
      </c>
      <c r="H297" s="13">
        <v>0.7</v>
      </c>
      <c r="I297" s="14">
        <f t="shared" si="8"/>
        <v>14.784000000000006</v>
      </c>
      <c r="J297" s="46">
        <f t="shared" si="9"/>
        <v>7.392000000000003</v>
      </c>
    </row>
    <row r="298" spans="1:10" ht="38.25" x14ac:dyDescent="0.25">
      <c r="A298" s="6">
        <v>292</v>
      </c>
      <c r="B298" s="8" t="s">
        <v>590</v>
      </c>
      <c r="C298" s="8" t="s">
        <v>27</v>
      </c>
      <c r="D298" s="18" t="s">
        <v>591</v>
      </c>
      <c r="E298" s="7">
        <v>1</v>
      </c>
      <c r="F298" s="11" t="s">
        <v>15</v>
      </c>
      <c r="G298" s="15">
        <v>80</v>
      </c>
      <c r="H298" s="13">
        <v>0.7</v>
      </c>
      <c r="I298" s="14">
        <f t="shared" si="8"/>
        <v>24</v>
      </c>
      <c r="J298" s="46">
        <f t="shared" si="9"/>
        <v>12</v>
      </c>
    </row>
    <row r="299" spans="1:10" ht="38.25" x14ac:dyDescent="0.25">
      <c r="A299" s="6">
        <v>293</v>
      </c>
      <c r="B299" s="8" t="s">
        <v>592</v>
      </c>
      <c r="C299" s="8" t="s">
        <v>27</v>
      </c>
      <c r="D299" s="9" t="s">
        <v>593</v>
      </c>
      <c r="E299" s="7">
        <v>1</v>
      </c>
      <c r="F299" s="11" t="s">
        <v>15</v>
      </c>
      <c r="G299" s="12">
        <f>E299*136.19</f>
        <v>136.19</v>
      </c>
      <c r="H299" s="13">
        <v>0.7</v>
      </c>
      <c r="I299" s="14">
        <f t="shared" si="8"/>
        <v>40.856999999999999</v>
      </c>
      <c r="J299" s="46">
        <f t="shared" si="9"/>
        <v>20.4285</v>
      </c>
    </row>
    <row r="300" spans="1:10" ht="38.25" x14ac:dyDescent="0.25">
      <c r="A300" s="6">
        <v>294</v>
      </c>
      <c r="B300" s="8" t="s">
        <v>594</v>
      </c>
      <c r="C300" s="8" t="s">
        <v>43</v>
      </c>
      <c r="D300" s="16" t="s">
        <v>130</v>
      </c>
      <c r="E300" s="7">
        <v>1</v>
      </c>
      <c r="F300" s="11" t="s">
        <v>15</v>
      </c>
      <c r="G300" s="12">
        <f>E300*66.45</f>
        <v>66.45</v>
      </c>
      <c r="H300" s="13">
        <v>0.7</v>
      </c>
      <c r="I300" s="14">
        <f t="shared" si="8"/>
        <v>19.935000000000002</v>
      </c>
      <c r="J300" s="46">
        <f t="shared" si="9"/>
        <v>9.9675000000000011</v>
      </c>
    </row>
    <row r="301" spans="1:10" ht="38.25" x14ac:dyDescent="0.25">
      <c r="A301" s="6">
        <v>295</v>
      </c>
      <c r="B301" s="8" t="s">
        <v>595</v>
      </c>
      <c r="C301" s="8" t="s">
        <v>43</v>
      </c>
      <c r="D301" s="9" t="s">
        <v>596</v>
      </c>
      <c r="E301" s="7">
        <v>1</v>
      </c>
      <c r="F301" s="11" t="s">
        <v>15</v>
      </c>
      <c r="G301" s="12">
        <v>116.45</v>
      </c>
      <c r="H301" s="13">
        <v>0.7</v>
      </c>
      <c r="I301" s="14">
        <f t="shared" si="8"/>
        <v>34.935000000000002</v>
      </c>
      <c r="J301" s="46">
        <f t="shared" si="9"/>
        <v>17.467500000000001</v>
      </c>
    </row>
    <row r="302" spans="1:10" ht="38.25" x14ac:dyDescent="0.25">
      <c r="A302" s="6">
        <v>296</v>
      </c>
      <c r="B302" s="8" t="s">
        <v>597</v>
      </c>
      <c r="C302" s="8" t="s">
        <v>43</v>
      </c>
      <c r="D302" s="9" t="s">
        <v>598</v>
      </c>
      <c r="E302" s="7">
        <v>1</v>
      </c>
      <c r="F302" s="11" t="s">
        <v>15</v>
      </c>
      <c r="G302" s="12">
        <v>159.74</v>
      </c>
      <c r="H302" s="13">
        <v>0.7</v>
      </c>
      <c r="I302" s="14">
        <f t="shared" si="8"/>
        <v>47.922000000000011</v>
      </c>
      <c r="J302" s="46">
        <f t="shared" si="9"/>
        <v>23.961000000000006</v>
      </c>
    </row>
    <row r="316" spans="2:2" x14ac:dyDescent="0.25">
      <c r="B316" s="6"/>
    </row>
  </sheetData>
  <autoFilter ref="I2:I336"/>
  <mergeCells count="8">
    <mergeCell ref="A3:B3"/>
    <mergeCell ref="A4:I4"/>
    <mergeCell ref="A5:A6"/>
    <mergeCell ref="C5:C6"/>
    <mergeCell ref="D5:D6"/>
    <mergeCell ref="E5:E6"/>
    <mergeCell ref="F5:F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Szochner-Nowotniak Agnieszka</dc:creator>
  <cp:lastModifiedBy>Szochner-Nowotniak Agnieszka</cp:lastModifiedBy>
  <dcterms:created xsi:type="dcterms:W3CDTF">2024-09-23T02:10:46Z</dcterms:created>
  <dcterms:modified xsi:type="dcterms:W3CDTF">2024-10-17T07:47:06Z</dcterms:modified>
</cp:coreProperties>
</file>