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5465" windowWidth="25230" windowHeight="1170" tabRatio="933"/>
  </bookViews>
  <sheets>
    <sheet name="INFO" sheetId="28" r:id="rId1"/>
    <sheet name="SKUP_SEUROP_tyg" sheetId="1" r:id="rId2"/>
    <sheet name="Ceny_żywiec_tyg" sheetId="10609" r:id="rId3"/>
    <sheet name="Sprzedaż_Półtusz_tyg" sheetId="111" r:id="rId4"/>
    <sheet name="Sprzed_elementy_przetw_tyg" sheetId="10112" r:id="rId5"/>
    <sheet name="prosieta_Polska_tyg" sheetId="274" r:id="rId6"/>
    <sheet name="prosieta_targi " sheetId="2304" r:id="rId7"/>
    <sheet name="prosieta_wojew" sheetId="10529" r:id="rId8"/>
    <sheet name="CENY_CZERWIEC_2018" sheetId="10622" r:id="rId9"/>
    <sheet name="Ceny_UE" sheetId="10608" r:id="rId10"/>
    <sheet name="Ceny_miesieczne_UE_VI_2018" sheetId="10626" r:id="rId11"/>
    <sheet name="Handel zagr. wg krajów 5_18" sheetId="10627" r:id="rId12"/>
    <sheet name="Handel zagr. wg krajów 12_17" sheetId="10619" r:id="rId13"/>
    <sheet name="UBOJE_wgGUS" sheetId="10625" r:id="rId14"/>
  </sheets>
  <externalReferences>
    <externalReference r:id="rId15"/>
  </externalReferences>
  <definedNames>
    <definedName name="\a">#N/A</definedName>
    <definedName name="\s" localSheetId="8">#REF!</definedName>
    <definedName name="\s" localSheetId="10">#REF!</definedName>
    <definedName name="\s" localSheetId="2">#REF!</definedName>
    <definedName name="\s" localSheetId="12">#REF!</definedName>
    <definedName name="\s" localSheetId="11">#REF!</definedName>
    <definedName name="\s">#REF!</definedName>
    <definedName name="_17_11_2011" localSheetId="10">#REF!</definedName>
    <definedName name="_17_11_2011" localSheetId="2">#REF!</definedName>
    <definedName name="_17_11_2011" localSheetId="12">#REF!</definedName>
    <definedName name="_17_11_2011" localSheetId="11">#REF!</definedName>
    <definedName name="_17_11_2011">#REF!</definedName>
    <definedName name="_7_11_2011" localSheetId="10">#REF!</definedName>
    <definedName name="_7_11_2011" localSheetId="2">#REF!</definedName>
    <definedName name="_7_11_2011" localSheetId="12">#REF!</definedName>
    <definedName name="_7_11_2011" localSheetId="11">#REF!</definedName>
    <definedName name="_7_11_2011">#REF!</definedName>
    <definedName name="_A" localSheetId="10">#REF!</definedName>
    <definedName name="_A" localSheetId="12">#REF!</definedName>
    <definedName name="_A" localSheetId="11">#REF!</definedName>
    <definedName name="_A">#REF!</definedName>
    <definedName name="_xlnm._FilterDatabase" localSheetId="6" hidden="1">'prosieta_targi '!$B$4:$F$4</definedName>
    <definedName name="_xlnm._FilterDatabase" localSheetId="3" hidden="1">Sprzedaż_Półtusz_tyg!$B$7:$E$48</definedName>
    <definedName name="_Toc93480291" localSheetId="4">Sprzed_elementy_przetw_tyg!$B$47</definedName>
    <definedName name="_Toc93480292" localSheetId="4">Sprzed_elementy_przetw_tyg!$B$48</definedName>
    <definedName name="_Toc93480293" localSheetId="4">Sprzed_elementy_przetw_tyg!$B$52</definedName>
    <definedName name="AllPerc" localSheetId="8">#REF!,#REF!</definedName>
    <definedName name="AllPerc" localSheetId="10">#REF!,#REF!</definedName>
    <definedName name="AllPerc" localSheetId="9">#REF!,#REF!</definedName>
    <definedName name="AllPerc" localSheetId="2">#REF!,#REF!</definedName>
    <definedName name="AllPerc" localSheetId="12">#REF!,#REF!</definedName>
    <definedName name="AllPerc" localSheetId="11">#REF!,#REF!</definedName>
    <definedName name="AllPerc">#REF!,#REF!</definedName>
    <definedName name="BothPerc" localSheetId="8">#REF!</definedName>
    <definedName name="BothPerc" localSheetId="10">#REF!</definedName>
    <definedName name="BothPerc" localSheetId="9">#REF!</definedName>
    <definedName name="BothPerc" localSheetId="2">#REF!</definedName>
    <definedName name="BothPerc" localSheetId="12">#REF!</definedName>
    <definedName name="BothPerc" localSheetId="11">#REF!</definedName>
    <definedName name="BothPerc">#REF!</definedName>
    <definedName name="ColPre" localSheetId="10">#REF!</definedName>
    <definedName name="ColPre" localSheetId="2">#REF!</definedName>
    <definedName name="ColPre" localSheetId="12">#REF!</definedName>
    <definedName name="ColPre" localSheetId="11">#REF!</definedName>
    <definedName name="ColPre">#REF!</definedName>
    <definedName name="CurShe" localSheetId="10">#REF!</definedName>
    <definedName name="CurShe" localSheetId="12">#REF!</definedName>
    <definedName name="CurShe" localSheetId="11">#REF!</definedName>
    <definedName name="CurShe">#REF!</definedName>
    <definedName name="FirstPerc" localSheetId="10">#REF!</definedName>
    <definedName name="FirstPerc" localSheetId="12">#REF!</definedName>
    <definedName name="FirstPerc" localSheetId="11">#REF!</definedName>
    <definedName name="FirstPerc">#REF!</definedName>
    <definedName name="gg" localSheetId="10">#REF!</definedName>
    <definedName name="gg" localSheetId="12">#REF!</definedName>
    <definedName name="gg" localSheetId="11">#REF!</definedName>
    <definedName name="gg">#REF!</definedName>
    <definedName name="jose" localSheetId="10">#REF!</definedName>
    <definedName name="jose" localSheetId="12">#REF!</definedName>
    <definedName name="jose" localSheetId="11">#REF!</definedName>
    <definedName name="jose">#REF!</definedName>
    <definedName name="Last5" localSheetId="10">#REF!</definedName>
    <definedName name="Last5" localSheetId="12">#REF!</definedName>
    <definedName name="Last5" localSheetId="11">#REF!</definedName>
    <definedName name="Last5">#REF!</definedName>
    <definedName name="MaxDate">'[1]Amis Exchange rate'!$D$2</definedName>
    <definedName name="MonPre" localSheetId="8">#REF!</definedName>
    <definedName name="MonPre" localSheetId="10">#REF!</definedName>
    <definedName name="MonPre" localSheetId="9">#REF!</definedName>
    <definedName name="MonPre" localSheetId="2">#REF!</definedName>
    <definedName name="MonPre" localSheetId="12">#REF!</definedName>
    <definedName name="MonPre" localSheetId="11">#REF!</definedName>
    <definedName name="MonPre">#REF!</definedName>
    <definedName name="NumPri" localSheetId="10">#REF!</definedName>
    <definedName name="NumPri" localSheetId="2">#REF!</definedName>
    <definedName name="NumPri" localSheetId="12">#REF!</definedName>
    <definedName name="NumPri" localSheetId="11">#REF!</definedName>
    <definedName name="NumPri">#REF!</definedName>
    <definedName name="_xlnm.Print_Area" localSheetId="8">#REF!</definedName>
    <definedName name="_xlnm.Print_Area" localSheetId="10">#REF!</definedName>
    <definedName name="_xlnm.Print_Area" localSheetId="2">#REF!</definedName>
    <definedName name="_xlnm.Print_Area" localSheetId="12">#REF!</definedName>
    <definedName name="_xlnm.Print_Area" localSheetId="11">#REF!</definedName>
    <definedName name="_xlnm.Print_Area" localSheetId="5">prosieta_Polska_tyg!$A$1:$AA$23</definedName>
    <definedName name="_xlnm.Print_Area" localSheetId="7">prosieta_wojew!$A$1:$M$45</definedName>
    <definedName name="_xlnm.Print_Area" localSheetId="13">UBOJE_wgGUS!$P$1:$AN$48</definedName>
    <definedName name="_xlnm.Print_Area">#REF!</definedName>
    <definedName name="ppp" localSheetId="10">#REF!</definedName>
    <definedName name="ppp" localSheetId="2">#REF!</definedName>
    <definedName name="ppp" localSheetId="12">#REF!</definedName>
    <definedName name="ppp" localSheetId="11">#REF!</definedName>
    <definedName name="ppp">#REF!</definedName>
    <definedName name="Prosieta" localSheetId="10">#REF!</definedName>
    <definedName name="Prosieta" localSheetId="2">#REF!</definedName>
    <definedName name="Prosieta" localSheetId="12">#REF!</definedName>
    <definedName name="Prosieta" localSheetId="11">#REF!</definedName>
    <definedName name="Prosieta">#REF!</definedName>
    <definedName name="recap" localSheetId="10">#REF!</definedName>
    <definedName name="recap" localSheetId="12">#REF!</definedName>
    <definedName name="recap" localSheetId="11">#REF!</definedName>
    <definedName name="recap">#REF!</definedName>
    <definedName name="SecondPerc" localSheetId="10">#REF!</definedName>
    <definedName name="SecondPerc" localSheetId="12">#REF!</definedName>
    <definedName name="SecondPerc" localSheetId="11">#REF!</definedName>
    <definedName name="SecondPerc">#REF!</definedName>
    <definedName name="TodDat" localSheetId="10">#REF!</definedName>
    <definedName name="TodDat" localSheetId="12">#REF!</definedName>
    <definedName name="TodDat" localSheetId="11">#REF!</definedName>
    <definedName name="TodDat">#REF!</definedName>
    <definedName name="WeeNum" localSheetId="10">#REF!</definedName>
    <definedName name="WeeNum" localSheetId="12">#REF!</definedName>
    <definedName name="WeeNum" localSheetId="11">#REF!</definedName>
    <definedName name="WeeNum">#REF!</definedName>
    <definedName name="zywiec" localSheetId="10">#REF!</definedName>
    <definedName name="zywiec" localSheetId="12">#REF!</definedName>
    <definedName name="zywiec" localSheetId="11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626" l="1"/>
  <c r="D81" i="10626"/>
  <c r="E80" i="10626"/>
  <c r="D80" i="10626"/>
  <c r="E79" i="10626"/>
  <c r="D79" i="10626"/>
  <c r="E78" i="10626"/>
  <c r="D78" i="10626"/>
  <c r="E77" i="10626"/>
  <c r="D77" i="10626"/>
  <c r="E76" i="10626"/>
  <c r="D76" i="10626"/>
  <c r="E75" i="10626"/>
  <c r="D75" i="10626"/>
  <c r="E74" i="10626"/>
  <c r="D74" i="10626"/>
  <c r="E73" i="10626"/>
  <c r="D73" i="10626"/>
  <c r="E72" i="10626"/>
  <c r="D72" i="10626"/>
  <c r="E71" i="10626"/>
  <c r="D71" i="10626"/>
  <c r="E70" i="10626"/>
  <c r="D70" i="10626"/>
  <c r="E69" i="10626"/>
  <c r="D69" i="10626"/>
  <c r="E68" i="10626"/>
  <c r="D68" i="10626"/>
  <c r="E67" i="10626"/>
  <c r="D67" i="10626"/>
  <c r="E66" i="10626"/>
  <c r="D66" i="10626"/>
  <c r="E65" i="10626"/>
  <c r="D65" i="10626"/>
  <c r="E64" i="10626"/>
  <c r="D64" i="10626"/>
  <c r="E63" i="10626"/>
  <c r="D63" i="10626"/>
  <c r="E62" i="10626"/>
  <c r="D62" i="10626"/>
  <c r="E61" i="10626"/>
  <c r="D61" i="10626"/>
  <c r="E60" i="10626"/>
  <c r="D60" i="10626"/>
  <c r="E59" i="10626"/>
  <c r="D59" i="10626"/>
  <c r="E58" i="10626"/>
  <c r="D58" i="10626"/>
  <c r="E57" i="10626"/>
  <c r="D57" i="10626"/>
  <c r="E56" i="10626"/>
  <c r="D56" i="10626"/>
  <c r="E55" i="10626"/>
  <c r="D55" i="10626"/>
  <c r="E54" i="10626"/>
  <c r="D54" i="10626"/>
  <c r="E53" i="10626"/>
  <c r="D53" i="10626"/>
  <c r="AJ44" i="10625"/>
  <c r="AF44" i="10625"/>
  <c r="AB44" i="10625"/>
  <c r="Y44" i="10625"/>
  <c r="Q44" i="10625"/>
  <c r="U44" i="10625" s="1"/>
  <c r="I44" i="10625"/>
  <c r="M44" i="10625" s="1"/>
  <c r="B44" i="10625"/>
  <c r="S42" i="10625"/>
  <c r="K42" i="10625"/>
  <c r="D42" i="10625"/>
  <c r="S41" i="10625"/>
  <c r="K41" i="10625"/>
  <c r="D41" i="10625"/>
  <c r="S40" i="10625"/>
  <c r="K40" i="10625"/>
  <c r="D40" i="10625"/>
  <c r="S39" i="10625"/>
  <c r="K39" i="10625"/>
  <c r="D39" i="10625"/>
  <c r="S38" i="10625"/>
  <c r="K38" i="10625"/>
  <c r="D38" i="10625"/>
  <c r="S37" i="10625"/>
  <c r="K37" i="10625"/>
  <c r="D37" i="10625"/>
  <c r="S36" i="10625"/>
  <c r="K36" i="10625"/>
  <c r="D36" i="10625"/>
  <c r="S35" i="10625"/>
  <c r="K35" i="10625"/>
  <c r="D35" i="10625"/>
  <c r="S34" i="10625"/>
  <c r="K34" i="10625"/>
  <c r="D34" i="10625"/>
  <c r="AG33" i="10625"/>
  <c r="AG34" i="10625" s="1"/>
  <c r="AG35" i="10625" s="1"/>
  <c r="AG36" i="10625" s="1"/>
  <c r="AG37" i="10625" s="1"/>
  <c r="AG38" i="10625" s="1"/>
  <c r="AG39" i="10625" s="1"/>
  <c r="AG40" i="10625" s="1"/>
  <c r="AG41" i="10625" s="1"/>
  <c r="AG42" i="10625" s="1"/>
  <c r="S33" i="10625"/>
  <c r="K33" i="10625"/>
  <c r="D33" i="10625"/>
  <c r="AG32" i="10625"/>
  <c r="S32" i="10625"/>
  <c r="R32" i="10625"/>
  <c r="R33" i="10625" s="1"/>
  <c r="K32" i="10625"/>
  <c r="J32" i="10625"/>
  <c r="J33" i="10625" s="1"/>
  <c r="D32" i="10625"/>
  <c r="AG31" i="10625"/>
  <c r="T31" i="10625"/>
  <c r="S31" i="10625"/>
  <c r="R31" i="10625"/>
  <c r="L31" i="10625"/>
  <c r="K31" i="10625"/>
  <c r="J31" i="10625"/>
  <c r="D31" i="10625"/>
  <c r="C31" i="10625"/>
  <c r="E31" i="10625" s="1"/>
  <c r="AJ27" i="10625"/>
  <c r="AF27" i="10625"/>
  <c r="AB27" i="10625"/>
  <c r="Y27" i="10625"/>
  <c r="R27" i="10625"/>
  <c r="U27" i="10625" s="1"/>
  <c r="Q27" i="10625"/>
  <c r="S27" i="10625" s="1"/>
  <c r="I27" i="10625"/>
  <c r="J27" i="10625" s="1"/>
  <c r="M27" i="10625" s="1"/>
  <c r="C27" i="10625"/>
  <c r="B27" i="10625"/>
  <c r="T25" i="10625"/>
  <c r="S25" i="10625"/>
  <c r="K25" i="10625"/>
  <c r="D25" i="10625"/>
  <c r="T24" i="10625"/>
  <c r="S24" i="10625"/>
  <c r="K24" i="10625"/>
  <c r="D24" i="10625"/>
  <c r="T23" i="10625"/>
  <c r="S23" i="10625"/>
  <c r="K23" i="10625"/>
  <c r="D23" i="10625"/>
  <c r="T22" i="10625"/>
  <c r="S22" i="10625"/>
  <c r="K22" i="10625"/>
  <c r="D22" i="10625"/>
  <c r="T21" i="10625"/>
  <c r="S21" i="10625"/>
  <c r="K21" i="10625"/>
  <c r="D21" i="10625"/>
  <c r="T20" i="10625"/>
  <c r="S20" i="10625"/>
  <c r="K20" i="10625"/>
  <c r="D20" i="10625"/>
  <c r="T19" i="10625"/>
  <c r="S19" i="10625"/>
  <c r="K19" i="10625"/>
  <c r="D19" i="10625"/>
  <c r="T18" i="10625"/>
  <c r="S18" i="10625"/>
  <c r="K18" i="10625"/>
  <c r="D18" i="10625"/>
  <c r="AG17" i="10625"/>
  <c r="AG18" i="10625" s="1"/>
  <c r="AG19" i="10625" s="1"/>
  <c r="AG20" i="10625" s="1"/>
  <c r="AG21" i="10625" s="1"/>
  <c r="AG22" i="10625" s="1"/>
  <c r="AG23" i="10625" s="1"/>
  <c r="AG24" i="10625" s="1"/>
  <c r="AG25" i="10625" s="1"/>
  <c r="T17" i="10625"/>
  <c r="S17" i="10625"/>
  <c r="K17" i="10625"/>
  <c r="D17" i="10625"/>
  <c r="AG16" i="10625"/>
  <c r="T16" i="10625"/>
  <c r="S16" i="10625"/>
  <c r="K16" i="10625"/>
  <c r="D16" i="10625"/>
  <c r="AG15" i="10625"/>
  <c r="T15" i="10625"/>
  <c r="S15" i="10625"/>
  <c r="K15" i="10625"/>
  <c r="D15" i="10625"/>
  <c r="AG14" i="10625"/>
  <c r="T14" i="10625"/>
  <c r="S14" i="10625"/>
  <c r="K14" i="10625"/>
  <c r="J14" i="10625"/>
  <c r="J15" i="10625" s="1"/>
  <c r="D14" i="10625"/>
  <c r="C14" i="10625"/>
  <c r="C15" i="10625" s="1"/>
  <c r="J34" i="10625" l="1"/>
  <c r="L33" i="10625"/>
  <c r="L15" i="10625"/>
  <c r="J16" i="10625"/>
  <c r="R34" i="10625"/>
  <c r="T33" i="10625"/>
  <c r="C16" i="10625"/>
  <c r="E15" i="10625"/>
  <c r="C32" i="10625"/>
  <c r="T32" i="10625"/>
  <c r="L14" i="10625"/>
  <c r="L32" i="10625"/>
  <c r="E14" i="10625"/>
  <c r="S44" i="10625"/>
  <c r="E16" i="10625" l="1"/>
  <c r="C17" i="10625"/>
  <c r="C33" i="10625"/>
  <c r="E32" i="10625"/>
  <c r="R35" i="10625"/>
  <c r="T34" i="10625"/>
  <c r="J35" i="10625"/>
  <c r="L34" i="10625"/>
  <c r="J17" i="10625"/>
  <c r="L16" i="10625"/>
  <c r="L35" i="10625" l="1"/>
  <c r="J36" i="10625"/>
  <c r="C34" i="10625"/>
  <c r="E33" i="10625"/>
  <c r="C18" i="10625"/>
  <c r="E17" i="10625"/>
  <c r="J18" i="10625"/>
  <c r="L17" i="10625"/>
  <c r="T35" i="10625"/>
  <c r="R36" i="10625"/>
  <c r="L18" i="10625" l="1"/>
  <c r="J19" i="10625"/>
  <c r="C35" i="10625"/>
  <c r="E35" i="10625" s="1"/>
  <c r="E34" i="10625"/>
  <c r="T36" i="10625"/>
  <c r="R37" i="10625"/>
  <c r="E36" i="10625"/>
  <c r="L36" i="10625"/>
  <c r="J37" i="10625"/>
  <c r="E18" i="10625"/>
  <c r="T37" i="10625" l="1"/>
  <c r="R38" i="10625"/>
  <c r="J20" i="10625"/>
  <c r="E19" i="10625"/>
  <c r="L19" i="10625"/>
  <c r="E37" i="10625"/>
  <c r="L37" i="10625"/>
  <c r="J38" i="10625"/>
  <c r="J21" i="10625" l="1"/>
  <c r="E20" i="10625"/>
  <c r="L20" i="10625"/>
  <c r="R39" i="10625"/>
  <c r="T38" i="10625"/>
  <c r="L38" i="10625"/>
  <c r="J39" i="10625"/>
  <c r="E38" i="10625"/>
  <c r="J40" i="10625" l="1"/>
  <c r="E39" i="10625"/>
  <c r="L39" i="10625"/>
  <c r="E21" i="10625"/>
  <c r="L21" i="10625"/>
  <c r="J22" i="10625"/>
  <c r="T39" i="10625"/>
  <c r="R40" i="10625"/>
  <c r="E22" i="10625" l="1"/>
  <c r="L22" i="10625"/>
  <c r="J23" i="10625"/>
  <c r="J41" i="10625"/>
  <c r="E40" i="10625"/>
  <c r="L40" i="10625"/>
  <c r="T40" i="10625"/>
  <c r="R41" i="10625"/>
  <c r="J24" i="10625" l="1"/>
  <c r="E23" i="10625"/>
  <c r="L23" i="10625"/>
  <c r="R42" i="10625"/>
  <c r="T42" i="10625" s="1"/>
  <c r="T41" i="10625"/>
  <c r="E41" i="10625"/>
  <c r="L41" i="10625"/>
  <c r="J42" i="10625"/>
  <c r="J25" i="10625" l="1"/>
  <c r="E24" i="10625"/>
  <c r="L24" i="10625"/>
  <c r="L42" i="10625"/>
  <c r="E42" i="10625"/>
  <c r="E25" i="10625" l="1"/>
  <c r="L25" i="10625"/>
  <c r="E1" i="10609" l="1"/>
  <c r="F30" i="10609" l="1"/>
  <c r="E30" i="10609"/>
  <c r="F29" i="10609"/>
  <c r="E29" i="10609"/>
  <c r="F28" i="10609"/>
  <c r="E28" i="10609"/>
  <c r="F27" i="10609"/>
  <c r="E27" i="10609"/>
  <c r="F26" i="10609"/>
  <c r="E26" i="10609"/>
  <c r="F25" i="10609"/>
  <c r="E25" i="10609"/>
  <c r="F24" i="10609"/>
  <c r="E24" i="10609"/>
  <c r="F23" i="10609"/>
  <c r="E23" i="10609"/>
  <c r="G25" i="10609" l="1"/>
  <c r="G29" i="10609"/>
  <c r="G24" i="10609"/>
  <c r="G27" i="10609"/>
  <c r="G26" i="10609"/>
  <c r="G30" i="10609"/>
  <c r="G28" i="10609"/>
  <c r="G1" i="2304" l="1"/>
  <c r="G1" i="274"/>
  <c r="F1" i="10112"/>
  <c r="F1" i="111"/>
  <c r="D12" i="28"/>
  <c r="H1" i="10529"/>
</calcChain>
</file>

<file path=xl/sharedStrings.xml><?xml version="1.0" encoding="utf-8"?>
<sst xmlns="http://schemas.openxmlformats.org/spreadsheetml/2006/main" count="1227" uniqueCount="369">
  <si>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</si>
  <si>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</si>
  <si>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</si>
  <si>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</si>
  <si>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</si>
  <si>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</si>
  <si>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</si>
  <si>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</si>
  <si>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</si>
  <si>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</si>
  <si>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</si>
  <si>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</si>
  <si>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</si>
  <si>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</si>
  <si>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</si>
  <si>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</si>
  <si>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</si>
  <si>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</si>
  <si>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</si>
  <si>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</si>
  <si>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</si>
  <si>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</si>
  <si>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</si>
  <si>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</si>
  <si>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</si>
  <si>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</si>
  <si>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</si>
  <si>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</si>
  <si>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</si>
  <si>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</si>
  <si>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</si>
  <si>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</si>
  <si>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</si>
  <si>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</si>
  <si>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</si>
  <si>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</si>
  <si>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</si>
  <si>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</si>
  <si>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</si>
  <si>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</si>
  <si>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</si>
  <si>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</si>
  <si>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</si>
  <si>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</si>
  <si>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</si>
  <si>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</si>
  <si>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</si>
  <si>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</si>
  <si>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</si>
  <si>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</si>
  <si>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</si>
  <si>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</si>
  <si>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</si>
  <si>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</si>
  <si>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</si>
  <si>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</si>
  <si>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</si>
  <si>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</si>
  <si>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</si>
  <si>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</si>
  <si>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</si>
  <si>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</si>
  <si>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</si>
  <si>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</si>
  <si>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</si>
  <si>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</si>
  <si>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</si>
  <si>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</si>
  <si>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</si>
  <si>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</si>
  <si>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</si>
  <si>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</si>
  <si>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</si>
  <si>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</si>
  <si>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</si>
  <si>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</si>
  <si>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</si>
  <si>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</si>
  <si>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</si>
  <si>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</si>
  <si>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</si>
  <si>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</si>
  <si>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</si>
  <si>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</si>
  <si>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</si>
  <si>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</si>
  <si>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</si>
  <si>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</si>
  <si>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</si>
  <si>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</si>
  <si>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</si>
  <si>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</si>
  <si>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</si>
  <si>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</si>
  <si>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</si>
  <si>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</si>
  <si>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</si>
  <si>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</si>
  <si>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</si>
  <si>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</si>
  <si>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</si>
  <si>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</si>
  <si>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</si>
  <si>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</si>
  <si>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 Szarejko-Pater tel. (022) 623-21-69;</t>
  </si>
  <si>
    <t>Agnieszka.Pater@minrol.gov.pl</t>
  </si>
  <si>
    <t>* Daty podane w tabeli oznaczają  końcowy dzień analizowanego tygodnia (poniedziałek - niedziela)</t>
  </si>
  <si>
    <t xml:space="preserve"> S-P Razem</t>
  </si>
  <si>
    <t>klasa S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</si>
  <si>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</si>
  <si>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</si>
  <si>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</si>
  <si>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</si>
  <si>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</si>
  <si>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</si>
  <si>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</si>
  <si>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</si>
  <si>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</si>
  <si>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</si>
  <si>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</si>
  <si>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</si>
  <si>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</si>
  <si>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</si>
  <si>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</si>
  <si>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</si>
  <si>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</si>
  <si>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</si>
  <si>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</si>
  <si>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REGION POŁUDNIOWO-WSCHODNI</t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</si>
  <si>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</si>
  <si>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</si>
  <si>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</si>
  <si>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</si>
  <si>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</si>
  <si>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</si>
  <si>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</si>
  <si>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</si>
  <si>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 xml:space="preserve"> wg EUROP</t>
  </si>
  <si>
    <t>-  masa poubojowa ciepła [MPC]</t>
  </si>
  <si>
    <t>* - w związku z ustawowym obowiązkiem nieidentyfikowalności dostawców danych rynkowych nie jest możliwe prezentowane danych dla towaru.</t>
  </si>
  <si>
    <t>Nysa</t>
  </si>
  <si>
    <t>Kędzierzyn Koźl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</si>
  <si>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</si>
  <si>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</si>
  <si>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</si>
  <si>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</si>
  <si>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</si>
  <si>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* - wsk. war. atmosferycznych zawiera się między liczbą 1 a 3 i jest średnią arytmetyczną z zanotowanych na targowiskach w dniu badań, jednego z trzech stopni pogody: 1-zła, 2-przeciętna i 3-dobra.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</si>
  <si>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</si>
  <si>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</si>
  <si>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</si>
  <si>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</si>
  <si>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</si>
  <si>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</si>
  <si>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 xml:space="preserve">                 </t>
  </si>
  <si>
    <t>Śmigiel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</si>
  <si>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</si>
  <si>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</si>
  <si>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</si>
  <si>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</si>
  <si>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</si>
  <si>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</si>
  <si>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</si>
  <si>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</si>
  <si>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</si>
  <si>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</si>
  <si>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</si>
  <si>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</si>
  <si>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</si>
  <si>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</si>
  <si>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>Tygodniowa zmiana ceny [%]</t>
  </si>
  <si>
    <t>Tygodniowa zmiana ceny</t>
  </si>
  <si>
    <t>Tygodniowa zmiana w %</t>
  </si>
  <si>
    <t xml:space="preserve"> Zmiana tygod.</t>
  </si>
  <si>
    <t>Makroregiony sprzedaży mięsa wieprzowego w tuszach: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</si>
  <si>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</si>
  <si>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</si>
  <si>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</si>
  <si>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</si>
  <si>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</si>
  <si>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Skoczów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</si>
  <si>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</si>
  <si>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</si>
  <si>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</si>
  <si>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</si>
  <si>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r>
      <t>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</si>
  <si>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Notowania cen prosiąt  realizowane są na targowiskach  w każdym z województwach w kraju na reprezentatywnych targowiskach.</t>
  </si>
  <si>
    <t>Sierpc</t>
  </si>
  <si>
    <t>UWAGA: Dane w trakcie weryfikacji - mogą być obarczone istotnymi błędami</t>
  </si>
  <si>
    <t>EKSPORT</t>
  </si>
  <si>
    <t>IMPORT</t>
  </si>
  <si>
    <t>Kraj</t>
  </si>
  <si>
    <t>Wartość [tys. EUR]</t>
  </si>
  <si>
    <t>Wartość [tys. PLN]</t>
  </si>
  <si>
    <t>Wolumen   [tony]</t>
  </si>
  <si>
    <t>OGÓŁEM</t>
  </si>
  <si>
    <t>USA</t>
  </si>
  <si>
    <t>Niemcy</t>
  </si>
  <si>
    <t>Włochy</t>
  </si>
  <si>
    <t>Belgia</t>
  </si>
  <si>
    <t>Republika Czeska</t>
  </si>
  <si>
    <t>Dania</t>
  </si>
  <si>
    <t>Słowacja</t>
  </si>
  <si>
    <t>Hiszpania</t>
  </si>
  <si>
    <t>Holandia</t>
  </si>
  <si>
    <t>Hongkong</t>
  </si>
  <si>
    <t>Wielka Brytania</t>
  </si>
  <si>
    <t>Francja</t>
  </si>
  <si>
    <t>Litwa</t>
  </si>
  <si>
    <t>Szwecja</t>
  </si>
  <si>
    <t>Węgry</t>
  </si>
  <si>
    <t>Łotwa</t>
  </si>
  <si>
    <t>Kanada</t>
  </si>
  <si>
    <t>Finlandia</t>
  </si>
  <si>
    <t>Rumunia</t>
  </si>
  <si>
    <t>Irlandia</t>
  </si>
  <si>
    <t>Estonia</t>
  </si>
  <si>
    <t>Portugalia</t>
  </si>
  <si>
    <t>Chile</t>
  </si>
  <si>
    <t>Austria</t>
  </si>
  <si>
    <t>Norwegia</t>
  </si>
  <si>
    <t>Bułgaria</t>
  </si>
  <si>
    <t>Chorwacja</t>
  </si>
  <si>
    <t>Wietnam</t>
  </si>
  <si>
    <t>* - Dane wstępne</t>
  </si>
  <si>
    <t>Szczucin</t>
  </si>
  <si>
    <t>Koźminek</t>
  </si>
  <si>
    <t>Ukraina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</si>
  <si>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2017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</si>
  <si>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2017</t>
    </r>
  </si>
  <si>
    <t>I-XII 2016 r.</t>
  </si>
  <si>
    <t>I-XII 2017 r.*</t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</si>
  <si>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 xml:space="preserve">w okresie I-XII 2017 </t>
    </r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</si>
  <si>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I-XII 2017</t>
    </r>
  </si>
  <si>
    <t>Ujazd</t>
  </si>
  <si>
    <t>Nowy Targ</t>
  </si>
  <si>
    <t>Przytyk</t>
  </si>
  <si>
    <t>Nowa Zelandia</t>
  </si>
  <si>
    <t>Łącko</t>
  </si>
  <si>
    <t>Ministerstwo Rolnictwa i Rozwoju Wsi, Departament Promocji i Jakości Żywności.</t>
  </si>
  <si>
    <t>Ceny zakupu świń rzeźnych za okres:</t>
  </si>
  <si>
    <t>2018-06-04 - 2018-07-01</t>
  </si>
  <si>
    <t>- masa schłodzona [MS];  -masa poubojowa ciepła [MPC]</t>
  </si>
  <si>
    <t>SKUP  - CZERWIEC 2018 - ZMIANY MIESIĘCZNE</t>
  </si>
  <si>
    <t xml:space="preserve">Tab. 2 Średnie ceny netto zakupu świń rzeźnych za wagę żywą </t>
  </si>
  <si>
    <t>Zmiana</t>
  </si>
  <si>
    <t>Struktura</t>
  </si>
  <si>
    <t>[MS]</t>
  </si>
  <si>
    <t xml:space="preserve"> ceny</t>
  </si>
  <si>
    <t>skupu</t>
  </si>
  <si>
    <t>04.06.2018-01.07.2018</t>
  </si>
  <si>
    <t>30.04.2018-03.06.2018</t>
  </si>
  <si>
    <t>[kg/szt.]</t>
  </si>
  <si>
    <t>VI 2018</t>
  </si>
  <si>
    <t>V 2018</t>
  </si>
  <si>
    <t xml:space="preserve">Obliczane na podstawie cen za żywiec wg masy poubojowej ciepłej (MPC) </t>
  </si>
  <si>
    <t>przy użyciu współczynnika wydajności rzeźnej podawanego przez GUS (0,78).</t>
  </si>
  <si>
    <t>Słowenia</t>
  </si>
  <si>
    <t>Źródło: GUS</t>
  </si>
  <si>
    <t>Uboje świń w rzeźniach w 2018r. (dane wstępne)</t>
  </si>
  <si>
    <t>Uboje świń w rzeźniach w 2017r. (dane wstępne)</t>
  </si>
  <si>
    <t>Uboje świń w rzeźniach w 2016r. (dane wstępne)</t>
  </si>
  <si>
    <t>Uboje przemysłowe 2015 (dane ostateczne)</t>
  </si>
  <si>
    <t>Uboje przemysłowe 2014 (dane ostateczne)</t>
  </si>
  <si>
    <t>Uboje świń w rzeźniach w 2013r. - dane ostateczne</t>
  </si>
  <si>
    <t>Miesiące</t>
  </si>
  <si>
    <t>Ubój świń</t>
  </si>
  <si>
    <t>Zmiana roczna m/m [%]</t>
  </si>
  <si>
    <t>Zmiana za okres (narastająco) [%]</t>
  </si>
  <si>
    <t>razem</t>
  </si>
  <si>
    <t>razem narastająco</t>
  </si>
  <si>
    <t>I-XII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</si>
  <si>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</si>
  <si>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</si>
  <si>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</si>
  <si>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</si>
  <si>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</si>
  <si>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</si>
  <si>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</si>
  <si>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</si>
  <si>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</si>
  <si>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</si>
  <si>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</si>
  <si>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</si>
  <si>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</si>
  <si>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 w 2018 r.</t>
  </si>
  <si>
    <t>Razem w 2017 r.</t>
  </si>
  <si>
    <t>tys. sztuk</t>
  </si>
  <si>
    <t>Razem w 2016 r.</t>
  </si>
  <si>
    <t>Razem w 2015 r.</t>
  </si>
  <si>
    <t>Razem w 2014 r.</t>
  </si>
  <si>
    <t>Razem w 2013 r.</t>
  </si>
  <si>
    <t>w wadze poubojowej schłodzonej (w kg)</t>
  </si>
  <si>
    <t>tys. ton</t>
  </si>
  <si>
    <t>Miesięczne ceny  trzody chlewnej klasy E w państwach członkowskich UE</t>
  </si>
  <si>
    <t>Zmiana %</t>
  </si>
  <si>
    <t>VI 2018/VI 2017</t>
  </si>
  <si>
    <t>EUR / 100 Kg</t>
  </si>
  <si>
    <t>BGN/ 100 Kg</t>
  </si>
  <si>
    <t>Czechy</t>
  </si>
  <si>
    <t>CZK/ 100kg</t>
  </si>
  <si>
    <t>DKK / 100 Kg</t>
  </si>
  <si>
    <t>Grecja</t>
  </si>
  <si>
    <t>EUR / 100kg</t>
  </si>
  <si>
    <t>HRK / 100kg</t>
  </si>
  <si>
    <t>(*)</t>
  </si>
  <si>
    <t/>
  </si>
  <si>
    <t>Cypr</t>
  </si>
  <si>
    <t>Luksemburg</t>
  </si>
  <si>
    <t>HUF / 100 Kg</t>
  </si>
  <si>
    <t>Malta</t>
  </si>
  <si>
    <t>Polska</t>
  </si>
  <si>
    <t>PLN / 100 Kg</t>
  </si>
  <si>
    <t>RON / 100 Kg</t>
  </si>
  <si>
    <t>SEK / 100 Kg</t>
  </si>
  <si>
    <t>Wlk. Brytania</t>
  </si>
  <si>
    <t>GBP / 100 Kg</t>
  </si>
  <si>
    <t>Średnio w UE</t>
  </si>
  <si>
    <t>-1 year</t>
  </si>
  <si>
    <t>- 1 month</t>
  </si>
  <si>
    <t>BE</t>
  </si>
  <si>
    <t>BG</t>
  </si>
  <si>
    <t>CZ</t>
  </si>
  <si>
    <t>DK</t>
  </si>
  <si>
    <t>DE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</si>
  <si>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</si>
  <si>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</si>
  <si>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</si>
  <si>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</si>
  <si>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</si>
  <si>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</si>
  <si>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</si>
  <si>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</si>
  <si>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</si>
  <si>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</si>
  <si>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</si>
  <si>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</si>
  <si>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</si>
  <si>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</si>
  <si>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</si>
  <si>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</si>
  <si>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</si>
  <si>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</si>
  <si>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</si>
  <si>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</si>
  <si>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</si>
  <si>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</si>
  <si>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UK</t>
  </si>
  <si>
    <t>EU_28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</si>
  <si>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</si>
  <si>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 2018</t>
    </r>
  </si>
  <si>
    <t>I-V 2017 r.</t>
  </si>
  <si>
    <t>I-V 2018 r.*</t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</si>
  <si>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 2018</t>
    </r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</si>
  <si>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 2018</t>
    </r>
  </si>
  <si>
    <t>NR 28/2018</t>
  </si>
  <si>
    <t xml:space="preserve"> 09.07.2018 - 15.07.2018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</si>
  <si>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- 270 164 sztuki</t>
    </r>
  </si>
  <si>
    <t xml:space="preserve"> Departament Promocji i Jakości Żywności</t>
  </si>
  <si>
    <t xml:space="preserve">WYDZIAŁ INFORMACJI RYNKOWEJ I STATYSTYKI ROLNEJ 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</si>
  <si>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 xml:space="preserve">czwartek </t>
    </r>
  </si>
  <si>
    <t>2018-07-15</t>
  </si>
  <si>
    <t>2018-07-08</t>
  </si>
  <si>
    <t>2017-07-16</t>
  </si>
  <si>
    <t xml:space="preserve"> 2018-07-15</t>
  </si>
  <si>
    <t xml:space="preserve"> 2018-07-08</t>
  </si>
  <si>
    <t>CENY SPRZEDAŻY - PÓŁTUSZE WIEPRZOWE</t>
  </si>
  <si>
    <t>Roczna zmiana ceny</t>
  </si>
  <si>
    <t xml:space="preserve"> 2017-07-16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</si>
</sst>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z_ł_-;\-* #,##0.00\ _z_ł_-;_-* &quot;-&quot;??\ _z_ł_-;_-@_-"/>
    <numFmt numFmtId="164" formatCode="0.0"/>
    <numFmt numFmtId="165" formatCode="#,##0.0"/>
    <numFmt numFmtId="166" formatCode="_-* #,##0.00_-;\-* #,##0.00_-;_-* &quot;-&quot;??_-;_-@_-"/>
    <numFmt numFmtId="167" formatCode="#.##0\.00"/>
    <numFmt numFmtId="168" formatCode="_(&quot;$&quot;* #,##0_);_(&quot;$&quot;* \(#,##0\);_(&quot;$&quot;* &quot;-&quot;_);_(@_)"/>
    <numFmt numFmtId="169" formatCode="\$#\.00"/>
    <numFmt numFmtId="170" formatCode="0.0#"/>
    <numFmt numFmtId="171" formatCode="#\."/>
    <numFmt numFmtId="172" formatCode="#,##0_)"/>
    <numFmt numFmtId="173" formatCode="_(* #,##0.0_);_(* \(#,##0.0\);_(* &quot;-&quot;??_);_(@_)"/>
    <numFmt numFmtId="174" formatCode="_(* #,##0_);_(* \(#,##0\);_(* &quot;-&quot;_);_(@_)"/>
    <numFmt numFmtId="175" formatCode="yy/mm/dd;"/>
    <numFmt numFmtId="176" formatCode="@*."/>
    <numFmt numFmtId="177" formatCode="0_)"/>
    <numFmt numFmtId="178" formatCode="0.0E+00"/>
    <numFmt numFmtId="179" formatCode="\+\ 0.0%;\-\ 0.0%"/>
    <numFmt numFmtId="180" formatCode="0.0%"/>
  </numFmts>
  <fonts count="17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sz val="16"/>
      <color indexed="8"/>
      <name val="Calibri"/>
      <family val="2"/>
    </font>
    <font>
      <sz val="10"/>
      <name val="Arial 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b/>
      <u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b/>
      <sz val="14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Arial CE"/>
    </font>
    <font>
      <sz val="10"/>
      <color rgb="FFFF0000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name val="Arial CE"/>
      <family val="2"/>
      <charset val="238"/>
    </font>
    <font>
      <sz val="10"/>
      <name val="Times New Roman CE"/>
      <charset val="238"/>
    </font>
    <font>
      <b/>
      <sz val="14"/>
      <name val="Arial"/>
      <family val="2"/>
      <charset val="238"/>
    </font>
    <font>
      <b/>
      <sz val="14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Arial"/>
      <family val="2"/>
    </font>
    <font>
      <sz val="10"/>
      <color rgb="FFFF0000"/>
      <name val="Arial"/>
      <family val="2"/>
      <charset val="238"/>
    </font>
    <font>
      <u/>
      <sz val="12"/>
      <name val="Arial CE"/>
      <charset val="238"/>
    </font>
    <font>
      <b/>
      <i/>
      <sz val="10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98">
    <xf numFmtId="0" fontId="0" fillId="0" borderId="0"/>
    <xf numFmtId="0" fontId="20" fillId="0" borderId="0"/>
    <xf numFmtId="0" fontId="50" fillId="2" borderId="0" applyNumberFormat="0" applyBorder="0" applyAlignment="0" applyProtection="0"/>
    <xf numFmtId="0" fontId="98" fillId="3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98" fillId="5" borderId="0" applyNumberFormat="0" applyBorder="0" applyAlignment="0" applyProtection="0"/>
    <xf numFmtId="0" fontId="50" fillId="4" borderId="0" applyNumberFormat="0" applyBorder="0" applyAlignment="0" applyProtection="0"/>
    <xf numFmtId="0" fontId="50" fillId="6" borderId="0" applyNumberFormat="0" applyBorder="0" applyAlignment="0" applyProtection="0"/>
    <xf numFmtId="0" fontId="98" fillId="7" borderId="0" applyNumberFormat="0" applyBorder="0" applyAlignment="0" applyProtection="0"/>
    <xf numFmtId="0" fontId="50" fillId="6" borderId="0" applyNumberFormat="0" applyBorder="0" applyAlignment="0" applyProtection="0"/>
    <xf numFmtId="0" fontId="50" fillId="8" borderId="0" applyNumberFormat="0" applyBorder="0" applyAlignment="0" applyProtection="0"/>
    <xf numFmtId="0" fontId="98" fillId="3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98" fillId="29" borderId="0" applyNumberFormat="0" applyBorder="0" applyAlignment="0" applyProtection="0"/>
    <xf numFmtId="0" fontId="50" fillId="9" borderId="0" applyNumberFormat="0" applyBorder="0" applyAlignment="0" applyProtection="0"/>
    <xf numFmtId="0" fontId="50" fillId="3" borderId="0" applyNumberFormat="0" applyBorder="0" applyAlignment="0" applyProtection="0"/>
    <xf numFmtId="0" fontId="98" fillId="7" borderId="0" applyNumberFormat="0" applyBorder="0" applyAlignment="0" applyProtection="0"/>
    <xf numFmtId="0" fontId="50" fillId="3" borderId="0" applyNumberFormat="0" applyBorder="0" applyAlignment="0" applyProtection="0"/>
    <xf numFmtId="0" fontId="50" fillId="10" borderId="0" applyNumberFormat="0" applyBorder="0" applyAlignment="0" applyProtection="0"/>
    <xf numFmtId="0" fontId="98" fillId="11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98" fillId="30" borderId="0" applyNumberFormat="0" applyBorder="0" applyAlignment="0" applyProtection="0"/>
    <xf numFmtId="0" fontId="50" fillId="5" borderId="0" applyNumberFormat="0" applyBorder="0" applyAlignment="0" applyProtection="0"/>
    <xf numFmtId="0" fontId="50" fillId="12" borderId="0" applyNumberFormat="0" applyBorder="0" applyAlignment="0" applyProtection="0"/>
    <xf numFmtId="0" fontId="98" fillId="13" borderId="0" applyNumberFormat="0" applyBorder="0" applyAlignment="0" applyProtection="0"/>
    <xf numFmtId="0" fontId="50" fillId="12" borderId="0" applyNumberFormat="0" applyBorder="0" applyAlignment="0" applyProtection="0"/>
    <xf numFmtId="0" fontId="50" fillId="8" borderId="0" applyNumberFormat="0" applyBorder="0" applyAlignment="0" applyProtection="0"/>
    <xf numFmtId="0" fontId="98" fillId="11" borderId="0" applyNumberFormat="0" applyBorder="0" applyAlignment="0" applyProtection="0"/>
    <xf numFmtId="0" fontId="50" fillId="8" borderId="0" applyNumberFormat="0" applyBorder="0" applyAlignment="0" applyProtection="0"/>
    <xf numFmtId="0" fontId="50" fillId="10" borderId="0" applyNumberFormat="0" applyBorder="0" applyAlignment="0" applyProtection="0"/>
    <xf numFmtId="0" fontId="98" fillId="31" borderId="0" applyNumberFormat="0" applyBorder="0" applyAlignment="0" applyProtection="0"/>
    <xf numFmtId="0" fontId="50" fillId="10" borderId="0" applyNumberFormat="0" applyBorder="0" applyAlignment="0" applyProtection="0"/>
    <xf numFmtId="0" fontId="50" fillId="14" borderId="0" applyNumberFormat="0" applyBorder="0" applyAlignment="0" applyProtection="0"/>
    <xf numFmtId="0" fontId="98" fillId="13" borderId="0" applyNumberFormat="0" applyBorder="0" applyAlignment="0" applyProtection="0"/>
    <xf numFmtId="0" fontId="50" fillId="14" borderId="0" applyNumberFormat="0" applyBorder="0" applyAlignment="0" applyProtection="0"/>
    <xf numFmtId="0" fontId="51" fillId="15" borderId="0" applyNumberFormat="0" applyBorder="0" applyAlignment="0" applyProtection="0"/>
    <xf numFmtId="0" fontId="99" fillId="16" borderId="0" applyNumberFormat="0" applyBorder="0" applyAlignment="0" applyProtection="0"/>
    <xf numFmtId="0" fontId="51" fillId="15" borderId="0" applyNumberFormat="0" applyBorder="0" applyAlignment="0" applyProtection="0"/>
    <xf numFmtId="0" fontId="51" fillId="5" borderId="0" applyNumberFormat="0" applyBorder="0" applyAlignment="0" applyProtection="0"/>
    <xf numFmtId="0" fontId="99" fillId="32" borderId="0" applyNumberFormat="0" applyBorder="0" applyAlignment="0" applyProtection="0"/>
    <xf numFmtId="0" fontId="51" fillId="5" borderId="0" applyNumberFormat="0" applyBorder="0" applyAlignment="0" applyProtection="0"/>
    <xf numFmtId="0" fontId="51" fillId="12" borderId="0" applyNumberFormat="0" applyBorder="0" applyAlignment="0" applyProtection="0"/>
    <xf numFmtId="0" fontId="99" fillId="13" borderId="0" applyNumberFormat="0" applyBorder="0" applyAlignment="0" applyProtection="0"/>
    <xf numFmtId="0" fontId="51" fillId="12" borderId="0" applyNumberFormat="0" applyBorder="0" applyAlignment="0" applyProtection="0"/>
    <xf numFmtId="0" fontId="51" fillId="17" borderId="0" applyNumberFormat="0" applyBorder="0" applyAlignment="0" applyProtection="0"/>
    <xf numFmtId="0" fontId="99" fillId="11" borderId="0" applyNumberFormat="0" applyBorder="0" applyAlignment="0" applyProtection="0"/>
    <xf numFmtId="0" fontId="51" fillId="17" borderId="0" applyNumberFormat="0" applyBorder="0" applyAlignment="0" applyProtection="0"/>
    <xf numFmtId="0" fontId="51" fillId="16" borderId="0" applyNumberFormat="0" applyBorder="0" applyAlignment="0" applyProtection="0"/>
    <xf numFmtId="0" fontId="99" fillId="33" borderId="0" applyNumberFormat="0" applyBorder="0" applyAlignment="0" applyProtection="0"/>
    <xf numFmtId="0" fontId="51" fillId="16" borderId="0" applyNumberFormat="0" applyBorder="0" applyAlignment="0" applyProtection="0"/>
    <xf numFmtId="0" fontId="51" fillId="18" borderId="0" applyNumberFormat="0" applyBorder="0" applyAlignment="0" applyProtection="0"/>
    <xf numFmtId="0" fontId="99" fillId="5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99" fillId="16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99" fillId="34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99" fillId="35" borderId="0" applyNumberFormat="0" applyBorder="0" applyAlignment="0" applyProtection="0"/>
    <xf numFmtId="0" fontId="51" fillId="21" borderId="0" applyNumberFormat="0" applyBorder="0" applyAlignment="0" applyProtection="0"/>
    <xf numFmtId="0" fontId="51" fillId="17" borderId="0" applyNumberFormat="0" applyBorder="0" applyAlignment="0" applyProtection="0"/>
    <xf numFmtId="0" fontId="99" fillId="22" borderId="0" applyNumberFormat="0" applyBorder="0" applyAlignment="0" applyProtection="0"/>
    <xf numFmtId="0" fontId="51" fillId="17" borderId="0" applyNumberFormat="0" applyBorder="0" applyAlignment="0" applyProtection="0"/>
    <xf numFmtId="0" fontId="51" fillId="16" borderId="0" applyNumberFormat="0" applyBorder="0" applyAlignment="0" applyProtection="0"/>
    <xf numFmtId="0" fontId="99" fillId="36" borderId="0" applyNumberFormat="0" applyBorder="0" applyAlignment="0" applyProtection="0"/>
    <xf numFmtId="0" fontId="51" fillId="16" borderId="0" applyNumberFormat="0" applyBorder="0" applyAlignment="0" applyProtection="0"/>
    <xf numFmtId="0" fontId="51" fillId="23" borderId="0" applyNumberFormat="0" applyBorder="0" applyAlignment="0" applyProtection="0"/>
    <xf numFmtId="0" fontId="99" fillId="18" borderId="0" applyNumberFormat="0" applyBorder="0" applyAlignment="0" applyProtection="0"/>
    <xf numFmtId="0" fontId="51" fillId="23" borderId="0" applyNumberFormat="0" applyBorder="0" applyAlignment="0" applyProtection="0"/>
    <xf numFmtId="0" fontId="73" fillId="0" borderId="0">
      <protection locked="0"/>
    </xf>
    <xf numFmtId="174" fontId="31" fillId="0" borderId="0" applyFont="0" applyFill="0" applyBorder="0" applyAlignment="0" applyProtection="0"/>
    <xf numFmtId="167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168" fontId="31" fillId="0" borderId="0" applyFont="0" applyFill="0" applyBorder="0" applyAlignment="0" applyProtection="0"/>
    <xf numFmtId="169" fontId="73" fillId="0" borderId="0">
      <protection locked="0"/>
    </xf>
    <xf numFmtId="0" fontId="73" fillId="0" borderId="0">
      <protection locked="0"/>
    </xf>
    <xf numFmtId="170" fontId="74" fillId="24" borderId="0" applyFont="0" applyBorder="0"/>
    <xf numFmtId="0" fontId="52" fillId="3" borderId="1" applyNumberFormat="0" applyAlignment="0" applyProtection="0"/>
    <xf numFmtId="0" fontId="100" fillId="13" borderId="71" applyNumberFormat="0" applyAlignment="0" applyProtection="0"/>
    <xf numFmtId="0" fontId="52" fillId="3" borderId="1" applyNumberFormat="0" applyAlignment="0" applyProtection="0"/>
    <xf numFmtId="0" fontId="53" fillId="11" borderId="2" applyNumberFormat="0" applyAlignment="0" applyProtection="0"/>
    <xf numFmtId="0" fontId="101" fillId="25" borderId="72" applyNumberFormat="0" applyAlignment="0" applyProtection="0"/>
    <xf numFmtId="0" fontId="53" fillId="11" borderId="2" applyNumberFormat="0" applyAlignment="0" applyProtection="0"/>
    <xf numFmtId="0" fontId="73" fillId="0" borderId="0">
      <protection locked="0"/>
    </xf>
    <xf numFmtId="0" fontId="54" fillId="6" borderId="0" applyNumberFormat="0" applyBorder="0" applyAlignment="0" applyProtection="0"/>
    <xf numFmtId="0" fontId="102" fillId="37" borderId="0" applyNumberFormat="0" applyBorder="0" applyAlignment="0" applyProtection="0"/>
    <xf numFmtId="0" fontId="54" fillId="6" borderId="0" applyNumberFormat="0" applyBorder="0" applyAlignment="0" applyProtection="0"/>
    <xf numFmtId="166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71" fillId="0" borderId="0" applyFont="0" applyFill="0" applyBorder="0" applyAlignment="0" applyProtection="0"/>
    <xf numFmtId="0" fontId="73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171" fontId="75" fillId="0" borderId="0">
      <protection locked="0"/>
    </xf>
    <xf numFmtId="171" fontId="75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55" fillId="0" borderId="3" applyNumberFormat="0" applyFill="0" applyAlignment="0" applyProtection="0"/>
    <xf numFmtId="0" fontId="103" fillId="0" borderId="73" applyNumberFormat="0" applyFill="0" applyAlignment="0" applyProtection="0"/>
    <xf numFmtId="0" fontId="55" fillId="0" borderId="3" applyNumberFormat="0" applyFill="0" applyAlignment="0" applyProtection="0"/>
    <xf numFmtId="0" fontId="56" fillId="26" borderId="4" applyNumberFormat="0" applyAlignment="0" applyProtection="0"/>
    <xf numFmtId="0" fontId="104" fillId="38" borderId="74" applyNumberFormat="0" applyAlignment="0" applyProtection="0"/>
    <xf numFmtId="0" fontId="56" fillId="26" borderId="4" applyNumberFormat="0" applyAlignment="0" applyProtection="0"/>
    <xf numFmtId="172" fontId="76" fillId="0" borderId="5"/>
    <xf numFmtId="0" fontId="57" fillId="0" borderId="6" applyNumberFormat="0" applyFill="0" applyAlignment="0" applyProtection="0"/>
    <xf numFmtId="0" fontId="94" fillId="0" borderId="7" applyNumberFormat="0" applyFill="0" applyAlignment="0" applyProtection="0"/>
    <xf numFmtId="0" fontId="57" fillId="0" borderId="6" applyNumberFormat="0" applyFill="0" applyAlignment="0" applyProtection="0"/>
    <xf numFmtId="0" fontId="58" fillId="0" borderId="8" applyNumberFormat="0" applyFill="0" applyAlignment="0" applyProtection="0"/>
    <xf numFmtId="0" fontId="105" fillId="0" borderId="75" applyNumberFormat="0" applyFill="0" applyAlignment="0" applyProtection="0"/>
    <xf numFmtId="0" fontId="58" fillId="0" borderId="8" applyNumberFormat="0" applyFill="0" applyAlignment="0" applyProtection="0"/>
    <xf numFmtId="0" fontId="59" fillId="0" borderId="9" applyNumberFormat="0" applyFill="0" applyAlignment="0" applyProtection="0"/>
    <xf numFmtId="0" fontId="95" fillId="0" borderId="10" applyNumberFormat="0" applyFill="0" applyAlignment="0" applyProtection="0"/>
    <xf numFmtId="0" fontId="59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13" borderId="0" applyNumberFormat="0" applyBorder="0" applyAlignment="0" applyProtection="0"/>
    <xf numFmtId="0" fontId="106" fillId="39" borderId="0" applyNumberFormat="0" applyBorder="0" applyAlignment="0" applyProtection="0"/>
    <xf numFmtId="0" fontId="60" fillId="13" borderId="0" applyNumberFormat="0" applyBorder="0" applyAlignment="0" applyProtection="0"/>
    <xf numFmtId="37" fontId="77" fillId="0" borderId="0"/>
    <xf numFmtId="0" fontId="69" fillId="0" borderId="0"/>
    <xf numFmtId="0" fontId="107" fillId="0" borderId="0"/>
    <xf numFmtId="0" fontId="107" fillId="0" borderId="0"/>
    <xf numFmtId="0" fontId="78" fillId="0" borderId="0"/>
    <xf numFmtId="0" fontId="98" fillId="0" borderId="0"/>
    <xf numFmtId="0" fontId="91" fillId="0" borderId="0"/>
    <xf numFmtId="0" fontId="71" fillId="0" borderId="0"/>
    <xf numFmtId="0" fontId="31" fillId="0" borderId="0"/>
    <xf numFmtId="0" fontId="108" fillId="0" borderId="0"/>
    <xf numFmtId="0" fontId="20" fillId="0" borderId="0" applyBorder="0"/>
    <xf numFmtId="0" fontId="31" fillId="0" borderId="0"/>
    <xf numFmtId="0" fontId="31" fillId="0" borderId="0"/>
    <xf numFmtId="0" fontId="20" fillId="0" borderId="0"/>
    <xf numFmtId="0" fontId="20" fillId="0" borderId="0"/>
    <xf numFmtId="0" fontId="98" fillId="0" borderId="0"/>
    <xf numFmtId="0" fontId="20" fillId="0" borderId="0"/>
    <xf numFmtId="0" fontId="79" fillId="0" borderId="0"/>
    <xf numFmtId="0" fontId="20" fillId="0" borderId="0" applyBorder="0"/>
    <xf numFmtId="0" fontId="31" fillId="0" borderId="0"/>
    <xf numFmtId="0" fontId="88" fillId="0" borderId="0"/>
    <xf numFmtId="0" fontId="98" fillId="0" borderId="0"/>
    <xf numFmtId="0" fontId="98" fillId="0" borderId="0"/>
    <xf numFmtId="0" fontId="98" fillId="0" borderId="0"/>
    <xf numFmtId="0" fontId="61" fillId="11" borderId="1" applyNumberFormat="0" applyAlignment="0" applyProtection="0"/>
    <xf numFmtId="0" fontId="109" fillId="25" borderId="71" applyNumberFormat="0" applyAlignment="0" applyProtection="0"/>
    <xf numFmtId="0" fontId="61" fillId="11" borderId="1" applyNumberFormat="0" applyAlignment="0" applyProtection="0"/>
    <xf numFmtId="0" fontId="73" fillId="0" borderId="0">
      <protection locked="0"/>
    </xf>
    <xf numFmtId="9" fontId="8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2" fillId="0" borderId="11" applyNumberFormat="0" applyFill="0" applyAlignment="0" applyProtection="0"/>
    <xf numFmtId="0" fontId="110" fillId="0" borderId="12" applyNumberFormat="0" applyFill="0" applyAlignment="0" applyProtection="0"/>
    <xf numFmtId="0" fontId="62" fillId="0" borderId="11" applyNumberFormat="0" applyFill="0" applyAlignment="0" applyProtection="0"/>
    <xf numFmtId="173" fontId="76" fillId="0" borderId="0">
      <alignment vertical="center"/>
    </xf>
    <xf numFmtId="0" fontId="6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3" fillId="0" borderId="0">
      <protection locked="0"/>
    </xf>
    <xf numFmtId="0" fontId="6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3" fillId="7" borderId="13" applyNumberFormat="0" applyFont="0" applyAlignment="0" applyProtection="0"/>
    <xf numFmtId="0" fontId="92" fillId="40" borderId="76" applyNumberFormat="0" applyFont="0" applyAlignment="0" applyProtection="0"/>
    <xf numFmtId="0" fontId="31" fillId="7" borderId="13" applyNumberFormat="0" applyFont="0" applyAlignment="0" applyProtection="0"/>
    <xf numFmtId="0" fontId="66" fillId="4" borderId="0" applyNumberFormat="0" applyBorder="0" applyAlignment="0" applyProtection="0"/>
    <xf numFmtId="0" fontId="113" fillId="41" borderId="0" applyNumberFormat="0" applyBorder="0" applyAlignment="0" applyProtection="0"/>
    <xf numFmtId="0" fontId="66" fillId="4" borderId="0" applyNumberFormat="0" applyBorder="0" applyAlignment="0" applyProtection="0"/>
    <xf numFmtId="0" fontId="115" fillId="0" borderId="0"/>
    <xf numFmtId="0" fontId="116" fillId="0" borderId="0"/>
    <xf numFmtId="0" fontId="117" fillId="0" borderId="0"/>
    <xf numFmtId="0" fontId="118" fillId="41" borderId="0" applyNumberFormat="0" applyBorder="0" applyAlignment="0" applyProtection="0"/>
    <xf numFmtId="0" fontId="6" fillId="0" borderId="0"/>
    <xf numFmtId="0" fontId="71" fillId="0" borderId="0"/>
    <xf numFmtId="0" fontId="120" fillId="0" borderId="0"/>
    <xf numFmtId="0" fontId="121" fillId="0" borderId="0"/>
    <xf numFmtId="0" fontId="122" fillId="0" borderId="0"/>
    <xf numFmtId="0" fontId="122" fillId="0" borderId="0"/>
    <xf numFmtId="0" fontId="7" fillId="0" borderId="0"/>
    <xf numFmtId="0" fontId="31" fillId="0" borderId="0"/>
    <xf numFmtId="0" fontId="124" fillId="0" borderId="0"/>
    <xf numFmtId="0" fontId="5" fillId="0" borderId="0"/>
    <xf numFmtId="0" fontId="4" fillId="0" borderId="0"/>
    <xf numFmtId="0" fontId="130" fillId="0" borderId="0"/>
    <xf numFmtId="0" fontId="131" fillId="0" borderId="0"/>
    <xf numFmtId="0" fontId="131" fillId="0" borderId="0"/>
    <xf numFmtId="0" fontId="3" fillId="0" borderId="0"/>
    <xf numFmtId="0" fontId="132" fillId="0" borderId="0" applyNumberFormat="0" applyFill="0" applyBorder="0" applyAlignment="0" applyProtection="0"/>
    <xf numFmtId="0" fontId="133" fillId="0" borderId="77" applyNumberFormat="0" applyFill="0" applyAlignment="0" applyProtection="0"/>
    <xf numFmtId="0" fontId="134" fillId="0" borderId="75" applyNumberFormat="0" applyFill="0" applyAlignment="0" applyProtection="0"/>
    <xf numFmtId="0" fontId="135" fillId="0" borderId="78" applyNumberFormat="0" applyFill="0" applyAlignment="0" applyProtection="0"/>
    <xf numFmtId="0" fontId="135" fillId="0" borderId="0" applyNumberFormat="0" applyFill="0" applyBorder="0" applyAlignment="0" applyProtection="0"/>
    <xf numFmtId="0" fontId="100" fillId="46" borderId="71" applyNumberFormat="0" applyAlignment="0" applyProtection="0"/>
    <xf numFmtId="0" fontId="101" fillId="47" borderId="72" applyNumberFormat="0" applyAlignment="0" applyProtection="0"/>
    <xf numFmtId="0" fontId="109" fillId="47" borderId="71" applyNumberFormat="0" applyAlignment="0" applyProtection="0"/>
    <xf numFmtId="0" fontId="3" fillId="40" borderId="76" applyNumberFormat="0" applyFont="0" applyAlignment="0" applyProtection="0"/>
    <xf numFmtId="0" fontId="110" fillId="0" borderId="79" applyNumberFormat="0" applyFill="0" applyAlignment="0" applyProtection="0"/>
    <xf numFmtId="0" fontId="99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99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3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99" fillId="55" borderId="0" applyNumberFormat="0" applyBorder="0" applyAlignment="0" applyProtection="0"/>
    <xf numFmtId="0" fontId="99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99" fillId="59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99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99" fillId="63" borderId="0" applyNumberFormat="0" applyBorder="0" applyAlignment="0" applyProtection="0"/>
    <xf numFmtId="0" fontId="31" fillId="0" borderId="0"/>
    <xf numFmtId="0" fontId="31" fillId="0" borderId="0"/>
    <xf numFmtId="0" fontId="2" fillId="0" borderId="0"/>
    <xf numFmtId="0" fontId="2" fillId="40" borderId="76" applyNumberFormat="0" applyFont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3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61" borderId="0" applyNumberFormat="0" applyBorder="0" applyAlignment="0" applyProtection="0"/>
    <xf numFmtId="0" fontId="2" fillId="6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40" fillId="0" borderId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29" borderId="0" applyNumberFormat="0" applyBorder="0" applyAlignment="0" applyProtection="0"/>
    <xf numFmtId="0" fontId="1" fillId="61" borderId="0" applyNumberFormat="0" applyBorder="0" applyAlignment="0" applyProtection="0"/>
    <xf numFmtId="0" fontId="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62" borderId="0" applyNumberFormat="0" applyBorder="0" applyAlignment="0" applyProtection="0"/>
    <xf numFmtId="0" fontId="142" fillId="0" borderId="0"/>
    <xf numFmtId="0" fontId="122" fillId="0" borderId="0"/>
    <xf numFmtId="0" fontId="122" fillId="0" borderId="0"/>
    <xf numFmtId="0" fontId="122" fillId="0" borderId="0"/>
    <xf numFmtId="0" fontId="31" fillId="0" borderId="0"/>
    <xf numFmtId="0" fontId="31" fillId="0" borderId="0"/>
    <xf numFmtId="0" fontId="1" fillId="0" borderId="0"/>
    <xf numFmtId="0" fontId="7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43" fillId="0" borderId="0"/>
    <xf numFmtId="0" fontId="31" fillId="0" borderId="0"/>
    <xf numFmtId="0" fontId="1" fillId="40" borderId="76" applyNumberFormat="0" applyFont="0" applyAlignment="0" applyProtection="0"/>
    <xf numFmtId="0" fontId="31" fillId="0" borderId="0"/>
    <xf numFmtId="0" fontId="31" fillId="0" borderId="0"/>
    <xf numFmtId="0" fontId="71" fillId="0" borderId="0"/>
    <xf numFmtId="0" fontId="1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</cellStyleXfs>
  <cellXfs count="726">
    <xf numFmtId="0" fontId="0" fillId="0" borderId="0" xfId="0"/>
    <xf numFmtId="0" fontId="8" fillId="0" borderId="0" xfId="0" applyFont="1"/>
    <xf numFmtId="0" fontId="0" fillId="0" borderId="0" xfId="0" applyBorder="1"/>
    <xf numFmtId="0" fontId="14" fillId="0" borderId="0" xfId="0" applyFont="1" applyAlignment="1">
      <alignment vertical="center"/>
    </xf>
    <xf numFmtId="0" fontId="15" fillId="0" borderId="14" xfId="0" applyFont="1" applyBorder="1" applyAlignment="1">
      <alignment horizontal="centerContinuous"/>
    </xf>
    <xf numFmtId="0" fontId="15" fillId="0" borderId="15" xfId="0" applyFont="1" applyBorder="1" applyAlignment="1">
      <alignment horizontal="centerContinuous"/>
    </xf>
    <xf numFmtId="0" fontId="15" fillId="0" borderId="16" xfId="0" applyFont="1" applyBorder="1" applyAlignment="1">
      <alignment horizontal="centerContinuous"/>
    </xf>
    <xf numFmtId="49" fontId="11" fillId="0" borderId="17" xfId="0" applyNumberFormat="1" applyFont="1" applyBorder="1" applyAlignment="1">
      <alignment horizontal="centerContinuous" vertical="center"/>
    </xf>
    <xf numFmtId="49" fontId="16" fillId="0" borderId="18" xfId="0" applyNumberFormat="1" applyFont="1" applyBorder="1" applyAlignment="1">
      <alignment horizontal="centerContinuous" vertical="center" wrapText="1"/>
    </xf>
    <xf numFmtId="0" fontId="18" fillId="0" borderId="0" xfId="0" applyFont="1"/>
    <xf numFmtId="4" fontId="0" fillId="0" borderId="0" xfId="0" applyNumberFormat="1"/>
    <xf numFmtId="0" fontId="15" fillId="0" borderId="0" xfId="0" applyFont="1"/>
    <xf numFmtId="0" fontId="19" fillId="0" borderId="0" xfId="0" applyFont="1"/>
    <xf numFmtId="0" fontId="15" fillId="0" borderId="0" xfId="0" applyFont="1" applyAlignment="1">
      <alignment horizontal="left" vertical="center"/>
    </xf>
    <xf numFmtId="0" fontId="8" fillId="0" borderId="0" xfId="0" applyFont="1" applyFill="1" applyBorder="1"/>
    <xf numFmtId="2" fontId="8" fillId="0" borderId="0" xfId="0" applyNumberFormat="1" applyFont="1" applyFill="1" applyBorder="1"/>
    <xf numFmtId="164" fontId="8" fillId="0" borderId="0" xfId="0" applyNumberFormat="1" applyFont="1" applyFill="1" applyBorder="1"/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8" fillId="0" borderId="0" xfId="0" applyFont="1" applyBorder="1"/>
    <xf numFmtId="2" fontId="13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2" fillId="0" borderId="0" xfId="0" applyFont="1"/>
    <xf numFmtId="0" fontId="24" fillId="0" borderId="0" xfId="0" applyFont="1"/>
    <xf numFmtId="0" fontId="25" fillId="0" borderId="0" xfId="0" applyFont="1" applyAlignment="1">
      <alignment horizontal="left" vertical="center"/>
    </xf>
    <xf numFmtId="0" fontId="26" fillId="0" borderId="0" xfId="0" applyFont="1"/>
    <xf numFmtId="0" fontId="10" fillId="0" borderId="0" xfId="0" quotePrefix="1" applyFont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Continuous" vertical="center"/>
    </xf>
    <xf numFmtId="2" fontId="17" fillId="0" borderId="0" xfId="0" applyNumberFormat="1" applyFont="1" applyAlignment="1">
      <alignment horizontal="center" vertical="center"/>
    </xf>
    <xf numFmtId="0" fontId="13" fillId="0" borderId="23" xfId="0" applyFont="1" applyBorder="1" applyAlignment="1">
      <alignment horizontal="centerContinuous" vertical="center"/>
    </xf>
    <xf numFmtId="0" fontId="17" fillId="0" borderId="0" xfId="0" applyFont="1" applyAlignment="1">
      <alignment horizontal="left" vertical="center"/>
    </xf>
    <xf numFmtId="14" fontId="2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8" fillId="0" borderId="22" xfId="0" applyNumberFormat="1" applyFont="1" applyFill="1" applyBorder="1"/>
    <xf numFmtId="164" fontId="8" fillId="0" borderId="24" xfId="0" applyNumberFormat="1" applyFont="1" applyFill="1" applyBorder="1"/>
    <xf numFmtId="164" fontId="13" fillId="0" borderId="25" xfId="0" applyNumberFormat="1" applyFont="1" applyFill="1" applyBorder="1"/>
    <xf numFmtId="0" fontId="7" fillId="0" borderId="0" xfId="0" applyFont="1"/>
    <xf numFmtId="0" fontId="29" fillId="0" borderId="0" xfId="0" applyFont="1"/>
    <xf numFmtId="0" fontId="20" fillId="0" borderId="0" xfId="0" applyFont="1" applyFill="1" applyBorder="1"/>
    <xf numFmtId="0" fontId="11" fillId="0" borderId="0" xfId="0" applyFont="1" applyAlignment="1">
      <alignment horizontal="center"/>
    </xf>
    <xf numFmtId="2" fontId="13" fillId="0" borderId="26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2" fontId="13" fillId="0" borderId="28" xfId="0" applyNumberFormat="1" applyFont="1" applyBorder="1" applyAlignment="1">
      <alignment horizontal="center" vertical="center" wrapText="1"/>
    </xf>
    <xf numFmtId="0" fontId="30" fillId="0" borderId="0" xfId="0" applyFont="1"/>
    <xf numFmtId="0" fontId="9" fillId="0" borderId="0" xfId="103" applyAlignment="1" applyProtection="1"/>
    <xf numFmtId="0" fontId="11" fillId="0" borderId="21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/>
    </xf>
    <xf numFmtId="0" fontId="32" fillId="0" borderId="0" xfId="0" quotePrefix="1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10" fillId="0" borderId="0" xfId="0" applyFont="1" applyFill="1"/>
    <xf numFmtId="3" fontId="8" fillId="0" borderId="32" xfId="0" applyNumberFormat="1" applyFont="1" applyBorder="1"/>
    <xf numFmtId="3" fontId="13" fillId="0" borderId="33" xfId="0" applyNumberFormat="1" applyFont="1" applyBorder="1"/>
    <xf numFmtId="49" fontId="16" fillId="0" borderId="17" xfId="0" applyNumberFormat="1" applyFont="1" applyBorder="1" applyAlignment="1">
      <alignment horizontal="centerContinuous" vertical="center" wrapText="1"/>
    </xf>
    <xf numFmtId="49" fontId="16" fillId="0" borderId="18" xfId="0" applyNumberFormat="1" applyFont="1" applyFill="1" applyBorder="1" applyAlignment="1">
      <alignment horizontal="centerContinuous" vertical="center" wrapText="1"/>
    </xf>
    <xf numFmtId="49" fontId="16" fillId="0" borderId="34" xfId="0" applyNumberFormat="1" applyFont="1" applyFill="1" applyBorder="1" applyAlignment="1">
      <alignment horizontal="centerContinuous" vertical="center" wrapText="1"/>
    </xf>
    <xf numFmtId="0" fontId="28" fillId="0" borderId="32" xfId="0" applyFont="1" applyBorder="1"/>
    <xf numFmtId="164" fontId="8" fillId="0" borderId="35" xfId="0" applyNumberFormat="1" applyFont="1" applyFill="1" applyBorder="1"/>
    <xf numFmtId="0" fontId="17" fillId="0" borderId="32" xfId="0" applyFont="1" applyBorder="1"/>
    <xf numFmtId="164" fontId="13" fillId="0" borderId="35" xfId="0" applyNumberFormat="1" applyFont="1" applyFill="1" applyBorder="1"/>
    <xf numFmtId="49" fontId="17" fillId="0" borderId="17" xfId="0" applyNumberFormat="1" applyFont="1" applyBorder="1" applyAlignment="1">
      <alignment horizontal="centerContinuous" vertical="center"/>
    </xf>
    <xf numFmtId="3" fontId="16" fillId="0" borderId="18" xfId="0" applyNumberFormat="1" applyFont="1" applyBorder="1" applyAlignment="1">
      <alignment horizontal="centerContinuous" vertical="center" wrapText="1"/>
    </xf>
    <xf numFmtId="164" fontId="16" fillId="0" borderId="18" xfId="0" applyNumberFormat="1" applyFont="1" applyFill="1" applyBorder="1" applyAlignment="1">
      <alignment horizontal="centerContinuous" vertical="center" wrapText="1"/>
    </xf>
    <xf numFmtId="164" fontId="16" fillId="0" borderId="34" xfId="0" applyNumberFormat="1" applyFont="1" applyFill="1" applyBorder="1" applyAlignment="1">
      <alignment horizontal="centerContinuous" vertical="center" wrapText="1"/>
    </xf>
    <xf numFmtId="164" fontId="13" fillId="0" borderId="24" xfId="0" applyNumberFormat="1" applyFont="1" applyFill="1" applyBorder="1"/>
    <xf numFmtId="3" fontId="16" fillId="0" borderId="17" xfId="0" applyNumberFormat="1" applyFont="1" applyBorder="1" applyAlignment="1">
      <alignment horizontal="centerContinuous" vertical="center" wrapText="1"/>
    </xf>
    <xf numFmtId="3" fontId="8" fillId="0" borderId="35" xfId="0" applyNumberFormat="1" applyFont="1" applyBorder="1"/>
    <xf numFmtId="3" fontId="13" fillId="0" borderId="35" xfId="0" applyNumberFormat="1" applyFont="1" applyBorder="1"/>
    <xf numFmtId="3" fontId="13" fillId="0" borderId="32" xfId="0" applyNumberFormat="1" applyFont="1" applyBorder="1"/>
    <xf numFmtId="0" fontId="17" fillId="0" borderId="33" xfId="0" applyFont="1" applyBorder="1"/>
    <xf numFmtId="3" fontId="13" fillId="0" borderId="36" xfId="0" applyNumberFormat="1" applyFont="1" applyBorder="1"/>
    <xf numFmtId="164" fontId="13" fillId="0" borderId="36" xfId="0" applyNumberFormat="1" applyFont="1" applyFill="1" applyBorder="1"/>
    <xf numFmtId="0" fontId="17" fillId="0" borderId="0" xfId="0" applyFont="1" applyBorder="1"/>
    <xf numFmtId="3" fontId="13" fillId="0" borderId="0" xfId="0" applyNumberFormat="1" applyFont="1" applyBorder="1"/>
    <xf numFmtId="164" fontId="13" fillId="0" borderId="0" xfId="0" applyNumberFormat="1" applyFont="1" applyFill="1" applyBorder="1"/>
    <xf numFmtId="2" fontId="13" fillId="0" borderId="0" xfId="0" applyNumberFormat="1" applyFont="1" applyFill="1" applyBorder="1"/>
    <xf numFmtId="3" fontId="0" fillId="0" borderId="0" xfId="0" applyNumberFormat="1"/>
    <xf numFmtId="0" fontId="7" fillId="0" borderId="0" xfId="0" applyFont="1" applyFill="1"/>
    <xf numFmtId="0" fontId="12" fillId="0" borderId="0" xfId="0" applyFont="1"/>
    <xf numFmtId="4" fontId="8" fillId="27" borderId="24" xfId="0" applyNumberFormat="1" applyFont="1" applyFill="1" applyBorder="1"/>
    <xf numFmtId="2" fontId="20" fillId="0" borderId="0" xfId="0" applyNumberFormat="1" applyFont="1" applyFill="1"/>
    <xf numFmtId="49" fontId="11" fillId="0" borderId="14" xfId="0" applyNumberFormat="1" applyFont="1" applyBorder="1" applyAlignment="1">
      <alignment horizontal="centerContinuous" vertical="center"/>
    </xf>
    <xf numFmtId="49" fontId="16" fillId="0" borderId="15" xfId="0" applyNumberFormat="1" applyFont="1" applyBorder="1" applyAlignment="1">
      <alignment horizontal="centerContinuous" vertical="center" wrapText="1"/>
    </xf>
    <xf numFmtId="49" fontId="16" fillId="0" borderId="16" xfId="0" applyNumberFormat="1" applyFont="1" applyBorder="1" applyAlignment="1">
      <alignment horizontal="centerContinuous" vertical="center" wrapText="1"/>
    </xf>
    <xf numFmtId="4" fontId="34" fillId="0" borderId="32" xfId="0" applyNumberFormat="1" applyFont="1" applyBorder="1" applyAlignment="1"/>
    <xf numFmtId="4" fontId="34" fillId="0" borderId="22" xfId="0" applyNumberFormat="1" applyFont="1" applyBorder="1" applyAlignment="1">
      <alignment horizontal="right" vertical="top" wrapText="1"/>
    </xf>
    <xf numFmtId="4" fontId="34" fillId="0" borderId="24" xfId="0" applyNumberFormat="1" applyFont="1" applyBorder="1" applyAlignment="1">
      <alignment horizontal="right" vertical="top" wrapText="1"/>
    </xf>
    <xf numFmtId="4" fontId="34" fillId="0" borderId="38" xfId="0" applyNumberFormat="1" applyFont="1" applyBorder="1" applyAlignment="1">
      <alignment horizontal="right" vertical="top" wrapText="1"/>
    </xf>
    <xf numFmtId="4" fontId="34" fillId="0" borderId="25" xfId="0" applyNumberFormat="1" applyFont="1" applyBorder="1" applyAlignment="1">
      <alignment horizontal="right" vertical="top" wrapText="1"/>
    </xf>
    <xf numFmtId="2" fontId="34" fillId="0" borderId="22" xfId="0" applyNumberFormat="1" applyFont="1" applyBorder="1" applyAlignment="1">
      <alignment horizontal="center"/>
    </xf>
    <xf numFmtId="2" fontId="34" fillId="0" borderId="24" xfId="0" applyNumberFormat="1" applyFont="1" applyBorder="1" applyAlignment="1">
      <alignment horizontal="center" vertical="justify"/>
    </xf>
    <xf numFmtId="164" fontId="8" fillId="27" borderId="24" xfId="0" applyNumberFormat="1" applyFont="1" applyFill="1" applyBorder="1" applyAlignment="1">
      <alignment horizontal="center"/>
    </xf>
    <xf numFmtId="164" fontId="8" fillId="27" borderId="25" xfId="0" applyNumberFormat="1" applyFont="1" applyFill="1" applyBorder="1" applyAlignment="1">
      <alignment horizontal="center"/>
    </xf>
    <xf numFmtId="0" fontId="38" fillId="0" borderId="14" xfId="0" applyFont="1" applyBorder="1" applyAlignment="1">
      <alignment horizontal="centerContinuous"/>
    </xf>
    <xf numFmtId="0" fontId="38" fillId="0" borderId="15" xfId="0" applyFont="1" applyBorder="1" applyAlignment="1">
      <alignment horizontal="centerContinuous"/>
    </xf>
    <xf numFmtId="0" fontId="38" fillId="0" borderId="16" xfId="0" applyFont="1" applyBorder="1" applyAlignment="1">
      <alignment horizontal="centerContinuous"/>
    </xf>
    <xf numFmtId="4" fontId="34" fillId="24" borderId="22" xfId="0" applyNumberFormat="1" applyFont="1" applyFill="1" applyBorder="1" applyAlignment="1">
      <alignment horizontal="center" vertical="top" wrapText="1"/>
    </xf>
    <xf numFmtId="4" fontId="34" fillId="24" borderId="24" xfId="0" applyNumberFormat="1" applyFont="1" applyFill="1" applyBorder="1" applyAlignment="1">
      <alignment horizontal="center" vertical="top" wrapText="1"/>
    </xf>
    <xf numFmtId="0" fontId="7" fillId="0" borderId="27" xfId="0" applyFont="1" applyBorder="1" applyAlignment="1">
      <alignment horizontal="center"/>
    </xf>
    <xf numFmtId="0" fontId="7" fillId="0" borderId="17" xfId="0" applyFont="1" applyBorder="1"/>
    <xf numFmtId="0" fontId="7" fillId="0" borderId="39" xfId="0" applyFont="1" applyBorder="1" applyAlignment="1">
      <alignment horizontal="center"/>
    </xf>
    <xf numFmtId="0" fontId="7" fillId="0" borderId="40" xfId="0" applyFont="1" applyBorder="1"/>
    <xf numFmtId="0" fontId="7" fillId="0" borderId="17" xfId="0" applyFont="1" applyFill="1" applyBorder="1"/>
    <xf numFmtId="0" fontId="7" fillId="0" borderId="40" xfId="0" applyFont="1" applyFill="1" applyBorder="1"/>
    <xf numFmtId="0" fontId="7" fillId="0" borderId="41" xfId="0" applyFont="1" applyBorder="1" applyAlignment="1">
      <alignment horizontal="center"/>
    </xf>
    <xf numFmtId="2" fontId="35" fillId="0" borderId="0" xfId="0" applyNumberFormat="1" applyFont="1" applyFill="1"/>
    <xf numFmtId="0" fontId="35" fillId="0" borderId="0" xfId="0" applyFont="1" applyFill="1"/>
    <xf numFmtId="0" fontId="13" fillId="0" borderId="0" xfId="0" applyFont="1" applyFill="1"/>
    <xf numFmtId="0" fontId="17" fillId="0" borderId="0" xfId="0" applyFont="1" applyFill="1" applyAlignment="1">
      <alignment horizontal="left" wrapText="1"/>
    </xf>
    <xf numFmtId="0" fontId="20" fillId="0" borderId="0" xfId="0" applyFont="1" applyFill="1"/>
    <xf numFmtId="0" fontId="13" fillId="0" borderId="46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1" fontId="16" fillId="0" borderId="30" xfId="0" applyNumberFormat="1" applyFont="1" applyFill="1" applyBorder="1" applyAlignment="1">
      <alignment horizontal="center" vertical="center"/>
    </xf>
    <xf numFmtId="0" fontId="13" fillId="24" borderId="22" xfId="0" applyFont="1" applyFill="1" applyBorder="1" applyAlignment="1">
      <alignment horizontal="centerContinuous" vertical="center"/>
    </xf>
    <xf numFmtId="14" fontId="27" fillId="24" borderId="22" xfId="0" applyNumberFormat="1" applyFont="1" applyFill="1" applyBorder="1" applyAlignment="1">
      <alignment horizontal="center" vertical="center" wrapText="1"/>
    </xf>
    <xf numFmtId="1" fontId="16" fillId="24" borderId="30" xfId="0" applyNumberFormat="1" applyFont="1" applyFill="1" applyBorder="1" applyAlignment="1">
      <alignment horizontal="center" vertical="center"/>
    </xf>
    <xf numFmtId="1" fontId="16" fillId="24" borderId="30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Border="1"/>
    <xf numFmtId="3" fontId="8" fillId="0" borderId="38" xfId="0" applyNumberFormat="1" applyFont="1" applyBorder="1"/>
    <xf numFmtId="0" fontId="7" fillId="0" borderId="49" xfId="0" applyFont="1" applyFill="1" applyBorder="1"/>
    <xf numFmtId="4" fontId="41" fillId="0" borderId="0" xfId="0" applyNumberFormat="1" applyFont="1" applyFill="1" applyBorder="1" applyAlignment="1">
      <alignment horizontal="center"/>
    </xf>
    <xf numFmtId="3" fontId="41" fillId="0" borderId="0" xfId="0" applyNumberFormat="1" applyFont="1" applyFill="1" applyBorder="1" applyAlignment="1">
      <alignment horizontal="center"/>
    </xf>
    <xf numFmtId="0" fontId="37" fillId="0" borderId="32" xfId="0" applyFont="1" applyBorder="1" applyAlignment="1">
      <alignment vertical="top" wrapText="1"/>
    </xf>
    <xf numFmtId="0" fontId="37" fillId="0" borderId="33" xfId="0" applyFont="1" applyBorder="1" applyAlignment="1">
      <alignment vertical="top" wrapText="1"/>
    </xf>
    <xf numFmtId="0" fontId="8" fillId="0" borderId="32" xfId="0" applyFont="1" applyBorder="1"/>
    <xf numFmtId="2" fontId="8" fillId="27" borderId="24" xfId="0" applyNumberFormat="1" applyFont="1" applyFill="1" applyBorder="1"/>
    <xf numFmtId="0" fontId="8" fillId="0" borderId="32" xfId="0" applyFont="1" applyBorder="1" applyAlignment="1">
      <alignment wrapText="1"/>
    </xf>
    <xf numFmtId="0" fontId="8" fillId="0" borderId="33" xfId="0" applyFont="1" applyBorder="1"/>
    <xf numFmtId="2" fontId="8" fillId="27" borderId="25" xfId="0" applyNumberFormat="1" applyFont="1" applyFill="1" applyBorder="1"/>
    <xf numFmtId="0" fontId="48" fillId="0" borderId="0" xfId="0" applyFont="1" applyAlignment="1">
      <alignment horizontal="justify"/>
    </xf>
    <xf numFmtId="0" fontId="39" fillId="0" borderId="0" xfId="0" applyFont="1"/>
    <xf numFmtId="0" fontId="47" fillId="0" borderId="0" xfId="0" applyFont="1" applyAlignment="1"/>
    <xf numFmtId="4" fontId="34" fillId="0" borderId="20" xfId="0" applyNumberFormat="1" applyFont="1" applyBorder="1" applyAlignment="1"/>
    <xf numFmtId="2" fontId="34" fillId="0" borderId="50" xfId="0" applyNumberFormat="1" applyFont="1" applyBorder="1" applyAlignment="1">
      <alignment horizontal="center"/>
    </xf>
    <xf numFmtId="2" fontId="34" fillId="0" borderId="51" xfId="0" applyNumberFormat="1" applyFont="1" applyBorder="1" applyAlignment="1">
      <alignment horizontal="center" vertical="justify"/>
    </xf>
    <xf numFmtId="3" fontId="35" fillId="0" borderId="0" xfId="0" applyNumberFormat="1" applyFont="1"/>
    <xf numFmtId="0" fontId="0" fillId="0" borderId="0" xfId="0" applyAlignment="1">
      <alignment vertical="center"/>
    </xf>
    <xf numFmtId="2" fontId="8" fillId="27" borderId="22" xfId="0" applyNumberFormat="1" applyFont="1" applyFill="1" applyBorder="1"/>
    <xf numFmtId="3" fontId="13" fillId="0" borderId="22" xfId="0" applyNumberFormat="1" applyFont="1" applyBorder="1"/>
    <xf numFmtId="2" fontId="13" fillId="27" borderId="38" xfId="0" applyNumberFormat="1" applyFont="1" applyFill="1" applyBorder="1"/>
    <xf numFmtId="3" fontId="13" fillId="0" borderId="38" xfId="0" applyNumberFormat="1" applyFont="1" applyBorder="1"/>
    <xf numFmtId="0" fontId="67" fillId="0" borderId="0" xfId="0" applyFont="1"/>
    <xf numFmtId="2" fontId="16" fillId="0" borderId="18" xfId="0" applyNumberFormat="1" applyFont="1" applyBorder="1" applyAlignment="1">
      <alignment horizontal="centerContinuous" vertical="center" wrapText="1"/>
    </xf>
    <xf numFmtId="0" fontId="39" fillId="0" borderId="0" xfId="0" applyFont="1" applyFill="1"/>
    <xf numFmtId="0" fontId="41" fillId="0" borderId="0" xfId="0" applyFont="1" applyFill="1" applyBorder="1" applyAlignment="1"/>
    <xf numFmtId="0" fontId="20" fillId="0" borderId="0" xfId="0" applyFont="1" applyBorder="1"/>
    <xf numFmtId="1" fontId="34" fillId="0" borderId="22" xfId="0" applyNumberFormat="1" applyFont="1" applyBorder="1" applyAlignment="1">
      <alignment horizontal="center"/>
    </xf>
    <xf numFmtId="1" fontId="34" fillId="0" borderId="50" xfId="0" applyNumberFormat="1" applyFont="1" applyBorder="1" applyAlignment="1">
      <alignment horizontal="center"/>
    </xf>
    <xf numFmtId="0" fontId="7" fillId="0" borderId="60" xfId="0" applyFont="1" applyFill="1" applyBorder="1"/>
    <xf numFmtId="0" fontId="34" fillId="0" borderId="0" xfId="0" applyFont="1"/>
    <xf numFmtId="49" fontId="16" fillId="0" borderId="34" xfId="0" applyNumberFormat="1" applyFont="1" applyBorder="1" applyAlignment="1">
      <alignment horizontal="centerContinuous" vertical="center" wrapText="1"/>
    </xf>
    <xf numFmtId="14" fontId="27" fillId="0" borderId="22" xfId="0" applyNumberFormat="1" applyFont="1" applyBorder="1" applyAlignment="1">
      <alignment vertical="center" wrapText="1"/>
    </xf>
    <xf numFmtId="4" fontId="23" fillId="0" borderId="14" xfId="0" applyNumberFormat="1" applyFont="1" applyBorder="1" applyAlignment="1">
      <alignment horizontal="centerContinuous" vertical="center"/>
    </xf>
    <xf numFmtId="4" fontId="23" fillId="0" borderId="15" xfId="0" applyNumberFormat="1" applyFont="1" applyBorder="1" applyAlignment="1">
      <alignment horizontal="centerContinuous" vertical="center"/>
    </xf>
    <xf numFmtId="4" fontId="23" fillId="0" borderId="16" xfId="0" applyNumberFormat="1" applyFont="1" applyBorder="1" applyAlignment="1">
      <alignment horizontal="centerContinuous" vertical="center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 wrapText="1"/>
    </xf>
    <xf numFmtId="0" fontId="8" fillId="0" borderId="63" xfId="0" applyFont="1" applyBorder="1"/>
    <xf numFmtId="4" fontId="8" fillId="27" borderId="64" xfId="0" applyNumberFormat="1" applyFont="1" applyFill="1" applyBorder="1" applyAlignment="1">
      <alignment horizontal="center"/>
    </xf>
    <xf numFmtId="4" fontId="8" fillId="0" borderId="64" xfId="0" applyNumberFormat="1" applyFont="1" applyFill="1" applyBorder="1" applyAlignment="1">
      <alignment horizontal="center"/>
    </xf>
    <xf numFmtId="164" fontId="8" fillId="0" borderId="65" xfId="0" applyNumberFormat="1" applyFont="1" applyFill="1" applyBorder="1" applyAlignment="1">
      <alignment horizontal="center"/>
    </xf>
    <xf numFmtId="0" fontId="8" fillId="0" borderId="55" xfId="0" applyFont="1" applyBorder="1"/>
    <xf numFmtId="4" fontId="8" fillId="27" borderId="43" xfId="0" applyNumberFormat="1" applyFont="1" applyFill="1" applyBorder="1" applyAlignment="1">
      <alignment horizontal="center"/>
    </xf>
    <xf numFmtId="4" fontId="8" fillId="0" borderId="43" xfId="0" applyNumberFormat="1" applyFont="1" applyFill="1" applyBorder="1" applyAlignment="1">
      <alignment horizontal="center"/>
    </xf>
    <xf numFmtId="164" fontId="8" fillId="0" borderId="66" xfId="0" applyNumberFormat="1" applyFont="1" applyFill="1" applyBorder="1" applyAlignment="1">
      <alignment horizontal="center"/>
    </xf>
    <xf numFmtId="0" fontId="13" fillId="0" borderId="55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66" xfId="0" applyNumberFormat="1" applyFont="1" applyFill="1" applyBorder="1" applyAlignment="1">
      <alignment horizontal="center"/>
    </xf>
    <xf numFmtId="3" fontId="8" fillId="27" borderId="43" xfId="0" applyNumberFormat="1" applyFont="1" applyFill="1" applyBorder="1" applyAlignment="1">
      <alignment horizontal="center"/>
    </xf>
    <xf numFmtId="3" fontId="8" fillId="0" borderId="43" xfId="0" applyNumberFormat="1" applyFont="1" applyFill="1" applyBorder="1" applyAlignment="1">
      <alignment horizontal="center"/>
    </xf>
    <xf numFmtId="0" fontId="8" fillId="0" borderId="56" xfId="0" applyFont="1" applyFill="1" applyBorder="1"/>
    <xf numFmtId="4" fontId="8" fillId="27" borderId="44" xfId="0" applyNumberFormat="1" applyFont="1" applyFill="1" applyBorder="1" applyAlignment="1">
      <alignment horizontal="center"/>
    </xf>
    <xf numFmtId="4" fontId="8" fillId="0" borderId="44" xfId="0" applyNumberFormat="1" applyFont="1" applyFill="1" applyBorder="1" applyAlignment="1">
      <alignment horizontal="center"/>
    </xf>
    <xf numFmtId="164" fontId="8" fillId="0" borderId="45" xfId="0" applyNumberFormat="1" applyFont="1" applyFill="1" applyBorder="1" applyAlignment="1">
      <alignment horizontal="center"/>
    </xf>
    <xf numFmtId="0" fontId="80" fillId="0" borderId="0" xfId="0" quotePrefix="1" applyFont="1" applyAlignment="1" applyProtection="1">
      <alignment horizontal="center"/>
      <protection locked="0"/>
    </xf>
    <xf numFmtId="0" fontId="80" fillId="0" borderId="0" xfId="0" applyFont="1" applyAlignment="1" applyProtection="1">
      <alignment horizontal="center"/>
      <protection locked="0"/>
    </xf>
    <xf numFmtId="0" fontId="40" fillId="0" borderId="32" xfId="0" applyFont="1" applyBorder="1" applyAlignment="1">
      <alignment horizontal="center" vertical="center" wrapText="1"/>
    </xf>
    <xf numFmtId="14" fontId="81" fillId="0" borderId="22" xfId="0" applyNumberFormat="1" applyFont="1" applyBorder="1" applyAlignment="1">
      <alignment horizontal="center" vertical="center" wrapText="1"/>
    </xf>
    <xf numFmtId="14" fontId="81" fillId="0" borderId="24" xfId="0" applyNumberFormat="1" applyFont="1" applyBorder="1" applyAlignment="1">
      <alignment horizontal="center" vertical="center" wrapText="1"/>
    </xf>
    <xf numFmtId="4" fontId="34" fillId="0" borderId="0" xfId="0" applyNumberFormat="1" applyFont="1"/>
    <xf numFmtId="0" fontId="80" fillId="0" borderId="32" xfId="0" applyFont="1" applyBorder="1"/>
    <xf numFmtId="0" fontId="80" fillId="0" borderId="33" xfId="0" applyFont="1" applyBorder="1"/>
    <xf numFmtId="0" fontId="37" fillId="0" borderId="0" xfId="0" applyFont="1"/>
    <xf numFmtId="0" fontId="37" fillId="0" borderId="0" xfId="0" quotePrefix="1" applyFont="1" applyAlignment="1" applyProtection="1">
      <alignment horizontal="center"/>
      <protection locked="0"/>
    </xf>
    <xf numFmtId="0" fontId="36" fillId="0" borderId="0" xfId="0" applyFont="1"/>
    <xf numFmtId="2" fontId="37" fillId="0" borderId="0" xfId="0" applyNumberFormat="1" applyFont="1"/>
    <xf numFmtId="0" fontId="40" fillId="0" borderId="61" xfId="0" applyFont="1" applyBorder="1" applyAlignment="1">
      <alignment horizontal="center" vertical="top" wrapText="1"/>
    </xf>
    <xf numFmtId="3" fontId="45" fillId="0" borderId="23" xfId="0" applyNumberFormat="1" applyFont="1" applyBorder="1" applyAlignment="1">
      <alignment horizontal="center"/>
    </xf>
    <xf numFmtId="165" fontId="45" fillId="27" borderId="53" xfId="0" applyNumberFormat="1" applyFont="1" applyFill="1" applyBorder="1" applyAlignment="1">
      <alignment horizontal="center"/>
    </xf>
    <xf numFmtId="4" fontId="13" fillId="27" borderId="51" xfId="0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2" fontId="36" fillId="0" borderId="0" xfId="0" applyNumberFormat="1" applyFont="1" applyBorder="1" applyAlignment="1">
      <alignment horizontal="left" vertical="center"/>
    </xf>
    <xf numFmtId="0" fontId="11" fillId="0" borderId="26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wrapText="1"/>
    </xf>
    <xf numFmtId="4" fontId="13" fillId="27" borderId="47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Continuous" vertical="center"/>
    </xf>
    <xf numFmtId="2" fontId="17" fillId="28" borderId="0" xfId="0" applyNumberFormat="1" applyFont="1" applyFill="1" applyAlignment="1">
      <alignment vertical="center"/>
    </xf>
    <xf numFmtId="2" fontId="13" fillId="28" borderId="0" xfId="0" applyNumberFormat="1" applyFont="1" applyFill="1" applyAlignment="1">
      <alignment horizontal="left" vertical="center"/>
    </xf>
    <xf numFmtId="0" fontId="13" fillId="0" borderId="57" xfId="0" applyFont="1" applyFill="1" applyBorder="1" applyAlignment="1">
      <alignment horizontal="center" vertical="center" wrapText="1"/>
    </xf>
    <xf numFmtId="2" fontId="0" fillId="0" borderId="0" xfId="0" applyNumberFormat="1"/>
    <xf numFmtId="4" fontId="34" fillId="0" borderId="61" xfId="0" applyNumberFormat="1" applyFont="1" applyBorder="1" applyAlignment="1"/>
    <xf numFmtId="2" fontId="34" fillId="0" borderId="23" xfId="0" applyNumberFormat="1" applyFont="1" applyBorder="1" applyAlignment="1">
      <alignment horizontal="center"/>
    </xf>
    <xf numFmtId="1" fontId="34" fillId="0" borderId="23" xfId="0" applyNumberFormat="1" applyFont="1" applyBorder="1" applyAlignment="1">
      <alignment horizontal="center"/>
    </xf>
    <xf numFmtId="2" fontId="34" fillId="0" borderId="53" xfId="0" applyNumberFormat="1" applyFont="1" applyBorder="1" applyAlignment="1">
      <alignment horizontal="center" vertical="justify"/>
    </xf>
    <xf numFmtId="2" fontId="34" fillId="0" borderId="0" xfId="0" applyNumberFormat="1" applyFont="1" applyBorder="1" applyAlignment="1">
      <alignment horizontal="left" vertical="top"/>
    </xf>
    <xf numFmtId="164" fontId="34" fillId="0" borderId="0" xfId="0" applyNumberFormat="1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left"/>
    </xf>
    <xf numFmtId="0" fontId="13" fillId="0" borderId="0" xfId="0" applyFont="1"/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35" fillId="0" borderId="0" xfId="0" applyFont="1"/>
    <xf numFmtId="0" fontId="37" fillId="0" borderId="0" xfId="0" applyFont="1" applyAlignment="1">
      <alignment horizontal="left"/>
    </xf>
    <xf numFmtId="0" fontId="33" fillId="0" borderId="15" xfId="0" applyFont="1" applyFill="1" applyBorder="1" applyAlignment="1">
      <alignment horizontal="center" vertical="center"/>
    </xf>
    <xf numFmtId="14" fontId="33" fillId="27" borderId="26" xfId="0" applyNumberFormat="1" applyFont="1" applyFill="1" applyBorder="1" applyAlignment="1">
      <alignment horizontal="center" vertical="center"/>
    </xf>
    <xf numFmtId="14" fontId="33" fillId="0" borderId="26" xfId="0" applyNumberFormat="1" applyFont="1" applyFill="1" applyBorder="1" applyAlignment="1">
      <alignment horizontal="center" vertical="center"/>
    </xf>
    <xf numFmtId="164" fontId="33" fillId="0" borderId="26" xfId="0" applyNumberFormat="1" applyFont="1" applyFill="1" applyBorder="1" applyAlignment="1">
      <alignment horizontal="center" vertical="center" wrapText="1"/>
    </xf>
    <xf numFmtId="0" fontId="28" fillId="0" borderId="63" xfId="0" applyFont="1" applyFill="1" applyBorder="1"/>
    <xf numFmtId="2" fontId="28" fillId="27" borderId="64" xfId="0" applyNumberFormat="1" applyFont="1" applyFill="1" applyBorder="1" applyAlignment="1">
      <alignment horizontal="center"/>
    </xf>
    <xf numFmtId="2" fontId="28" fillId="0" borderId="17" xfId="0" applyNumberFormat="1" applyFont="1" applyFill="1" applyBorder="1" applyAlignment="1">
      <alignment horizontal="center"/>
    </xf>
    <xf numFmtId="165" fontId="28" fillId="0" borderId="64" xfId="0" applyNumberFormat="1" applyFont="1" applyFill="1" applyBorder="1" applyAlignment="1">
      <alignment horizontal="center"/>
    </xf>
    <xf numFmtId="0" fontId="28" fillId="0" borderId="55" xfId="0" applyFont="1" applyFill="1" applyBorder="1"/>
    <xf numFmtId="2" fontId="28" fillId="27" borderId="43" xfId="0" applyNumberFormat="1" applyFont="1" applyFill="1" applyBorder="1" applyAlignment="1">
      <alignment horizontal="center"/>
    </xf>
    <xf numFmtId="2" fontId="28" fillId="0" borderId="40" xfId="0" applyNumberFormat="1" applyFont="1" applyFill="1" applyBorder="1" applyAlignment="1">
      <alignment horizontal="center"/>
    </xf>
    <xf numFmtId="0" fontId="33" fillId="0" borderId="55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9" fillId="0" borderId="55" xfId="0" applyFont="1" applyFill="1" applyBorder="1"/>
    <xf numFmtId="3" fontId="28" fillId="27" borderId="43" xfId="0" applyNumberFormat="1" applyFont="1" applyFill="1" applyBorder="1" applyAlignment="1">
      <alignment horizontal="center"/>
    </xf>
    <xf numFmtId="3" fontId="28" fillId="0" borderId="40" xfId="0" applyNumberFormat="1" applyFont="1" applyFill="1" applyBorder="1" applyAlignment="1">
      <alignment horizontal="center"/>
    </xf>
    <xf numFmtId="165" fontId="28" fillId="0" borderId="43" xfId="0" applyNumberFormat="1" applyFont="1" applyFill="1" applyBorder="1" applyAlignment="1">
      <alignment horizontal="center"/>
    </xf>
    <xf numFmtId="0" fontId="28" fillId="0" borderId="56" xfId="0" applyFont="1" applyFill="1" applyBorder="1"/>
    <xf numFmtId="2" fontId="28" fillId="27" borderId="44" xfId="0" applyNumberFormat="1" applyFont="1" applyFill="1" applyBorder="1" applyAlignment="1">
      <alignment horizontal="center"/>
    </xf>
    <xf numFmtId="2" fontId="28" fillId="0" borderId="49" xfId="0" applyNumberFormat="1" applyFont="1" applyFill="1" applyBorder="1" applyAlignment="1">
      <alignment horizontal="center"/>
    </xf>
    <xf numFmtId="165" fontId="28" fillId="0" borderId="44" xfId="0" applyNumberFormat="1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 vertical="center" wrapText="1"/>
    </xf>
    <xf numFmtId="14" fontId="17" fillId="43" borderId="27" xfId="0" applyNumberFormat="1" applyFont="1" applyFill="1" applyBorder="1" applyAlignment="1">
      <alignment horizontal="center" vertical="center" wrapText="1"/>
    </xf>
    <xf numFmtId="14" fontId="17" fillId="0" borderId="28" xfId="0" applyNumberFormat="1" applyFont="1" applyFill="1" applyBorder="1" applyAlignment="1">
      <alignment horizontal="center" vertical="center" wrapText="1"/>
    </xf>
    <xf numFmtId="2" fontId="17" fillId="0" borderId="14" xfId="0" applyNumberFormat="1" applyFont="1" applyFill="1" applyBorder="1" applyAlignment="1">
      <alignment horizontal="center" vertical="center"/>
    </xf>
    <xf numFmtId="3" fontId="17" fillId="43" borderId="27" xfId="0" applyNumberFormat="1" applyFont="1" applyFill="1" applyBorder="1" applyAlignment="1">
      <alignment horizontal="center" vertical="center"/>
    </xf>
    <xf numFmtId="3" fontId="97" fillId="0" borderId="28" xfId="0" applyNumberFormat="1" applyFont="1" applyFill="1" applyBorder="1" applyAlignment="1">
      <alignment horizontal="center" vertical="center"/>
    </xf>
    <xf numFmtId="164" fontId="17" fillId="0" borderId="16" xfId="0" applyNumberFormat="1" applyFont="1" applyFill="1" applyBorder="1" applyAlignment="1">
      <alignment horizontal="center" vertical="center"/>
    </xf>
    <xf numFmtId="0" fontId="28" fillId="0" borderId="60" xfId="0" applyFont="1" applyBorder="1"/>
    <xf numFmtId="3" fontId="17" fillId="43" borderId="42" xfId="0" applyNumberFormat="1" applyFont="1" applyFill="1" applyBorder="1" applyAlignment="1">
      <alignment horizontal="center" vertical="center"/>
    </xf>
    <xf numFmtId="3" fontId="97" fillId="0" borderId="34" xfId="0" applyNumberFormat="1" applyFont="1" applyFill="1" applyBorder="1" applyAlignment="1">
      <alignment horizontal="center" vertical="center"/>
    </xf>
    <xf numFmtId="165" fontId="28" fillId="0" borderId="65" xfId="0" applyNumberFormat="1" applyFont="1" applyFill="1" applyBorder="1" applyAlignment="1">
      <alignment horizontal="center"/>
    </xf>
    <xf numFmtId="0" fontId="28" fillId="0" borderId="40" xfId="0" applyFont="1" applyBorder="1"/>
    <xf numFmtId="3" fontId="17" fillId="43" borderId="43" xfId="0" applyNumberFormat="1" applyFont="1" applyFill="1" applyBorder="1" applyAlignment="1">
      <alignment horizontal="center" vertical="center"/>
    </xf>
    <xf numFmtId="3" fontId="97" fillId="0" borderId="66" xfId="0" applyNumberFormat="1" applyFont="1" applyFill="1" applyBorder="1" applyAlignment="1">
      <alignment horizontal="center" vertical="center"/>
    </xf>
    <xf numFmtId="165" fontId="28" fillId="0" borderId="66" xfId="0" applyNumberFormat="1" applyFont="1" applyFill="1" applyBorder="1" applyAlignment="1">
      <alignment horizontal="center"/>
    </xf>
    <xf numFmtId="0" fontId="28" fillId="0" borderId="40" xfId="0" applyFont="1" applyBorder="1" applyAlignment="1">
      <alignment wrapText="1"/>
    </xf>
    <xf numFmtId="0" fontId="28" fillId="0" borderId="49" xfId="0" applyFont="1" applyBorder="1" applyAlignment="1">
      <alignment wrapText="1"/>
    </xf>
    <xf numFmtId="3" fontId="17" fillId="43" borderId="44" xfId="0" applyNumberFormat="1" applyFont="1" applyFill="1" applyBorder="1" applyAlignment="1">
      <alignment horizontal="center" vertical="center"/>
    </xf>
    <xf numFmtId="3" fontId="97" fillId="0" borderId="45" xfId="0" applyNumberFormat="1" applyFont="1" applyFill="1" applyBorder="1" applyAlignment="1">
      <alignment horizontal="center" vertical="center"/>
    </xf>
    <xf numFmtId="165" fontId="28" fillId="0" borderId="45" xfId="0" applyNumberFormat="1" applyFont="1" applyFill="1" applyBorder="1" applyAlignment="1">
      <alignment horizontal="center"/>
    </xf>
    <xf numFmtId="0" fontId="20" fillId="0" borderId="0" xfId="0" applyFont="1" applyAlignment="1">
      <alignment wrapText="1"/>
    </xf>
    <xf numFmtId="0" fontId="1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3" fillId="0" borderId="30" xfId="0" applyFont="1" applyBorder="1" applyAlignment="1">
      <alignment horizontal="centerContinuous" vertical="center"/>
    </xf>
    <xf numFmtId="0" fontId="13" fillId="0" borderId="31" xfId="0" applyFont="1" applyBorder="1" applyAlignment="1">
      <alignment horizontal="centerContinuous" vertical="center"/>
    </xf>
    <xf numFmtId="0" fontId="13" fillId="0" borderId="26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14" fontId="13" fillId="0" borderId="16" xfId="0" applyNumberFormat="1" applyFont="1" applyBorder="1" applyAlignment="1">
      <alignment horizontal="center" vertical="center" wrapText="1"/>
    </xf>
    <xf numFmtId="0" fontId="28" fillId="0" borderId="17" xfId="0" applyFont="1" applyBorder="1"/>
    <xf numFmtId="3" fontId="28" fillId="0" borderId="42" xfId="0" applyNumberFormat="1" applyFont="1" applyFill="1" applyBorder="1" applyAlignment="1">
      <alignment horizontal="center"/>
    </xf>
    <xf numFmtId="3" fontId="28" fillId="0" borderId="34" xfId="0" applyNumberFormat="1" applyFont="1" applyFill="1" applyBorder="1" applyAlignment="1">
      <alignment horizontal="center"/>
    </xf>
    <xf numFmtId="2" fontId="28" fillId="43" borderId="34" xfId="0" applyNumberFormat="1" applyFont="1" applyFill="1" applyBorder="1" applyAlignment="1">
      <alignment horizontal="center"/>
    </xf>
    <xf numFmtId="164" fontId="28" fillId="24" borderId="34" xfId="0" applyNumberFormat="1" applyFont="1" applyFill="1" applyBorder="1" applyAlignment="1">
      <alignment horizontal="center"/>
    </xf>
    <xf numFmtId="2" fontId="28" fillId="43" borderId="66" xfId="0" applyNumberFormat="1" applyFont="1" applyFill="1" applyBorder="1" applyAlignment="1">
      <alignment horizontal="center"/>
    </xf>
    <xf numFmtId="164" fontId="28" fillId="24" borderId="66" xfId="0" applyNumberFormat="1" applyFont="1" applyFill="1" applyBorder="1" applyAlignment="1">
      <alignment horizontal="center"/>
    </xf>
    <xf numFmtId="0" fontId="28" fillId="0" borderId="49" xfId="0" applyFont="1" applyBorder="1"/>
    <xf numFmtId="2" fontId="17" fillId="43" borderId="45" xfId="0" applyNumberFormat="1" applyFont="1" applyFill="1" applyBorder="1" applyAlignment="1">
      <alignment horizontal="center"/>
    </xf>
    <xf numFmtId="164" fontId="17" fillId="24" borderId="45" xfId="0" applyNumberFormat="1" applyFont="1" applyFill="1" applyBorder="1" applyAlignment="1">
      <alignment horizontal="center"/>
    </xf>
    <xf numFmtId="14" fontId="13" fillId="0" borderId="27" xfId="0" applyNumberFormat="1" applyFont="1" applyFill="1" applyBorder="1" applyAlignment="1">
      <alignment horizontal="center" vertical="center" wrapText="1"/>
    </xf>
    <xf numFmtId="175" fontId="13" fillId="0" borderId="28" xfId="0" applyNumberFormat="1" applyFont="1" applyFill="1" applyBorder="1" applyAlignment="1">
      <alignment horizontal="center" vertical="center" wrapText="1"/>
    </xf>
    <xf numFmtId="3" fontId="28" fillId="0" borderId="66" xfId="0" applyNumberFormat="1" applyFont="1" applyFill="1" applyBorder="1" applyAlignment="1">
      <alignment horizontal="center"/>
    </xf>
    <xf numFmtId="3" fontId="28" fillId="0" borderId="43" xfId="0" applyNumberFormat="1" applyFont="1" applyFill="1" applyBorder="1" applyAlignment="1">
      <alignment horizontal="center"/>
    </xf>
    <xf numFmtId="3" fontId="33" fillId="0" borderId="44" xfId="0" applyNumberFormat="1" applyFont="1" applyFill="1" applyBorder="1" applyAlignment="1">
      <alignment horizontal="center"/>
    </xf>
    <xf numFmtId="3" fontId="33" fillId="0" borderId="45" xfId="0" applyNumberFormat="1" applyFont="1" applyFill="1" applyBorder="1" applyAlignment="1">
      <alignment horizontal="center"/>
    </xf>
    <xf numFmtId="2" fontId="17" fillId="42" borderId="0" xfId="0" applyNumberFormat="1" applyFont="1" applyFill="1" applyAlignment="1">
      <alignment vertical="center"/>
    </xf>
    <xf numFmtId="4" fontId="34" fillId="0" borderId="0" xfId="0" applyNumberFormat="1" applyFont="1" applyAlignment="1">
      <alignment horizontal="left" vertical="center"/>
    </xf>
    <xf numFmtId="2" fontId="17" fillId="0" borderId="0" xfId="0" applyNumberFormat="1" applyFont="1" applyAlignment="1">
      <alignment vertical="center"/>
    </xf>
    <xf numFmtId="2" fontId="13" fillId="0" borderId="0" xfId="0" applyNumberFormat="1" applyFont="1" applyFill="1" applyAlignment="1">
      <alignment horizontal="left" vertical="center"/>
    </xf>
    <xf numFmtId="0" fontId="119" fillId="0" borderId="0" xfId="0" applyFont="1"/>
    <xf numFmtId="2" fontId="119" fillId="0" borderId="0" xfId="0" applyNumberFormat="1" applyFont="1"/>
    <xf numFmtId="0" fontId="36" fillId="0" borderId="0" xfId="0" applyFont="1" applyFill="1" applyAlignment="1">
      <alignment horizontal="left" vertical="center"/>
    </xf>
    <xf numFmtId="2" fontId="11" fillId="0" borderId="0" xfId="0" applyNumberFormat="1" applyFont="1" applyAlignment="1">
      <alignment vertical="center"/>
    </xf>
    <xf numFmtId="0" fontId="70" fillId="0" borderId="0" xfId="134" applyFont="1"/>
    <xf numFmtId="0" fontId="125" fillId="0" borderId="0" xfId="0" applyFont="1" applyAlignment="1">
      <alignment vertical="center"/>
    </xf>
    <xf numFmtId="0" fontId="4" fillId="0" borderId="0" xfId="205"/>
    <xf numFmtId="0" fontId="128" fillId="45" borderId="0" xfId="134" applyFont="1" applyFill="1" applyAlignment="1">
      <alignment vertical="center"/>
    </xf>
    <xf numFmtId="14" fontId="128" fillId="45" borderId="0" xfId="134" applyNumberFormat="1" applyFont="1" applyFill="1" applyAlignment="1">
      <alignment horizontal="right" vertical="center"/>
    </xf>
    <xf numFmtId="0" fontId="129" fillId="45" borderId="0" xfId="134" applyFont="1" applyFill="1" applyProtection="1">
      <protection locked="0"/>
    </xf>
    <xf numFmtId="0" fontId="129" fillId="45" borderId="0" xfId="134" applyFont="1" applyFill="1"/>
    <xf numFmtId="9" fontId="129" fillId="45" borderId="0" xfId="159" applyFont="1" applyFill="1"/>
    <xf numFmtId="4" fontId="123" fillId="45" borderId="0" xfId="134" applyNumberFormat="1" applyFont="1" applyFill="1"/>
    <xf numFmtId="3" fontId="40" fillId="0" borderId="32" xfId="0" applyNumberFormat="1" applyFont="1" applyBorder="1" applyAlignment="1">
      <alignment horizontal="center" vertical="center" wrapText="1"/>
    </xf>
    <xf numFmtId="3" fontId="81" fillId="0" borderId="22" xfId="0" applyNumberFormat="1" applyFont="1" applyBorder="1" applyAlignment="1">
      <alignment horizontal="center" vertical="center" wrapText="1"/>
    </xf>
    <xf numFmtId="3" fontId="81" fillId="0" borderId="24" xfId="0" applyNumberFormat="1" applyFont="1" applyBorder="1" applyAlignment="1">
      <alignment horizontal="center" vertical="center" wrapText="1"/>
    </xf>
    <xf numFmtId="0" fontId="34" fillId="24" borderId="32" xfId="0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31" fillId="0" borderId="42" xfId="0" applyFont="1" applyFill="1" applyBorder="1" applyAlignment="1"/>
    <xf numFmtId="3" fontId="31" fillId="0" borderId="42" xfId="0" applyNumberFormat="1" applyFont="1" applyFill="1" applyBorder="1" applyAlignment="1">
      <alignment horizontal="center"/>
    </xf>
    <xf numFmtId="4" fontId="31" fillId="0" borderId="42" xfId="0" applyNumberFormat="1" applyFont="1" applyFill="1" applyBorder="1" applyAlignment="1">
      <alignment horizontal="center"/>
    </xf>
    <xf numFmtId="4" fontId="31" fillId="0" borderId="34" xfId="0" applyNumberFormat="1" applyFont="1" applyFill="1" applyBorder="1" applyAlignment="1">
      <alignment horizontal="center"/>
    </xf>
    <xf numFmtId="4" fontId="31" fillId="0" borderId="43" xfId="0" applyNumberFormat="1" applyFont="1" applyFill="1" applyBorder="1" applyAlignment="1">
      <alignment horizontal="center"/>
    </xf>
    <xf numFmtId="3" fontId="31" fillId="0" borderId="44" xfId="0" applyNumberFormat="1" applyFont="1" applyFill="1" applyBorder="1" applyAlignment="1">
      <alignment horizontal="center"/>
    </xf>
    <xf numFmtId="4" fontId="31" fillId="0" borderId="45" xfId="0" applyNumberFormat="1" applyFont="1" applyFill="1" applyBorder="1" applyAlignment="1">
      <alignment horizontal="center"/>
    </xf>
    <xf numFmtId="4" fontId="31" fillId="0" borderId="44" xfId="0" applyNumberFormat="1" applyFont="1" applyFill="1" applyBorder="1" applyAlignment="1">
      <alignment horizontal="center"/>
    </xf>
    <xf numFmtId="0" fontId="2" fillId="0" borderId="0" xfId="241"/>
    <xf numFmtId="1" fontId="16" fillId="0" borderId="0" xfId="0" applyNumberFormat="1" applyFont="1" applyFill="1" applyBorder="1" applyAlignment="1">
      <alignment horizontal="center" vertical="center"/>
    </xf>
    <xf numFmtId="4" fontId="34" fillId="0" borderId="32" xfId="0" applyNumberFormat="1" applyFont="1" applyFill="1" applyBorder="1" applyAlignment="1"/>
    <xf numFmtId="2" fontId="34" fillId="0" borderId="22" xfId="0" applyNumberFormat="1" applyFont="1" applyFill="1" applyBorder="1" applyAlignment="1">
      <alignment horizontal="center"/>
    </xf>
    <xf numFmtId="1" fontId="34" fillId="0" borderId="22" xfId="0" applyNumberFormat="1" applyFont="1" applyFill="1" applyBorder="1" applyAlignment="1">
      <alignment horizontal="center"/>
    </xf>
    <xf numFmtId="2" fontId="34" fillId="0" borderId="24" xfId="0" applyNumberFormat="1" applyFont="1" applyFill="1" applyBorder="1" applyAlignment="1">
      <alignment horizontal="center" vertical="justify"/>
    </xf>
    <xf numFmtId="4" fontId="34" fillId="0" borderId="20" xfId="0" applyNumberFormat="1" applyFont="1" applyFill="1" applyBorder="1" applyAlignment="1"/>
    <xf numFmtId="2" fontId="34" fillId="0" borderId="50" xfId="0" applyNumberFormat="1" applyFont="1" applyFill="1" applyBorder="1" applyAlignment="1">
      <alignment horizontal="center"/>
    </xf>
    <xf numFmtId="1" fontId="34" fillId="0" borderId="50" xfId="0" applyNumberFormat="1" applyFont="1" applyFill="1" applyBorder="1" applyAlignment="1">
      <alignment horizontal="center"/>
    </xf>
    <xf numFmtId="2" fontId="34" fillId="0" borderId="51" xfId="0" applyNumberFormat="1" applyFont="1" applyFill="1" applyBorder="1" applyAlignment="1">
      <alignment horizontal="center" vertical="justify"/>
    </xf>
    <xf numFmtId="0" fontId="136" fillId="0" borderId="0" xfId="255" applyFont="1" applyFill="1"/>
    <xf numFmtId="0" fontId="137" fillId="0" borderId="0" xfId="255" applyFont="1"/>
    <xf numFmtId="0" fontId="137" fillId="0" borderId="0" xfId="256" applyFont="1"/>
    <xf numFmtId="0" fontId="7" fillId="0" borderId="0" xfId="256" applyFont="1"/>
    <xf numFmtId="0" fontId="34" fillId="0" borderId="0" xfId="257" applyFont="1"/>
    <xf numFmtId="0" fontId="138" fillId="0" borderId="0" xfId="257" applyFont="1"/>
    <xf numFmtId="0" fontId="36" fillId="0" borderId="0" xfId="257" applyFont="1"/>
    <xf numFmtId="0" fontId="37" fillId="0" borderId="0" xfId="257" applyFont="1"/>
    <xf numFmtId="0" fontId="48" fillId="0" borderId="0" xfId="257" applyFont="1"/>
    <xf numFmtId="0" fontId="40" fillId="0" borderId="0" xfId="257" applyFont="1"/>
    <xf numFmtId="0" fontId="49" fillId="0" borderId="14" xfId="257" applyFont="1" applyBorder="1" applyAlignment="1">
      <alignment horizontal="centerContinuous"/>
    </xf>
    <xf numFmtId="0" fontId="49" fillId="0" borderId="15" xfId="257" applyFont="1" applyBorder="1" applyAlignment="1">
      <alignment horizontal="centerContinuous"/>
    </xf>
    <xf numFmtId="0" fontId="49" fillId="0" borderId="16" xfId="257" applyFont="1" applyBorder="1" applyAlignment="1">
      <alignment horizontal="centerContinuous"/>
    </xf>
    <xf numFmtId="0" fontId="36" fillId="0" borderId="80" xfId="257" applyFont="1" applyBorder="1" applyAlignment="1">
      <alignment horizontal="centerContinuous"/>
    </xf>
    <xf numFmtId="0" fontId="36" fillId="0" borderId="81" xfId="257" applyFont="1" applyBorder="1" applyAlignment="1">
      <alignment horizontal="centerContinuous"/>
    </xf>
    <xf numFmtId="0" fontId="36" fillId="0" borderId="82" xfId="257" applyFont="1" applyBorder="1" applyAlignment="1">
      <alignment horizontal="centerContinuous"/>
    </xf>
    <xf numFmtId="0" fontId="36" fillId="0" borderId="83" xfId="257" applyFont="1" applyBorder="1" applyAlignment="1">
      <alignment horizontal="centerContinuous"/>
    </xf>
    <xf numFmtId="0" fontId="48" fillId="0" borderId="80" xfId="257" applyFont="1" applyBorder="1" applyAlignment="1">
      <alignment horizontal="center" vertical="center"/>
    </xf>
    <xf numFmtId="0" fontId="48" fillId="0" borderId="81" xfId="257" applyFont="1" applyFill="1" applyBorder="1" applyAlignment="1">
      <alignment horizontal="center" vertical="center" wrapText="1"/>
    </xf>
    <xf numFmtId="0" fontId="48" fillId="27" borderId="82" xfId="257" applyFont="1" applyFill="1" applyBorder="1" applyAlignment="1">
      <alignment horizontal="center" vertical="center" wrapText="1"/>
    </xf>
    <xf numFmtId="0" fontId="48" fillId="0" borderId="83" xfId="257" applyFont="1" applyBorder="1" applyAlignment="1">
      <alignment horizontal="center" vertical="center" wrapText="1"/>
    </xf>
    <xf numFmtId="0" fontId="48" fillId="0" borderId="84" xfId="257" applyFont="1" applyBorder="1" applyAlignment="1">
      <alignment horizontal="center" vertical="center"/>
    </xf>
    <xf numFmtId="0" fontId="48" fillId="0" borderId="29" xfId="257" applyFont="1" applyBorder="1" applyAlignment="1">
      <alignment vertical="center"/>
    </xf>
    <xf numFmtId="3" fontId="40" fillId="0" borderId="30" xfId="258" applyNumberFormat="1" applyFont="1" applyBorder="1"/>
    <xf numFmtId="3" fontId="40" fillId="27" borderId="85" xfId="258" applyNumberFormat="1" applyFont="1" applyFill="1" applyBorder="1"/>
    <xf numFmtId="3" fontId="40" fillId="0" borderId="31" xfId="258" applyNumberFormat="1" applyFont="1" applyBorder="1"/>
    <xf numFmtId="3" fontId="40" fillId="27" borderId="15" xfId="258" applyNumberFormat="1" applyFont="1" applyFill="1" applyBorder="1"/>
    <xf numFmtId="3" fontId="34" fillId="0" borderId="32" xfId="258" applyNumberFormat="1" applyFont="1" applyBorder="1"/>
    <xf numFmtId="3" fontId="34" fillId="0" borderId="50" xfId="257" applyNumberFormat="1" applyFont="1" applyBorder="1"/>
    <xf numFmtId="3" fontId="34" fillId="27" borderId="50" xfId="257" applyNumberFormat="1" applyFont="1" applyFill="1" applyBorder="1"/>
    <xf numFmtId="3" fontId="34" fillId="0" borderId="51" xfId="257" applyNumberFormat="1" applyFont="1" applyFill="1" applyBorder="1"/>
    <xf numFmtId="3" fontId="34" fillId="0" borderId="61" xfId="258" applyNumberFormat="1" applyFont="1" applyBorder="1"/>
    <xf numFmtId="3" fontId="34" fillId="0" borderId="23" xfId="257" applyNumberFormat="1" applyFont="1" applyBorder="1"/>
    <xf numFmtId="3" fontId="34" fillId="27" borderId="23" xfId="257" applyNumberFormat="1" applyFont="1" applyFill="1" applyBorder="1"/>
    <xf numFmtId="3" fontId="34" fillId="0" borderId="53" xfId="257" applyNumberFormat="1" applyFont="1" applyFill="1" applyBorder="1"/>
    <xf numFmtId="3" fontId="34" fillId="0" borderId="20" xfId="258" applyNumberFormat="1" applyFont="1" applyBorder="1"/>
    <xf numFmtId="3" fontId="34" fillId="0" borderId="22" xfId="257" applyNumberFormat="1" applyFont="1" applyBorder="1"/>
    <xf numFmtId="3" fontId="34" fillId="27" borderId="22" xfId="257" applyNumberFormat="1" applyFont="1" applyFill="1" applyBorder="1"/>
    <xf numFmtId="3" fontId="34" fillId="0" borderId="24" xfId="257" applyNumberFormat="1" applyFont="1" applyFill="1" applyBorder="1"/>
    <xf numFmtId="164" fontId="34" fillId="0" borderId="0" xfId="257" applyNumberFormat="1" applyFont="1"/>
    <xf numFmtId="0" fontId="141" fillId="0" borderId="0" xfId="257" applyFont="1" applyFill="1"/>
    <xf numFmtId="0" fontId="40" fillId="0" borderId="0" xfId="256" applyFont="1"/>
    <xf numFmtId="3" fontId="34" fillId="0" borderId="33" xfId="258" applyNumberFormat="1" applyFont="1" applyBorder="1"/>
    <xf numFmtId="3" fontId="34" fillId="0" borderId="38" xfId="257" applyNumberFormat="1" applyFont="1" applyBorder="1"/>
    <xf numFmtId="3" fontId="34" fillId="27" borderId="38" xfId="257" applyNumberFormat="1" applyFont="1" applyFill="1" applyBorder="1"/>
    <xf numFmtId="3" fontId="34" fillId="0" borderId="25" xfId="257" applyNumberFormat="1" applyFont="1" applyFill="1" applyBorder="1"/>
    <xf numFmtId="3" fontId="34" fillId="0" borderId="0" xfId="257" applyNumberFormat="1" applyFont="1"/>
    <xf numFmtId="3" fontId="34" fillId="0" borderId="0" xfId="258" applyNumberFormat="1" applyFont="1" applyBorder="1"/>
    <xf numFmtId="3" fontId="34" fillId="0" borderId="0" xfId="257" applyNumberFormat="1" applyFont="1" applyBorder="1"/>
    <xf numFmtId="3" fontId="34" fillId="0" borderId="0" xfId="257" applyNumberFormat="1" applyFont="1" applyFill="1" applyBorder="1"/>
    <xf numFmtId="0" fontId="39" fillId="0" borderId="0" xfId="257" applyFont="1"/>
    <xf numFmtId="4" fontId="34" fillId="0" borderId="32" xfId="258" applyNumberFormat="1" applyFont="1" applyBorder="1"/>
    <xf numFmtId="3" fontId="34" fillId="0" borderId="22" xfId="258" applyNumberFormat="1" applyFont="1" applyBorder="1"/>
    <xf numFmtId="3" fontId="34" fillId="27" borderId="35" xfId="258" applyNumberFormat="1" applyFont="1" applyFill="1" applyBorder="1"/>
    <xf numFmtId="3" fontId="34" fillId="0" borderId="24" xfId="258" applyNumberFormat="1" applyFont="1" applyBorder="1"/>
    <xf numFmtId="4" fontId="34" fillId="0" borderId="89" xfId="258" applyNumberFormat="1" applyFont="1" applyBorder="1"/>
    <xf numFmtId="4" fontId="34" fillId="0" borderId="90" xfId="258" applyNumberFormat="1" applyFont="1" applyBorder="1"/>
    <xf numFmtId="3" fontId="34" fillId="0" borderId="91" xfId="258" applyNumberFormat="1" applyFont="1" applyBorder="1"/>
    <xf numFmtId="3" fontId="34" fillId="27" borderId="5" xfId="258" applyNumberFormat="1" applyFont="1" applyFill="1" applyBorder="1"/>
    <xf numFmtId="3" fontId="34" fillId="0" borderId="92" xfId="258" applyNumberFormat="1" applyFont="1" applyBorder="1"/>
    <xf numFmtId="3" fontId="34" fillId="0" borderId="90" xfId="258" applyNumberFormat="1" applyFont="1" applyBorder="1"/>
    <xf numFmtId="4" fontId="34" fillId="0" borderId="58" xfId="258" applyNumberFormat="1" applyFont="1" applyBorder="1"/>
    <xf numFmtId="3" fontId="34" fillId="0" borderId="87" xfId="258" applyNumberFormat="1" applyFont="1" applyBorder="1"/>
    <xf numFmtId="3" fontId="34" fillId="27" borderId="93" xfId="258" applyNumberFormat="1" applyFont="1" applyFill="1" applyBorder="1"/>
    <xf numFmtId="3" fontId="34" fillId="0" borderId="59" xfId="258" applyNumberFormat="1" applyFont="1" applyBorder="1"/>
    <xf numFmtId="4" fontId="34" fillId="0" borderId="94" xfId="258" applyNumberFormat="1" applyFont="1" applyBorder="1"/>
    <xf numFmtId="3" fontId="7" fillId="0" borderId="0" xfId="0" applyNumberFormat="1" applyFont="1"/>
    <xf numFmtId="0" fontId="141" fillId="0" borderId="0" xfId="257" applyFont="1"/>
    <xf numFmtId="0" fontId="145" fillId="0" borderId="29" xfId="257" applyFont="1" applyBorder="1" applyAlignment="1">
      <alignment vertical="center"/>
    </xf>
    <xf numFmtId="3" fontId="146" fillId="0" borderId="30" xfId="258" applyNumberFormat="1" applyFont="1" applyBorder="1"/>
    <xf numFmtId="3" fontId="146" fillId="27" borderId="85" xfId="258" applyNumberFormat="1" applyFont="1" applyFill="1" applyBorder="1"/>
    <xf numFmtId="3" fontId="146" fillId="0" borderId="31" xfId="258" applyNumberFormat="1" applyFont="1" applyBorder="1"/>
    <xf numFmtId="3" fontId="146" fillId="27" borderId="15" xfId="258" applyNumberFormat="1" applyFont="1" applyFill="1" applyBorder="1"/>
    <xf numFmtId="3" fontId="147" fillId="0" borderId="32" xfId="258" applyNumberFormat="1" applyFont="1" applyBorder="1"/>
    <xf numFmtId="3" fontId="147" fillId="0" borderId="50" xfId="258" applyNumberFormat="1" applyFont="1" applyBorder="1"/>
    <xf numFmtId="3" fontId="147" fillId="27" borderId="86" xfId="258" applyNumberFormat="1" applyFont="1" applyFill="1" applyBorder="1"/>
    <xf numFmtId="3" fontId="147" fillId="0" borderId="51" xfId="258" applyNumberFormat="1" applyFont="1" applyBorder="1"/>
    <xf numFmtId="3" fontId="147" fillId="0" borderId="50" xfId="257" applyNumberFormat="1" applyFont="1" applyBorder="1"/>
    <xf numFmtId="3" fontId="147" fillId="27" borderId="50" xfId="257" applyNumberFormat="1" applyFont="1" applyFill="1" applyBorder="1"/>
    <xf numFmtId="3" fontId="147" fillId="0" borderId="51" xfId="257" applyNumberFormat="1" applyFont="1" applyFill="1" applyBorder="1"/>
    <xf numFmtId="3" fontId="147" fillId="0" borderId="20" xfId="258" applyNumberFormat="1" applyFont="1" applyBorder="1"/>
    <xf numFmtId="3" fontId="147" fillId="0" borderId="22" xfId="257" applyNumberFormat="1" applyFont="1" applyBorder="1"/>
    <xf numFmtId="3" fontId="147" fillId="27" borderId="22" xfId="257" applyNumberFormat="1" applyFont="1" applyFill="1" applyBorder="1"/>
    <xf numFmtId="3" fontId="147" fillId="0" borderId="24" xfId="257" applyNumberFormat="1" applyFont="1" applyBorder="1"/>
    <xf numFmtId="3" fontId="147" fillId="0" borderId="24" xfId="257" applyNumberFormat="1" applyFont="1" applyFill="1" applyBorder="1"/>
    <xf numFmtId="3" fontId="34" fillId="0" borderId="0" xfId="258" applyNumberFormat="1" applyFont="1" applyFill="1" applyBorder="1"/>
    <xf numFmtId="164" fontId="34" fillId="0" borderId="0" xfId="257" applyNumberFormat="1" applyFont="1" applyFill="1"/>
    <xf numFmtId="0" fontId="34" fillId="0" borderId="0" xfId="257" applyFont="1" applyFill="1"/>
    <xf numFmtId="3" fontId="147" fillId="0" borderId="33" xfId="258" applyNumberFormat="1" applyFont="1" applyBorder="1"/>
    <xf numFmtId="3" fontId="147" fillId="0" borderId="38" xfId="257" applyNumberFormat="1" applyFont="1" applyBorder="1"/>
    <xf numFmtId="3" fontId="147" fillId="27" borderId="38" xfId="257" applyNumberFormat="1" applyFont="1" applyFill="1" applyBorder="1"/>
    <xf numFmtId="3" fontId="147" fillId="0" borderId="25" xfId="257" applyNumberFormat="1" applyFont="1" applyBorder="1"/>
    <xf numFmtId="3" fontId="147" fillId="0" borderId="25" xfId="257" applyNumberFormat="1" applyFont="1" applyFill="1" applyBorder="1"/>
    <xf numFmtId="4" fontId="147" fillId="0" borderId="20" xfId="258" applyNumberFormat="1" applyFont="1" applyBorder="1"/>
    <xf numFmtId="4" fontId="147" fillId="0" borderId="88" xfId="258" applyNumberFormat="1" applyFont="1" applyBorder="1"/>
    <xf numFmtId="4" fontId="147" fillId="0" borderId="32" xfId="258" applyNumberFormat="1" applyFont="1" applyBorder="1"/>
    <xf numFmtId="3" fontId="147" fillId="0" borderId="22" xfId="258" applyNumberFormat="1" applyFont="1" applyBorder="1"/>
    <xf numFmtId="3" fontId="147" fillId="27" borderId="35" xfId="258" applyNumberFormat="1" applyFont="1" applyFill="1" applyBorder="1"/>
    <xf numFmtId="3" fontId="147" fillId="0" borderId="24" xfId="258" applyNumberFormat="1" applyFont="1" applyBorder="1"/>
    <xf numFmtId="4" fontId="147" fillId="0" borderId="89" xfId="258" applyNumberFormat="1" applyFont="1" applyBorder="1"/>
    <xf numFmtId="4" fontId="147" fillId="0" borderId="89" xfId="258" applyNumberFormat="1" applyFont="1" applyFill="1" applyBorder="1"/>
    <xf numFmtId="3" fontId="147" fillId="0" borderId="24" xfId="258" applyNumberFormat="1" applyFont="1" applyFill="1" applyBorder="1"/>
    <xf numFmtId="3" fontId="147" fillId="0" borderId="91" xfId="258" applyNumberFormat="1" applyFont="1" applyBorder="1"/>
    <xf numFmtId="3" fontId="147" fillId="27" borderId="5" xfId="258" applyNumberFormat="1" applyFont="1" applyFill="1" applyBorder="1"/>
    <xf numFmtId="3" fontId="147" fillId="0" borderId="92" xfId="258" applyNumberFormat="1" applyFont="1" applyBorder="1"/>
    <xf numFmtId="3" fontId="147" fillId="0" borderId="90" xfId="258" applyNumberFormat="1" applyFont="1" applyBorder="1"/>
    <xf numFmtId="4" fontId="147" fillId="0" borderId="33" xfId="258" applyNumberFormat="1" applyFont="1" applyBorder="1"/>
    <xf numFmtId="3" fontId="147" fillId="0" borderId="38" xfId="258" applyNumberFormat="1" applyFont="1" applyBorder="1"/>
    <xf numFmtId="3" fontId="147" fillId="27" borderId="36" xfId="258" applyNumberFormat="1" applyFont="1" applyFill="1" applyBorder="1"/>
    <xf numFmtId="3" fontId="147" fillId="0" borderId="25" xfId="258" applyNumberFormat="1" applyFont="1" applyBorder="1"/>
    <xf numFmtId="3" fontId="34" fillId="0" borderId="58" xfId="258" applyNumberFormat="1" applyFont="1" applyBorder="1"/>
    <xf numFmtId="3" fontId="8" fillId="0" borderId="35" xfId="0" applyNumberFormat="1" applyFont="1" applyBorder="1" applyAlignment="1">
      <alignment horizontal="left"/>
    </xf>
    <xf numFmtId="0" fontId="36" fillId="0" borderId="0" xfId="0" applyFont="1" applyAlignment="1">
      <alignment vertical="center"/>
    </xf>
    <xf numFmtId="0" fontId="148" fillId="0" borderId="0" xfId="0" applyFont="1" applyAlignment="1">
      <alignment vertical="center"/>
    </xf>
    <xf numFmtId="0" fontId="149" fillId="0" borderId="0" xfId="0" applyFont="1" applyAlignment="1">
      <alignment vertical="center"/>
    </xf>
    <xf numFmtId="0" fontId="150" fillId="0" borderId="0" xfId="0" applyFont="1" applyAlignment="1">
      <alignment vertical="center"/>
    </xf>
    <xf numFmtId="0" fontId="23" fillId="0" borderId="14" xfId="0" applyFont="1" applyBorder="1" applyAlignment="1">
      <alignment horizontal="centerContinuous"/>
    </xf>
    <xf numFmtId="0" fontId="10" fillId="0" borderId="15" xfId="0" applyFont="1" applyBorder="1" applyAlignment="1">
      <alignment horizontal="centerContinuous"/>
    </xf>
    <xf numFmtId="0" fontId="23" fillId="0" borderId="15" xfId="0" applyFont="1" applyBorder="1" applyAlignment="1">
      <alignment horizontal="centerContinuous"/>
    </xf>
    <xf numFmtId="0" fontId="23" fillId="0" borderId="16" xfId="0" applyFont="1" applyBorder="1" applyAlignment="1">
      <alignment horizontal="centerContinuous"/>
    </xf>
    <xf numFmtId="0" fontId="10" fillId="0" borderId="16" xfId="0" applyFont="1" applyBorder="1" applyAlignment="1">
      <alignment horizontal="centerContinuous"/>
    </xf>
    <xf numFmtId="0" fontId="17" fillId="0" borderId="0" xfId="0" applyFont="1"/>
    <xf numFmtId="0" fontId="17" fillId="0" borderId="2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Continuous" vertical="center"/>
    </xf>
    <xf numFmtId="0" fontId="17" fillId="0" borderId="96" xfId="0" applyFont="1" applyBorder="1" applyAlignment="1">
      <alignment horizontal="centerContinuous" vertical="center"/>
    </xf>
    <xf numFmtId="0" fontId="17" fillId="0" borderId="47" xfId="0" applyFont="1" applyBorder="1" applyAlignment="1">
      <alignment horizontal="centerContinuous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wrapText="1"/>
    </xf>
    <xf numFmtId="0" fontId="17" fillId="0" borderId="29" xfId="0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17" fillId="0" borderId="95" xfId="0" applyFont="1" applyBorder="1" applyAlignment="1">
      <alignment horizontal="centerContinuous" vertical="center"/>
    </xf>
    <xf numFmtId="0" fontId="17" fillId="0" borderId="39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97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4" fontId="11" fillId="0" borderId="27" xfId="0" applyNumberFormat="1" applyFont="1" applyBorder="1" applyAlignment="1">
      <alignment horizontal="center" vertical="center" wrapText="1"/>
    </xf>
    <xf numFmtId="14" fontId="11" fillId="0" borderId="98" xfId="0" applyNumberFormat="1" applyFont="1" applyBorder="1" applyAlignment="1">
      <alignment horizontal="center" vertical="center" wrapText="1"/>
    </xf>
    <xf numFmtId="0" fontId="10" fillId="24" borderId="39" xfId="0" applyFont="1" applyFill="1" applyBorder="1" applyAlignment="1">
      <alignment horizontal="center"/>
    </xf>
    <xf numFmtId="4" fontId="151" fillId="24" borderId="26" xfId="0" applyNumberFormat="1" applyFont="1" applyFill="1" applyBorder="1" applyAlignment="1">
      <alignment horizontal="center" vertical="top" wrapText="1"/>
    </xf>
    <xf numFmtId="4" fontId="151" fillId="24" borderId="16" xfId="0" applyNumberFormat="1" applyFont="1" applyFill="1" applyBorder="1" applyAlignment="1">
      <alignment horizontal="center" vertical="top" wrapText="1"/>
    </xf>
    <xf numFmtId="4" fontId="152" fillId="0" borderId="0" xfId="0" applyNumberFormat="1" applyFont="1" applyFill="1" applyBorder="1" applyAlignment="1">
      <alignment horizontal="center" vertical="top" wrapText="1"/>
    </xf>
    <xf numFmtId="0" fontId="10" fillId="0" borderId="42" xfId="0" applyFont="1" applyBorder="1"/>
    <xf numFmtId="4" fontId="151" fillId="0" borderId="42" xfId="0" applyNumberFormat="1" applyFont="1" applyBorder="1" applyAlignment="1">
      <alignment horizontal="right" vertical="top" wrapText="1"/>
    </xf>
    <xf numFmtId="4" fontId="151" fillId="0" borderId="34" xfId="0" applyNumberFormat="1" applyFont="1" applyBorder="1" applyAlignment="1">
      <alignment horizontal="right" vertical="top" wrapText="1"/>
    </xf>
    <xf numFmtId="4" fontId="152" fillId="0" borderId="0" xfId="0" applyNumberFormat="1" applyFont="1" applyFill="1" applyBorder="1" applyAlignment="1">
      <alignment horizontal="right" vertical="top" wrapText="1"/>
    </xf>
    <xf numFmtId="0" fontId="10" fillId="0" borderId="43" xfId="0" applyFont="1" applyBorder="1"/>
    <xf numFmtId="4" fontId="151" fillId="0" borderId="43" xfId="0" applyNumberFormat="1" applyFont="1" applyBorder="1" applyAlignment="1">
      <alignment horizontal="right" vertical="top" wrapText="1"/>
    </xf>
    <xf numFmtId="4" fontId="151" fillId="0" borderId="66" xfId="0" applyNumberFormat="1" applyFont="1" applyBorder="1" applyAlignment="1">
      <alignment horizontal="right" vertical="top" wrapText="1"/>
    </xf>
    <xf numFmtId="0" fontId="10" fillId="0" borderId="44" xfId="0" applyFont="1" applyBorder="1"/>
    <xf numFmtId="4" fontId="151" fillId="0" borderId="44" xfId="0" applyNumberFormat="1" applyFont="1" applyBorder="1" applyAlignment="1">
      <alignment horizontal="right" vertical="top" wrapText="1"/>
    </xf>
    <xf numFmtId="4" fontId="151" fillId="0" borderId="45" xfId="0" applyNumberFormat="1" applyFont="1" applyBorder="1" applyAlignment="1">
      <alignment horizontal="right" vertical="top" wrapText="1"/>
    </xf>
    <xf numFmtId="0" fontId="0" fillId="0" borderId="0" xfId="0" applyFill="1" applyBorder="1"/>
    <xf numFmtId="1" fontId="16" fillId="0" borderId="18" xfId="0" applyNumberFormat="1" applyFont="1" applyBorder="1" applyAlignment="1">
      <alignment horizontal="centerContinuous" vertical="center" wrapText="1"/>
    </xf>
    <xf numFmtId="1" fontId="16" fillId="0" borderId="17" xfId="0" applyNumberFormat="1" applyFont="1" applyBorder="1" applyAlignment="1">
      <alignment horizontal="centerContinuous" vertical="center" wrapText="1"/>
    </xf>
    <xf numFmtId="0" fontId="153" fillId="0" borderId="0" xfId="0" applyFont="1"/>
    <xf numFmtId="0" fontId="34" fillId="0" borderId="0" xfId="257" applyFont="1" applyBorder="1"/>
    <xf numFmtId="164" fontId="34" fillId="0" borderId="0" xfId="257" applyNumberFormat="1" applyFont="1" applyFill="1" applyBorder="1"/>
    <xf numFmtId="0" fontId="34" fillId="0" borderId="0" xfId="257" applyFont="1" applyFill="1" applyBorder="1"/>
    <xf numFmtId="3" fontId="147" fillId="0" borderId="0" xfId="257" applyNumberFormat="1" applyFont="1" applyFill="1" applyBorder="1"/>
    <xf numFmtId="3" fontId="147" fillId="0" borderId="0" xfId="258" applyNumberFormat="1" applyFont="1" applyFill="1" applyBorder="1"/>
    <xf numFmtId="0" fontId="31" fillId="0" borderId="0" xfId="135"/>
    <xf numFmtId="0" fontId="155" fillId="0" borderId="0" xfId="135" applyFont="1" applyBorder="1" applyAlignment="1">
      <alignment horizontal="center"/>
    </xf>
    <xf numFmtId="0" fontId="156" fillId="0" borderId="0" xfId="0" applyFont="1" applyAlignment="1">
      <alignment horizontal="justify" vertical="center"/>
    </xf>
    <xf numFmtId="0" fontId="155" fillId="0" borderId="0" xfId="0" applyFont="1" applyBorder="1" applyAlignment="1">
      <alignment horizontal="left"/>
    </xf>
    <xf numFmtId="0" fontId="155" fillId="0" borderId="0" xfId="135" applyFont="1" applyBorder="1" applyAlignment="1">
      <alignment horizontal="left"/>
    </xf>
    <xf numFmtId="0" fontId="155" fillId="0" borderId="0" xfId="0" applyFont="1" applyBorder="1" applyAlignment="1"/>
    <xf numFmtId="0" fontId="155" fillId="0" borderId="0" xfId="0" applyFont="1" applyBorder="1" applyAlignment="1">
      <alignment horizontal="center"/>
    </xf>
    <xf numFmtId="0" fontId="39" fillId="0" borderId="99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157" fillId="0" borderId="0" xfId="135" applyFont="1"/>
    <xf numFmtId="0" fontId="39" fillId="0" borderId="0" xfId="0" applyFont="1" applyBorder="1" applyAlignment="1">
      <alignment horizontal="center" vertical="center"/>
    </xf>
    <xf numFmtId="0" fontId="39" fillId="0" borderId="10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91" xfId="0" applyFont="1" applyBorder="1" applyAlignment="1">
      <alignment horizontal="center" vertical="center" wrapText="1"/>
    </xf>
    <xf numFmtId="164" fontId="31" fillId="0" borderId="0" xfId="135" applyNumberFormat="1"/>
    <xf numFmtId="0" fontId="39" fillId="0" borderId="63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 wrapText="1"/>
    </xf>
    <xf numFmtId="2" fontId="31" fillId="0" borderId="0" xfId="135" applyNumberFormat="1"/>
    <xf numFmtId="0" fontId="39" fillId="0" borderId="0" xfId="135" applyFont="1" applyBorder="1" applyAlignment="1">
      <alignment horizontal="center" vertical="center"/>
    </xf>
    <xf numFmtId="0" fontId="39" fillId="0" borderId="100" xfId="135" applyFont="1" applyBorder="1" applyAlignment="1">
      <alignment horizontal="center" vertical="center" wrapText="1"/>
    </xf>
    <xf numFmtId="0" fontId="39" fillId="0" borderId="0" xfId="135" applyFont="1" applyBorder="1" applyAlignment="1">
      <alignment horizontal="center" vertical="center" wrapText="1"/>
    </xf>
    <xf numFmtId="0" fontId="39" fillId="0" borderId="100" xfId="285" applyFont="1" applyBorder="1" applyAlignment="1">
      <alignment horizontal="center" vertical="center" wrapText="1"/>
    </xf>
    <xf numFmtId="0" fontId="36" fillId="0" borderId="10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100" xfId="135" applyFont="1" applyBorder="1" applyAlignment="1">
      <alignment horizontal="center"/>
    </xf>
    <xf numFmtId="0" fontId="36" fillId="0" borderId="0" xfId="135" applyFont="1" applyBorder="1" applyAlignment="1">
      <alignment horizontal="center"/>
    </xf>
    <xf numFmtId="0" fontId="36" fillId="0" borderId="100" xfId="285" applyFont="1" applyBorder="1" applyAlignment="1">
      <alignment horizontal="center"/>
    </xf>
    <xf numFmtId="3" fontId="31" fillId="0" borderId="0" xfId="135" applyNumberFormat="1"/>
    <xf numFmtId="176" fontId="37" fillId="0" borderId="101" xfId="0" applyNumberFormat="1" applyFont="1" applyBorder="1" applyAlignment="1">
      <alignment horizontal="left"/>
    </xf>
    <xf numFmtId="3" fontId="31" fillId="0" borderId="100" xfId="295" applyNumberFormat="1" applyFont="1" applyBorder="1" applyAlignment="1">
      <alignment horizontal="right"/>
    </xf>
    <xf numFmtId="3" fontId="31" fillId="0" borderId="0" xfId="296" applyNumberFormat="1" applyFont="1" applyBorder="1" applyAlignment="1">
      <alignment horizontal="right"/>
    </xf>
    <xf numFmtId="165" fontId="0" fillId="0" borderId="0" xfId="0" applyNumberFormat="1"/>
    <xf numFmtId="3" fontId="31" fillId="0" borderId="100" xfId="293" applyNumberFormat="1" applyFont="1" applyBorder="1" applyAlignment="1">
      <alignment horizontal="right"/>
    </xf>
    <xf numFmtId="3" fontId="31" fillId="0" borderId="100" xfId="294" applyNumberFormat="1" applyFont="1" applyBorder="1" applyAlignment="1">
      <alignment horizontal="right"/>
    </xf>
    <xf numFmtId="176" fontId="37" fillId="0" borderId="101" xfId="135" applyNumberFormat="1" applyFont="1" applyBorder="1" applyAlignment="1">
      <alignment horizontal="left"/>
    </xf>
    <xf numFmtId="3" fontId="31" fillId="0" borderId="100" xfId="135" applyNumberFormat="1" applyBorder="1" applyAlignment="1">
      <alignment horizontal="right"/>
    </xf>
    <xf numFmtId="3" fontId="31" fillId="0" borderId="0" xfId="135" applyNumberFormat="1" applyBorder="1" applyAlignment="1">
      <alignment horizontal="right"/>
    </xf>
    <xf numFmtId="3" fontId="31" fillId="0" borderId="100" xfId="135" applyNumberFormat="1" applyFont="1" applyBorder="1" applyAlignment="1">
      <alignment horizontal="right"/>
    </xf>
    <xf numFmtId="3" fontId="31" fillId="0" borderId="0" xfId="135" applyNumberFormat="1" applyFont="1" applyBorder="1" applyAlignment="1">
      <alignment horizontal="right"/>
    </xf>
    <xf numFmtId="3" fontId="31" fillId="0" borderId="0" xfId="293" applyNumberFormat="1" applyFont="1"/>
    <xf numFmtId="3" fontId="31" fillId="0" borderId="0" xfId="294" applyNumberFormat="1" applyFont="1"/>
    <xf numFmtId="165" fontId="0" fillId="0" borderId="0" xfId="0" applyNumberFormat="1" applyFill="1"/>
    <xf numFmtId="165" fontId="158" fillId="0" borderId="0" xfId="135" applyNumberFormat="1" applyFont="1"/>
    <xf numFmtId="3" fontId="158" fillId="0" borderId="0" xfId="135" applyNumberFormat="1" applyFont="1"/>
    <xf numFmtId="0" fontId="39" fillId="0" borderId="0" xfId="0" applyFont="1" applyBorder="1" applyAlignment="1">
      <alignment horizontal="center"/>
    </xf>
    <xf numFmtId="177" fontId="0" fillId="0" borderId="100" xfId="0" applyNumberFormat="1" applyBorder="1" applyAlignment="1">
      <alignment horizontal="center"/>
    </xf>
    <xf numFmtId="0" fontId="39" fillId="0" borderId="0" xfId="135" applyFont="1" applyBorder="1" applyAlignment="1">
      <alignment horizontal="center"/>
    </xf>
    <xf numFmtId="3" fontId="31" fillId="0" borderId="100" xfId="135" applyNumberFormat="1" applyBorder="1" applyAlignment="1">
      <alignment horizontal="center"/>
    </xf>
    <xf numFmtId="3" fontId="31" fillId="0" borderId="0" xfId="135" applyNumberFormat="1" applyBorder="1" applyAlignment="1">
      <alignment horizontal="center"/>
    </xf>
    <xf numFmtId="176" fontId="159" fillId="66" borderId="55" xfId="0" applyNumberFormat="1" applyFont="1" applyFill="1" applyBorder="1" applyAlignment="1">
      <alignment horizontal="left"/>
    </xf>
    <xf numFmtId="3" fontId="158" fillId="66" borderId="35" xfId="135" applyNumberFormat="1" applyFont="1" applyFill="1" applyBorder="1" applyAlignment="1">
      <alignment horizontal="right"/>
    </xf>
    <xf numFmtId="0" fontId="158" fillId="0" borderId="0" xfId="135" applyFont="1"/>
    <xf numFmtId="176" fontId="159" fillId="66" borderId="55" xfId="135" applyNumberFormat="1" applyFont="1" applyFill="1" applyBorder="1" applyAlignment="1">
      <alignment horizontal="left"/>
    </xf>
    <xf numFmtId="3" fontId="158" fillId="66" borderId="0" xfId="135" applyNumberFormat="1" applyFont="1" applyFill="1" applyBorder="1" applyAlignment="1">
      <alignment horizontal="right"/>
    </xf>
    <xf numFmtId="0" fontId="0" fillId="0" borderId="100" xfId="0" applyBorder="1"/>
    <xf numFmtId="0" fontId="31" fillId="0" borderId="0" xfId="135" applyBorder="1"/>
    <xf numFmtId="3" fontId="31" fillId="0" borderId="100" xfId="135" applyNumberFormat="1" applyBorder="1"/>
    <xf numFmtId="3" fontId="31" fillId="0" borderId="0" xfId="135" applyNumberFormat="1" applyBorder="1"/>
    <xf numFmtId="0" fontId="31" fillId="0" borderId="100" xfId="285" applyBorder="1"/>
    <xf numFmtId="3" fontId="36" fillId="0" borderId="100" xfId="135" applyNumberFormat="1" applyFont="1" applyBorder="1" applyAlignment="1">
      <alignment horizontal="center"/>
    </xf>
    <xf numFmtId="3" fontId="36" fillId="0" borderId="0" xfId="135" applyNumberFormat="1" applyFont="1" applyBorder="1" applyAlignment="1">
      <alignment horizontal="center"/>
    </xf>
    <xf numFmtId="0" fontId="48" fillId="0" borderId="10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3" fontId="48" fillId="0" borderId="100" xfId="135" applyNumberFormat="1" applyFont="1" applyBorder="1" applyAlignment="1">
      <alignment horizontal="center" vertical="center" wrapText="1"/>
    </xf>
    <xf numFmtId="3" fontId="48" fillId="0" borderId="0" xfId="135" applyNumberFormat="1" applyFont="1" applyBorder="1" applyAlignment="1">
      <alignment horizontal="center" vertical="center" wrapText="1"/>
    </xf>
    <xf numFmtId="0" fontId="48" fillId="0" borderId="100" xfId="285" applyFont="1" applyBorder="1" applyAlignment="1">
      <alignment horizontal="center" vertical="center" wrapText="1"/>
    </xf>
    <xf numFmtId="176" fontId="37" fillId="0" borderId="0" xfId="0" applyNumberFormat="1" applyFont="1" applyBorder="1"/>
    <xf numFmtId="176" fontId="37" fillId="0" borderId="0" xfId="135" applyNumberFormat="1" applyFont="1" applyBorder="1"/>
    <xf numFmtId="176" fontId="37" fillId="0" borderId="101" xfId="0" applyNumberFormat="1" applyFont="1" applyBorder="1"/>
    <xf numFmtId="176" fontId="37" fillId="0" borderId="101" xfId="135" applyNumberFormat="1" applyFont="1" applyBorder="1"/>
    <xf numFmtId="3" fontId="31" fillId="0" borderId="0" xfId="295" applyNumberFormat="1" applyFont="1"/>
    <xf numFmtId="3" fontId="31" fillId="0" borderId="100" xfId="293" applyNumberFormat="1" applyBorder="1" applyAlignment="1">
      <alignment horizontal="right"/>
    </xf>
    <xf numFmtId="3" fontId="31" fillId="0" borderId="100" xfId="294" applyNumberFormat="1" applyBorder="1" applyAlignment="1">
      <alignment horizontal="right"/>
    </xf>
    <xf numFmtId="1" fontId="31" fillId="0" borderId="0" xfId="135" applyNumberFormat="1"/>
    <xf numFmtId="3" fontId="31" fillId="0" borderId="86" xfId="135" applyNumberFormat="1" applyBorder="1"/>
    <xf numFmtId="0" fontId="31" fillId="0" borderId="0" xfId="135" applyFill="1"/>
    <xf numFmtId="3" fontId="159" fillId="66" borderId="35" xfId="135" applyNumberFormat="1" applyFont="1" applyFill="1" applyBorder="1" applyAlignment="1">
      <alignment horizontal="right"/>
    </xf>
    <xf numFmtId="3" fontId="159" fillId="66" borderId="0" xfId="135" applyNumberFormat="1" applyFont="1" applyFill="1" applyBorder="1" applyAlignment="1">
      <alignment horizontal="right"/>
    </xf>
    <xf numFmtId="0" fontId="158" fillId="0" borderId="0" xfId="135" applyFont="1" applyFill="1" applyBorder="1"/>
    <xf numFmtId="177" fontId="158" fillId="0" borderId="0" xfId="135" applyNumberFormat="1" applyFont="1" applyFill="1" applyBorder="1"/>
    <xf numFmtId="165" fontId="31" fillId="0" borderId="0" xfId="135" applyNumberFormat="1"/>
    <xf numFmtId="164" fontId="31" fillId="0" borderId="0" xfId="135" applyNumberFormat="1" applyBorder="1"/>
    <xf numFmtId="178" fontId="31" fillId="0" borderId="0" xfId="135" applyNumberFormat="1" applyBorder="1"/>
    <xf numFmtId="0" fontId="31" fillId="0" borderId="0" xfId="291"/>
    <xf numFmtId="0" fontId="37" fillId="0" borderId="0" xfId="202" applyFont="1"/>
    <xf numFmtId="164" fontId="31" fillId="0" borderId="0" xfId="291" applyNumberFormat="1"/>
    <xf numFmtId="0" fontId="138" fillId="0" borderId="0" xfId="292" applyFont="1"/>
    <xf numFmtId="0" fontId="144" fillId="0" borderId="0" xfId="292" applyFont="1"/>
    <xf numFmtId="0" fontId="160" fillId="0" borderId="0" xfId="292" applyFont="1"/>
    <xf numFmtId="0" fontId="31" fillId="0" borderId="0" xfId="292"/>
    <xf numFmtId="0" fontId="160" fillId="0" borderId="0" xfId="291" applyFont="1"/>
    <xf numFmtId="0" fontId="37" fillId="67" borderId="70" xfId="291" applyFont="1" applyFill="1" applyBorder="1"/>
    <xf numFmtId="0" fontId="37" fillId="67" borderId="96" xfId="291" applyFont="1" applyFill="1" applyBorder="1"/>
    <xf numFmtId="0" fontId="37" fillId="67" borderId="27" xfId="291" applyFont="1" applyFill="1" applyBorder="1"/>
    <xf numFmtId="0" fontId="37" fillId="67" borderId="95" xfId="291" applyFont="1" applyFill="1" applyBorder="1"/>
    <xf numFmtId="0" fontId="37" fillId="67" borderId="26" xfId="291" applyFont="1" applyFill="1" applyBorder="1"/>
    <xf numFmtId="0" fontId="11" fillId="0" borderId="60" xfId="290" applyFont="1" applyFill="1" applyBorder="1"/>
    <xf numFmtId="0" fontId="142" fillId="0" borderId="42" xfId="291" applyFont="1" applyBorder="1" applyProtection="1">
      <protection locked="0"/>
    </xf>
    <xf numFmtId="4" fontId="123" fillId="0" borderId="22" xfId="289" applyNumberFormat="1" applyFont="1" applyFill="1" applyBorder="1" applyProtection="1">
      <protection locked="0"/>
    </xf>
    <xf numFmtId="4" fontId="123" fillId="0" borderId="35" xfId="289" applyNumberFormat="1" applyFont="1" applyFill="1" applyBorder="1" applyProtection="1">
      <protection locked="0"/>
    </xf>
    <xf numFmtId="179" fontId="123" fillId="0" borderId="43" xfId="156" applyNumberFormat="1" applyFont="1" applyFill="1" applyBorder="1"/>
    <xf numFmtId="9" fontId="31" fillId="0" borderId="0" xfId="291" applyNumberFormat="1"/>
    <xf numFmtId="10" fontId="31" fillId="0" borderId="0" xfId="291" applyNumberFormat="1"/>
    <xf numFmtId="0" fontId="142" fillId="0" borderId="43" xfId="291" applyFont="1" applyBorder="1" applyProtection="1">
      <protection locked="0"/>
    </xf>
    <xf numFmtId="4" fontId="123" fillId="68" borderId="22" xfId="289" applyNumberFormat="1" applyFont="1" applyFill="1" applyBorder="1" applyProtection="1">
      <protection locked="0"/>
    </xf>
    <xf numFmtId="4" fontId="123" fillId="68" borderId="35" xfId="289" applyNumberFormat="1" applyFont="1" applyFill="1" applyBorder="1" applyProtection="1">
      <protection locked="0"/>
    </xf>
    <xf numFmtId="179" fontId="123" fillId="69" borderId="43" xfId="156" applyNumberFormat="1" applyFont="1" applyFill="1" applyBorder="1"/>
    <xf numFmtId="0" fontId="142" fillId="0" borderId="43" xfId="291" applyFont="1" applyFill="1" applyBorder="1" applyProtection="1">
      <protection locked="0"/>
    </xf>
    <xf numFmtId="180" fontId="123" fillId="69" borderId="43" xfId="156" applyNumberFormat="1" applyFont="1" applyFill="1" applyBorder="1"/>
    <xf numFmtId="4" fontId="161" fillId="0" borderId="22" xfId="289" applyNumberFormat="1" applyFont="1" applyFill="1" applyBorder="1" applyProtection="1">
      <protection locked="0"/>
    </xf>
    <xf numFmtId="4" fontId="161" fillId="0" borderId="35" xfId="289" applyNumberFormat="1" applyFont="1" applyFill="1" applyBorder="1" applyProtection="1">
      <protection locked="0"/>
    </xf>
    <xf numFmtId="4" fontId="161" fillId="68" borderId="22" xfId="289" applyNumberFormat="1" applyFont="1" applyFill="1" applyBorder="1" applyProtection="1">
      <protection locked="0"/>
    </xf>
    <xf numFmtId="4" fontId="161" fillId="68" borderId="35" xfId="289" applyNumberFormat="1" applyFont="1" applyFill="1" applyBorder="1" applyProtection="1">
      <protection locked="0"/>
    </xf>
    <xf numFmtId="0" fontId="31" fillId="0" borderId="43" xfId="291" applyFont="1" applyFill="1" applyBorder="1" applyProtection="1">
      <protection locked="0"/>
    </xf>
    <xf numFmtId="0" fontId="31" fillId="0" borderId="0" xfId="291" applyFont="1"/>
    <xf numFmtId="0" fontId="31" fillId="0" borderId="0" xfId="202"/>
    <xf numFmtId="0" fontId="160" fillId="0" borderId="52" xfId="291" applyFont="1" applyBorder="1"/>
    <xf numFmtId="0" fontId="31" fillId="0" borderId="43" xfId="291" applyFont="1" applyBorder="1"/>
    <xf numFmtId="0" fontId="31" fillId="0" borderId="0" xfId="202" applyFont="1"/>
    <xf numFmtId="0" fontId="142" fillId="0" borderId="103" xfId="291" applyFont="1" applyBorder="1" applyProtection="1">
      <protection locked="0"/>
    </xf>
    <xf numFmtId="4" fontId="123" fillId="0" borderId="0" xfId="289" applyNumberFormat="1" applyFont="1" applyBorder="1" applyProtection="1">
      <protection locked="0"/>
    </xf>
    <xf numFmtId="0" fontId="123" fillId="0" borderId="39" xfId="289" applyFont="1" applyBorder="1" applyProtection="1">
      <protection locked="0"/>
    </xf>
    <xf numFmtId="0" fontId="11" fillId="64" borderId="14" xfId="290" applyFont="1" applyFill="1" applyBorder="1"/>
    <xf numFmtId="0" fontId="31" fillId="64" borderId="26" xfId="291" applyFont="1" applyFill="1" applyBorder="1"/>
    <xf numFmtId="4" fontId="162" fillId="70" borderId="38" xfId="289" applyNumberFormat="1" applyFont="1" applyFill="1" applyBorder="1" applyProtection="1">
      <protection locked="0"/>
    </xf>
    <xf numFmtId="4" fontId="162" fillId="70" borderId="36" xfId="289" applyNumberFormat="1" applyFont="1" applyFill="1" applyBorder="1" applyProtection="1">
      <protection locked="0"/>
    </xf>
    <xf numFmtId="179" fontId="162" fillId="71" borderId="44" xfId="156" applyNumberFormat="1" applyFont="1" applyFill="1" applyBorder="1"/>
    <xf numFmtId="2" fontId="31" fillId="0" borderId="0" xfId="291" applyNumberFormat="1"/>
    <xf numFmtId="0" fontId="11" fillId="0" borderId="0" xfId="290" applyFont="1" applyFill="1" applyBorder="1"/>
    <xf numFmtId="179" fontId="163" fillId="0" borderId="0" xfId="156" applyNumberFormat="1" applyFont="1" applyFill="1" applyBorder="1"/>
    <xf numFmtId="0" fontId="31" fillId="0" borderId="0" xfId="291" applyFill="1" applyBorder="1"/>
    <xf numFmtId="0" fontId="31" fillId="42" borderId="0" xfId="291" applyFill="1"/>
    <xf numFmtId="179" fontId="31" fillId="0" borderId="0" xfId="291" applyNumberFormat="1"/>
    <xf numFmtId="180" fontId="31" fillId="0" borderId="0" xfId="291" applyNumberFormat="1"/>
    <xf numFmtId="0" fontId="164" fillId="0" borderId="0" xfId="291" applyFont="1" applyFill="1"/>
    <xf numFmtId="0" fontId="31" fillId="0" borderId="0" xfId="291" applyFill="1"/>
    <xf numFmtId="0" fontId="31" fillId="0" borderId="0" xfId="291" applyBorder="1"/>
    <xf numFmtId="164" fontId="31" fillId="0" borderId="0" xfId="291" applyNumberFormat="1" applyFill="1"/>
    <xf numFmtId="0" fontId="31" fillId="42" borderId="0" xfId="291" applyFont="1" applyFill="1"/>
    <xf numFmtId="165" fontId="11" fillId="0" borderId="0" xfId="290" applyNumberFormat="1" applyFont="1" applyFill="1" applyBorder="1"/>
    <xf numFmtId="3" fontId="31" fillId="0" borderId="0" xfId="291" applyNumberFormat="1" applyFill="1" applyBorder="1"/>
    <xf numFmtId="0" fontId="160" fillId="0" borderId="0" xfId="291" applyFont="1" applyFill="1" applyBorder="1"/>
    <xf numFmtId="164" fontId="31" fillId="0" borderId="0" xfId="291" applyNumberFormat="1" applyFill="1" applyBorder="1"/>
    <xf numFmtId="0" fontId="31" fillId="65" borderId="0" xfId="291" applyFill="1"/>
    <xf numFmtId="179" fontId="31" fillId="65" borderId="0" xfId="291" applyNumberFormat="1" applyFill="1"/>
    <xf numFmtId="180" fontId="31" fillId="65" borderId="0" xfId="291" applyNumberFormat="1" applyFill="1"/>
    <xf numFmtId="0" fontId="31" fillId="65" borderId="0" xfId="291" applyFont="1" applyFill="1"/>
    <xf numFmtId="180" fontId="32" fillId="0" borderId="0" xfId="156" applyNumberFormat="1" applyFont="1" applyFill="1" applyBorder="1"/>
    <xf numFmtId="3" fontId="8" fillId="0" borderId="32" xfId="0" applyNumberFormat="1" applyFont="1" applyBorder="1" applyAlignment="1">
      <alignment horizontal="right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40" fillId="0" borderId="61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36" fillId="42" borderId="0" xfId="0" applyFont="1" applyFill="1" applyAlignment="1">
      <alignment horizontal="left" vertical="center"/>
    </xf>
    <xf numFmtId="0" fontId="11" fillId="0" borderId="37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3" fillId="24" borderId="27" xfId="0" applyFont="1" applyFill="1" applyBorder="1" applyAlignment="1">
      <alignment horizontal="center" vertical="center" wrapText="1"/>
    </xf>
    <xf numFmtId="0" fontId="13" fillId="24" borderId="39" xfId="0" applyFont="1" applyFill="1" applyBorder="1" applyAlignment="1">
      <alignment horizontal="center" vertical="center" wrapText="1"/>
    </xf>
    <xf numFmtId="0" fontId="13" fillId="24" borderId="4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13" fillId="27" borderId="47" xfId="0" applyNumberFormat="1" applyFont="1" applyFill="1" applyBorder="1" applyAlignment="1">
      <alignment horizontal="center" vertical="center" wrapText="1"/>
    </xf>
    <xf numFmtId="2" fontId="13" fillId="27" borderId="59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" fontId="13" fillId="0" borderId="62" xfId="0" applyNumberFormat="1" applyFont="1" applyBorder="1" applyAlignment="1">
      <alignment horizontal="center" vertical="center"/>
    </xf>
    <xf numFmtId="4" fontId="13" fillId="0" borderId="54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left" vertical="center"/>
    </xf>
    <xf numFmtId="4" fontId="21" fillId="0" borderId="19" xfId="0" applyNumberFormat="1" applyFont="1" applyBorder="1" applyAlignment="1">
      <alignment horizontal="center" vertical="center"/>
    </xf>
    <xf numFmtId="4" fontId="21" fillId="0" borderId="58" xfId="0" applyNumberFormat="1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2" fontId="36" fillId="0" borderId="27" xfId="0" applyNumberFormat="1" applyFont="1" applyFill="1" applyBorder="1" applyAlignment="1">
      <alignment horizontal="center" vertical="center" wrapText="1"/>
    </xf>
    <xf numFmtId="2" fontId="36" fillId="0" borderId="39" xfId="0" applyNumberFormat="1" applyFont="1" applyFill="1" applyBorder="1" applyAlignment="1">
      <alignment horizontal="center" vertical="center" wrapText="1"/>
    </xf>
    <xf numFmtId="2" fontId="36" fillId="0" borderId="4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4" fillId="0" borderId="67" xfId="0" applyFont="1" applyFill="1" applyBorder="1" applyAlignment="1">
      <alignment horizontal="center"/>
    </xf>
    <xf numFmtId="0" fontId="11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/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6" fillId="44" borderId="0" xfId="134" applyFont="1" applyFill="1" applyAlignment="1" applyProtection="1">
      <alignment horizontal="right" vertical="center"/>
      <protection locked="0"/>
    </xf>
    <xf numFmtId="0" fontId="127" fillId="45" borderId="0" xfId="134" applyFont="1" applyFill="1" applyAlignment="1"/>
    <xf numFmtId="0" fontId="9" fillId="0" borderId="0" xfId="103" applyAlignment="1" applyProtection="1">
      <alignment horizontal="center" vertical="center"/>
    </xf>
    <xf numFmtId="0" fontId="31" fillId="0" borderId="37" xfId="291" applyBorder="1" applyAlignment="1">
      <alignment horizontal="center"/>
    </xf>
    <xf numFmtId="0" fontId="31" fillId="0" borderId="28" xfId="291" applyBorder="1" applyAlignment="1">
      <alignment horizontal="center"/>
    </xf>
    <xf numFmtId="0" fontId="31" fillId="0" borderId="102" xfId="291" applyBorder="1" applyAlignment="1">
      <alignment horizontal="center"/>
    </xf>
    <xf numFmtId="0" fontId="31" fillId="0" borderId="97" xfId="291" applyBorder="1" applyAlignment="1">
      <alignment horizontal="center"/>
    </xf>
    <xf numFmtId="0" fontId="39" fillId="0" borderId="99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5" xfId="285" applyFont="1" applyBorder="1" applyAlignment="1">
      <alignment horizontal="center" vertical="center" wrapText="1"/>
    </xf>
    <xf numFmtId="0" fontId="39" fillId="0" borderId="100" xfId="285" applyFont="1" applyBorder="1" applyAlignment="1">
      <alignment horizontal="center" vertical="center" wrapText="1"/>
    </xf>
    <xf numFmtId="0" fontId="39" fillId="65" borderId="91" xfId="135" applyFont="1" applyFill="1" applyBorder="1" applyAlignment="1">
      <alignment horizontal="center" vertical="center" wrapText="1"/>
    </xf>
    <xf numFmtId="0" fontId="39" fillId="65" borderId="50" xfId="135" applyFont="1" applyFill="1" applyBorder="1" applyAlignment="1">
      <alignment horizontal="center" vertical="center" wrapText="1"/>
    </xf>
    <xf numFmtId="0" fontId="39" fillId="0" borderId="91" xfId="135" applyFont="1" applyBorder="1" applyAlignment="1">
      <alignment horizontal="center" vertical="center" wrapText="1"/>
    </xf>
    <xf numFmtId="0" fontId="39" fillId="0" borderId="50" xfId="135" applyFont="1" applyBorder="1" applyAlignment="1">
      <alignment horizontal="center" vertical="center" wrapText="1"/>
    </xf>
    <xf numFmtId="0" fontId="39" fillId="0" borderId="91" xfId="285" applyFont="1" applyBorder="1" applyAlignment="1">
      <alignment horizontal="center" vertical="center" wrapText="1"/>
    </xf>
    <xf numFmtId="0" fontId="39" fillId="0" borderId="50" xfId="285" applyFont="1" applyBorder="1" applyAlignment="1">
      <alignment horizontal="center" vertical="center" wrapText="1"/>
    </xf>
    <xf numFmtId="0" fontId="39" fillId="0" borderId="99" xfId="135" applyFont="1" applyBorder="1" applyAlignment="1">
      <alignment horizontal="center" vertical="center"/>
    </xf>
    <xf numFmtId="0" fontId="39" fillId="0" borderId="0" xfId="135" applyFont="1" applyBorder="1" applyAlignment="1">
      <alignment horizontal="center" vertical="center"/>
    </xf>
    <xf numFmtId="0" fontId="39" fillId="0" borderId="63" xfId="135" applyFont="1" applyBorder="1" applyAlignment="1">
      <alignment horizontal="center" vertical="center"/>
    </xf>
    <xf numFmtId="0" fontId="39" fillId="0" borderId="5" xfId="135" applyFont="1" applyBorder="1" applyAlignment="1">
      <alignment horizontal="center" vertical="center" wrapText="1"/>
    </xf>
    <xf numFmtId="0" fontId="39" fillId="0" borderId="100" xfId="135" applyFont="1" applyBorder="1" applyAlignment="1">
      <alignment horizontal="center" vertical="center" wrapText="1"/>
    </xf>
    <xf numFmtId="0" fontId="46" fillId="65" borderId="0" xfId="297" applyFont="1" applyFill="1"/>
    <xf numFmtId="0" fontId="165" fillId="65" borderId="0" xfId="297" applyFont="1" applyFill="1"/>
    <xf numFmtId="0" fontId="166" fillId="65" borderId="0" xfId="0" applyFont="1" applyFill="1"/>
    <xf numFmtId="0" fontId="7" fillId="65" borderId="0" xfId="297" applyFill="1"/>
    <xf numFmtId="0" fontId="30" fillId="65" borderId="0" xfId="0" applyFont="1" applyFill="1"/>
    <xf numFmtId="0" fontId="19" fillId="65" borderId="0" xfId="0" applyFont="1" applyFill="1"/>
    <xf numFmtId="0" fontId="167" fillId="27" borderId="0" xfId="297" applyFont="1" applyFill="1" applyAlignment="1">
      <alignment horizontal="left"/>
    </xf>
    <xf numFmtId="0" fontId="168" fillId="27" borderId="0" xfId="297" applyFont="1" applyFill="1"/>
    <xf numFmtId="0" fontId="169" fillId="64" borderId="0" xfId="297" applyFont="1" applyFill="1"/>
    <xf numFmtId="0" fontId="170" fillId="64" borderId="0" xfId="297" applyFont="1" applyFill="1"/>
    <xf numFmtId="0" fontId="30" fillId="64" borderId="0" xfId="0" applyFont="1" applyFill="1"/>
    <xf numFmtId="0" fontId="39" fillId="64" borderId="0" xfId="0" applyFont="1" applyFill="1"/>
    <xf numFmtId="0" fontId="30" fillId="0" borderId="0" xfId="0" applyFont="1" applyFill="1"/>
  </cellXfs>
  <cellStyles count="298">
    <cellStyle name="[StdExit()]" xfId="1"/>
    <cellStyle name="20% - akcent 1" xfId="2" builtinId="30" customBuiltin="1"/>
    <cellStyle name="20% - akcent 1 2" xfId="3"/>
    <cellStyle name="20% - akcent 1 2 2" xfId="4"/>
    <cellStyle name="20% - akcent 1 3" xfId="221"/>
    <cellStyle name="20% - akcent 1 4" xfId="243"/>
    <cellStyle name="20% - akcent 1 5" xfId="259"/>
    <cellStyle name="20% - akcent 2" xfId="5" builtinId="34" customBuiltin="1"/>
    <cellStyle name="20% - akcent 2 2" xfId="6"/>
    <cellStyle name="20% - akcent 2 2 2" xfId="7"/>
    <cellStyle name="20% - akcent 2 3" xfId="224"/>
    <cellStyle name="20% - akcent 2 4" xfId="245"/>
    <cellStyle name="20% - akcent 2 5" xfId="260"/>
    <cellStyle name="20% - akcent 3" xfId="8" builtinId="38" customBuiltin="1"/>
    <cellStyle name="20% - akcent 3 2" xfId="9"/>
    <cellStyle name="20% - akcent 3 2 2" xfId="10"/>
    <cellStyle name="20% - akcent 3 3" xfId="226"/>
    <cellStyle name="20% - akcent 3 4" xfId="247"/>
    <cellStyle name="20% - akcent 3 5" xfId="261"/>
    <cellStyle name="20% - akcent 4" xfId="11" builtinId="42" customBuiltin="1"/>
    <cellStyle name="20% - akcent 4 2" xfId="12"/>
    <cellStyle name="20% - akcent 4 2 2" xfId="13"/>
    <cellStyle name="20% - akcent 4 3" xfId="230"/>
    <cellStyle name="20% - akcent 4 4" xfId="249"/>
    <cellStyle name="20% - akcent 4 5" xfId="262"/>
    <cellStyle name="20% - akcent 5" xfId="14" builtinId="46" customBuiltin="1"/>
    <cellStyle name="20% - akcent 5 2" xfId="15"/>
    <cellStyle name="20% - akcent 5 2 2" xfId="16"/>
    <cellStyle name="20% - akcent 5 3" xfId="233"/>
    <cellStyle name="20% - akcent 5 4" xfId="251"/>
    <cellStyle name="20% - akcent 5 5" xfId="263"/>
    <cellStyle name="20% - akcent 6" xfId="17" builtinId="50" customBuiltin="1"/>
    <cellStyle name="20% - akcent 6 2" xfId="18"/>
    <cellStyle name="20% - akcent 6 2 2" xfId="19"/>
    <cellStyle name="20% - akcent 6 3" xfId="236"/>
    <cellStyle name="20% - akcent 6 4" xfId="253"/>
    <cellStyle name="20% - akcent 6 5" xfId="264"/>
    <cellStyle name="40% - akcent 1" xfId="20" builtinId="31" customBuiltin="1"/>
    <cellStyle name="40% - akcent 1 2" xfId="21"/>
    <cellStyle name="40% - akcent 1 2 2" xfId="22"/>
    <cellStyle name="40% - akcent 1 3" xfId="222"/>
    <cellStyle name="40% - akcent 1 4" xfId="244"/>
    <cellStyle name="40% - akcent 1 5" xfId="265"/>
    <cellStyle name="40% - akcent 2" xfId="23" builtinId="35" customBuiltin="1"/>
    <cellStyle name="40% - akcent 2 2" xfId="24"/>
    <cellStyle name="40% - akcent 2 2 2" xfId="25"/>
    <cellStyle name="40% - akcent 2 3" xfId="225"/>
    <cellStyle name="40% - akcent 2 4" xfId="246"/>
    <cellStyle name="40% - akcent 2 5" xfId="266"/>
    <cellStyle name="40% - akcent 3" xfId="26" builtinId="39" customBuiltin="1"/>
    <cellStyle name="40% - akcent 3 2" xfId="27"/>
    <cellStyle name="40% - akcent 3 2 2" xfId="28"/>
    <cellStyle name="40% - akcent 3 3" xfId="227"/>
    <cellStyle name="40% - akcent 3 4" xfId="248"/>
    <cellStyle name="40% - akcent 3 5" xfId="267"/>
    <cellStyle name="40% - akcent 4" xfId="29" builtinId="43" customBuiltin="1"/>
    <cellStyle name="40% - akcent 4 2" xfId="30"/>
    <cellStyle name="40% - akcent 4 2 2" xfId="31"/>
    <cellStyle name="40% - akcent 4 3" xfId="231"/>
    <cellStyle name="40% - akcent 4 4" xfId="250"/>
    <cellStyle name="40% - akcent 4 5" xfId="268"/>
    <cellStyle name="40% - akcent 5" xfId="32" builtinId="47" customBuiltin="1"/>
    <cellStyle name="40% - akcent 5 2" xfId="33"/>
    <cellStyle name="40% - akcent 5 2 2" xfId="34"/>
    <cellStyle name="40% - akcent 5 3" xfId="234"/>
    <cellStyle name="40% - akcent 5 4" xfId="252"/>
    <cellStyle name="40% - akcent 5 5" xfId="269"/>
    <cellStyle name="40% - akcent 6" xfId="35" builtinId="51" customBuiltin="1"/>
    <cellStyle name="40% - akcent 6 2" xfId="36"/>
    <cellStyle name="40% - akcent 6 2 2" xfId="37"/>
    <cellStyle name="40% - akcent 6 3" xfId="237"/>
    <cellStyle name="40% - akcent 6 4" xfId="254"/>
    <cellStyle name="40% - akcent 6 5" xfId="270"/>
    <cellStyle name="60% - akcent 1" xfId="38" builtinId="32" customBuiltin="1"/>
    <cellStyle name="60% - akcent 1 2" xfId="39"/>
    <cellStyle name="60% - akcent 1 2 2" xfId="40"/>
    <cellStyle name="60% - akcent 1 3" xfId="223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3" xfId="228"/>
    <cellStyle name="60% - akcent 4" xfId="47" builtinId="44" customBuiltin="1"/>
    <cellStyle name="60% - akcent 4 2" xfId="48"/>
    <cellStyle name="60% - akcent 4 2 2" xfId="49"/>
    <cellStyle name="60% - akcent 4 3" xfId="232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3" xfId="238"/>
    <cellStyle name="Akcent 1" xfId="56" builtinId="29" customBuiltin="1"/>
    <cellStyle name="Akcent 1 2" xfId="57"/>
    <cellStyle name="Akcent 1 2 2" xfId="58"/>
    <cellStyle name="Akcent 1 3" xfId="220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3" xfId="229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3" xfId="235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3" xfId="215"/>
    <cellStyle name="Dane wyjściowe" xfId="86" builtinId="21" customBuiltin="1"/>
    <cellStyle name="Dane wyjściowe 2" xfId="87"/>
    <cellStyle name="Dane wyjściowe 2 2" xfId="88"/>
    <cellStyle name="Dane wyjściowe 3" xfId="216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3" xfId="211"/>
    <cellStyle name="Nagłówek 2" xfId="115" builtinId="17" customBuiltin="1"/>
    <cellStyle name="Nagłówek 2 2" xfId="116"/>
    <cellStyle name="Nagłówek 2 2 2" xfId="117"/>
    <cellStyle name="Nagłówek 2 3" xfId="212"/>
    <cellStyle name="Nagłówek 3" xfId="118" builtinId="18" customBuiltin="1"/>
    <cellStyle name="Nagłówek 3 2" xfId="119"/>
    <cellStyle name="Nagłówek 3 2 2" xfId="120"/>
    <cellStyle name="Nagłówek 3 3" xfId="213"/>
    <cellStyle name="Nagłówek 4" xfId="121" builtinId="19" customBuiltin="1"/>
    <cellStyle name="Nagłówek 4 2" xfId="122"/>
    <cellStyle name="Nagłówek 4 2 2" xfId="123"/>
    <cellStyle name="Nagłówek 4 3" xfId="214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71"/>
    <cellStyle name="Normal_A1_T3" xfId="131"/>
    <cellStyle name="Normalny" xfId="0" builtinId="0"/>
    <cellStyle name="Normalny 10" xfId="132"/>
    <cellStyle name="Normalny 11" xfId="133"/>
    <cellStyle name="Normalny 11 2" xfId="196"/>
    <cellStyle name="Normalny 11 3" xfId="272"/>
    <cellStyle name="Normalny 12" xfId="191"/>
    <cellStyle name="Normalny 13" xfId="192"/>
    <cellStyle name="Normalny 13 2" xfId="273"/>
    <cellStyle name="Normalny 14" xfId="193"/>
    <cellStyle name="Normalny 14 2" xfId="274"/>
    <cellStyle name="Normalny 15" xfId="195"/>
    <cellStyle name="Normalny 16" xfId="197"/>
    <cellStyle name="Normalny 17" xfId="198"/>
    <cellStyle name="Normalny 18" xfId="203"/>
    <cellStyle name="Normalny 19" xfId="204"/>
    <cellStyle name="Normalny 19 2" xfId="205"/>
    <cellStyle name="Normalny 2" xfId="134"/>
    <cellStyle name="Normalny 2 2" xfId="135"/>
    <cellStyle name="Normalny 2 2 2" xfId="136"/>
    <cellStyle name="Normalny 2 2 3" xfId="202"/>
    <cellStyle name="Normalny 2 3" xfId="137"/>
    <cellStyle name="Normalny 2 4" xfId="199"/>
    <cellStyle name="Normalny 2 5" xfId="201"/>
    <cellStyle name="Normalny 2_Ceny_żywiec" xfId="200"/>
    <cellStyle name="Normalny 20" xfId="206"/>
    <cellStyle name="Normalny 21" xfId="207"/>
    <cellStyle name="Normalny 22" xfId="208"/>
    <cellStyle name="Normalny 23" xfId="209"/>
    <cellStyle name="Normalny 24" xfId="239"/>
    <cellStyle name="Normalny 25" xfId="240"/>
    <cellStyle name="Normalny 26" xfId="241"/>
    <cellStyle name="Normalny 27" xfId="275"/>
    <cellStyle name="Normalny 28" xfId="276"/>
    <cellStyle name="Normalny 29" xfId="277"/>
    <cellStyle name="Normalny 3" xfId="138"/>
    <cellStyle name="Normalny 3 2" xfId="139"/>
    <cellStyle name="Normalny 3 2 2" xfId="140"/>
    <cellStyle name="Normalny 3 3" xfId="141"/>
    <cellStyle name="Normalny 3_Ceny_żywiec" xfId="278"/>
    <cellStyle name="Normalny 30" xfId="279"/>
    <cellStyle name="Normalny 31" xfId="280"/>
    <cellStyle name="Normalny 32" xfId="281"/>
    <cellStyle name="Normalny 33" xfId="282"/>
    <cellStyle name="Normalny 34" xfId="283"/>
    <cellStyle name="Normalny 35" xfId="284"/>
    <cellStyle name="Normalny 36" xfId="287"/>
    <cellStyle name="Normalny 37" xfId="288"/>
    <cellStyle name="Normalny 4" xfId="142"/>
    <cellStyle name="Normalny 4 2" xfId="143"/>
    <cellStyle name="Normalny 5" xfId="144"/>
    <cellStyle name="Normalny 5 2" xfId="145"/>
    <cellStyle name="Normalny 5 3" xfId="146"/>
    <cellStyle name="Normalny 6" xfId="147"/>
    <cellStyle name="Normalny 6 2" xfId="285"/>
    <cellStyle name="Normalny 7" xfId="148"/>
    <cellStyle name="Normalny 8" xfId="149"/>
    <cellStyle name="Normalny 9" xfId="150"/>
    <cellStyle name="Normalny_Ceny_miesieczne_UE_V_16" xfId="289"/>
    <cellStyle name="Normalny_DROB41_0" xfId="297"/>
    <cellStyle name="Normalny_Handel_wieprzowina_A 2 2" xfId="255"/>
    <cellStyle name="Normalny_Kopia I-IX.06" xfId="258"/>
    <cellStyle name="Normalny_MATMIE" xfId="290"/>
    <cellStyle name="Normalny_MatrycaKRAJ 2 2" xfId="257"/>
    <cellStyle name="Normalny_Miesięczne ceny referencyjne w UE 2 2 2" xfId="291"/>
    <cellStyle name="Normalny_Miesięczne ceny referencyjne w UE 3 2 2" xfId="292"/>
    <cellStyle name="Normalny_UBOJE_wgGUS" xfId="293"/>
    <cellStyle name="Normalny_UBOJE_wgGUS 2" xfId="294"/>
    <cellStyle name="Normalny_UBOJE_wgGUS_2" xfId="295"/>
    <cellStyle name="Normalny_UBOJE_wgGUS_2 2" xfId="296"/>
    <cellStyle name="Normalny_wieprzowina 2010_2011_ wstepne 2 2" xfId="256"/>
    <cellStyle name="Obliczenia" xfId="151" builtinId="22" customBuiltin="1"/>
    <cellStyle name="Obliczenia 2" xfId="152"/>
    <cellStyle name="Obliczenia 2 2" xfId="153"/>
    <cellStyle name="Obliczenia 3" xfId="217"/>
    <cellStyle name="Percent" xfId="154"/>
    <cellStyle name="Procentowy 10" xfId="155"/>
    <cellStyle name="Procentowy 10 2" xfId="156"/>
    <cellStyle name="Procentowy 11" xfId="157"/>
    <cellStyle name="Procentowy 12" xfId="158"/>
    <cellStyle name="Procentowy 2" xfId="159"/>
    <cellStyle name="Procentowy 2 2" xfId="160"/>
    <cellStyle name="Procentowy 2 3" xfId="161"/>
    <cellStyle name="Procentowy 3" xfId="162"/>
    <cellStyle name="Procentowy 4" xfId="163"/>
    <cellStyle name="Procentowy 4 2" xfId="164"/>
    <cellStyle name="Procentowy 5" xfId="165"/>
    <cellStyle name="Procentowy 6" xfId="166"/>
    <cellStyle name="Procentowy 7" xfId="167"/>
    <cellStyle name="Procentowy 7 2" xfId="168"/>
    <cellStyle name="Procentowy 8" xfId="169"/>
    <cellStyle name="Procentowy 9" xfId="170"/>
    <cellStyle name="Suma" xfId="171" builtinId="25" customBuiltin="1"/>
    <cellStyle name="Suma 2" xfId="172"/>
    <cellStyle name="Suma 2 2" xfId="173"/>
    <cellStyle name="Suma 3" xfId="219"/>
    <cellStyle name="tekst" xfId="174"/>
    <cellStyle name="Tekst objaśnienia" xfId="175" builtinId="53" customBuiltin="1"/>
    <cellStyle name="Tekst objaśnienia 2" xfId="176"/>
    <cellStyle name="Tekst objaśnienia 2 2" xfId="177"/>
    <cellStyle name="Tekst ostrzeżenia" xfId="178" builtinId="11" customBuiltin="1"/>
    <cellStyle name="Tekst ostrzeżenia 2" xfId="179"/>
    <cellStyle name="Tekst ostrzeżenia 2 2" xfId="180"/>
    <cellStyle name="Total" xfId="181"/>
    <cellStyle name="Tytuł" xfId="182" builtinId="15" customBuiltin="1"/>
    <cellStyle name="Tytuł 2" xfId="183"/>
    <cellStyle name="Tytuł 2 2" xfId="184"/>
    <cellStyle name="Tytuł 3" xfId="210"/>
    <cellStyle name="Uwaga" xfId="185" builtinId="10" customBuiltin="1"/>
    <cellStyle name="Uwaga 2" xfId="186"/>
    <cellStyle name="Uwaga 2 2" xfId="187"/>
    <cellStyle name="Uwaga 3" xfId="218"/>
    <cellStyle name="Uwaga 4" xfId="242"/>
    <cellStyle name="Uwaga 5" xfId="286"/>
    <cellStyle name="Złe" xfId="188" builtinId="27" customBuiltin="1"/>
    <cellStyle name="Złe 2" xfId="189"/>
    <cellStyle name="Złe 2 2" xfId="190"/>
    <cellStyle name="Złe 3" xfId="19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47625</xdr:rowOff>
    </xdr:from>
    <xdr:to>
      <xdr:col>18</xdr:col>
      <xdr:colOff>476669</xdr:colOff>
      <xdr:row>47</xdr:row>
      <xdr:rowOff>29064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3914775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16</xdr:col>
      <xdr:colOff>19324</xdr:colOff>
      <xdr:row>78</xdr:row>
      <xdr:rowOff>28984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9848850"/>
          <a:ext cx="7553599" cy="4724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292100</xdr:colOff>
      <xdr:row>6</xdr:row>
      <xdr:rowOff>63500</xdr:rowOff>
    </xdr:from>
    <xdr:to>
      <xdr:col>131</xdr:col>
      <xdr:colOff>178219</xdr:colOff>
      <xdr:row>34</xdr:row>
      <xdr:rowOff>13189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81875" y="1616075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99</xdr:col>
      <xdr:colOff>76200</xdr:colOff>
      <xdr:row>6</xdr:row>
      <xdr:rowOff>76200</xdr:rowOff>
    </xdr:from>
    <xdr:to>
      <xdr:col>114</xdr:col>
      <xdr:colOff>543344</xdr:colOff>
      <xdr:row>34</xdr:row>
      <xdr:rowOff>25889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69575" y="1628775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82</xdr:col>
      <xdr:colOff>355600</xdr:colOff>
      <xdr:row>6</xdr:row>
      <xdr:rowOff>88900</xdr:rowOff>
    </xdr:from>
    <xdr:to>
      <xdr:col>98</xdr:col>
      <xdr:colOff>226351</xdr:colOff>
      <xdr:row>34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71550" y="1641475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66</xdr:col>
      <xdr:colOff>50800</xdr:colOff>
      <xdr:row>6</xdr:row>
      <xdr:rowOff>177800</xdr:rowOff>
    </xdr:from>
    <xdr:to>
      <xdr:col>81</xdr:col>
      <xdr:colOff>517944</xdr:colOff>
      <xdr:row>34</xdr:row>
      <xdr:rowOff>127489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170350" y="1730375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49</xdr:col>
      <xdr:colOff>482600</xdr:colOff>
      <xdr:row>7</xdr:row>
      <xdr:rowOff>25400</xdr:rowOff>
    </xdr:from>
    <xdr:to>
      <xdr:col>65</xdr:col>
      <xdr:colOff>365544</xdr:colOff>
      <xdr:row>35</xdr:row>
      <xdr:rowOff>76689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724725" y="1778000"/>
          <a:ext cx="9179344" cy="5651989"/>
        </a:xfrm>
        <a:prstGeom prst="rect">
          <a:avLst/>
        </a:prstGeom>
      </xdr:spPr>
    </xdr:pic>
    <xdr:clientData/>
  </xdr:twoCellAnchor>
  <xdr:twoCellAnchor editAs="oneCell">
    <xdr:from>
      <xdr:col>33</xdr:col>
      <xdr:colOff>355600</xdr:colOff>
      <xdr:row>7</xdr:row>
      <xdr:rowOff>101600</xdr:rowOff>
    </xdr:from>
    <xdr:to>
      <xdr:col>49</xdr:col>
      <xdr:colOff>238544</xdr:colOff>
      <xdr:row>35</xdr:row>
      <xdr:rowOff>51289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301325" y="18542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17</xdr:col>
      <xdr:colOff>177800</xdr:colOff>
      <xdr:row>7</xdr:row>
      <xdr:rowOff>50800</xdr:rowOff>
    </xdr:from>
    <xdr:to>
      <xdr:col>33</xdr:col>
      <xdr:colOff>60744</xdr:colOff>
      <xdr:row>35</xdr:row>
      <xdr:rowOff>489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27125" y="1803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17</xdr:col>
      <xdr:colOff>177799</xdr:colOff>
      <xdr:row>38</xdr:row>
      <xdr:rowOff>0</xdr:rowOff>
    </xdr:from>
    <xdr:to>
      <xdr:col>33</xdr:col>
      <xdr:colOff>127000</xdr:colOff>
      <xdr:row>66</xdr:row>
      <xdr:rowOff>50800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27124" y="7953375"/>
          <a:ext cx="9245601" cy="5403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ter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K43"/>
  <sheetViews>
    <sheetView tabSelected="1" topLeftCell="B1" zoomScaleNormal="100" workbookViewId="0">
      <selection activeCell="Y1" sqref="Y1"/>
    </sheetView>
  </sheetViews>
  <sheetFormatPr defaultRowHeight="12.75"/>
  <cols>
    <col min="1" max="1" width="7.85546875" customWidth="1"/>
    <col min="2" max="2" width="13.28515625" customWidth="1"/>
    <col min="3" max="3" width="13.42578125" customWidth="1"/>
    <col min="4" max="4" width="18" customWidth="1"/>
  </cols>
  <sheetData>
    <row r="2" spans="2:11" ht="18">
      <c r="B2" s="713" t="s">
        <v>32</v>
      </c>
      <c r="C2" s="716"/>
      <c r="D2" s="716"/>
      <c r="E2" s="717"/>
      <c r="F2" s="717"/>
      <c r="G2" s="50"/>
      <c r="H2" s="50"/>
      <c r="I2" s="50"/>
      <c r="J2" s="50"/>
      <c r="K2" s="50"/>
    </row>
    <row r="3" spans="2:11" ht="15">
      <c r="B3" s="714" t="s">
        <v>358</v>
      </c>
      <c r="C3" s="716"/>
      <c r="D3" s="716"/>
      <c r="E3" s="718"/>
      <c r="F3" s="718"/>
      <c r="G3" s="50"/>
      <c r="H3" s="50"/>
      <c r="I3" s="50"/>
      <c r="J3" s="50"/>
      <c r="K3" s="50"/>
    </row>
    <row r="4" spans="2:11" ht="18" customHeight="1">
      <c r="B4" s="715" t="s">
        <v>359</v>
      </c>
      <c r="C4" s="718"/>
      <c r="D4" s="718"/>
      <c r="E4" s="717"/>
      <c r="F4" s="717"/>
      <c r="G4" s="50"/>
      <c r="H4" s="50"/>
      <c r="I4" s="50"/>
      <c r="J4" s="50"/>
      <c r="K4" s="50"/>
    </row>
    <row r="5" spans="2:11"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2:11">
      <c r="B6" s="12" t="s">
        <v>33</v>
      </c>
      <c r="C6" s="50"/>
      <c r="D6" s="50"/>
      <c r="E6" s="50"/>
      <c r="F6" s="50"/>
      <c r="G6" s="50"/>
      <c r="H6" s="50"/>
      <c r="I6" s="50"/>
      <c r="J6" s="50"/>
      <c r="K6" s="50"/>
    </row>
    <row r="7" spans="2:11">
      <c r="B7" s="50" t="s">
        <v>34</v>
      </c>
      <c r="C7" s="50"/>
      <c r="D7" s="50"/>
      <c r="E7" s="50"/>
      <c r="F7" s="50"/>
      <c r="G7" s="50"/>
      <c r="H7" s="50"/>
      <c r="I7" s="50"/>
      <c r="J7" s="50"/>
      <c r="K7" s="50"/>
    </row>
    <row r="8" spans="2:11"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2:11" ht="30.75">
      <c r="B9" s="721" t="s">
        <v>355</v>
      </c>
      <c r="C9" s="722"/>
      <c r="D9" s="721" t="s">
        <v>39</v>
      </c>
      <c r="E9" s="722"/>
      <c r="F9" s="722"/>
      <c r="G9" s="721"/>
      <c r="H9" s="723"/>
      <c r="I9" s="724"/>
      <c r="J9" s="723"/>
      <c r="K9" s="725"/>
    </row>
    <row r="10" spans="2:11"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2:11"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2:11" ht="23.25" customHeight="1">
      <c r="B12" s="719" t="s">
        <v>116</v>
      </c>
      <c r="C12" s="720"/>
      <c r="D12" s="720" t="str">
        <f>SKUP_SEUROP_tyg!J1</f>
        <v xml:space="preserve"> 09.07.2018 - 15.07.2018 r. </v>
      </c>
      <c r="E12" s="720"/>
      <c r="F12" s="720"/>
      <c r="G12" s="720"/>
      <c r="H12" s="50"/>
      <c r="I12" s="50"/>
      <c r="J12" s="50"/>
      <c r="K12" s="50"/>
    </row>
    <row r="13" spans="2:11"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2:11"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2:11"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2:11">
      <c r="B16" s="50" t="s">
        <v>360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2:11">
      <c r="B17" s="50" t="s">
        <v>35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2:11">
      <c r="B18" s="12" t="s">
        <v>239</v>
      </c>
      <c r="C18" s="12"/>
      <c r="D18" s="12"/>
      <c r="E18" s="12"/>
      <c r="F18" s="12"/>
      <c r="G18" s="12"/>
      <c r="H18" s="12"/>
      <c r="I18" s="12"/>
      <c r="J18" s="12"/>
      <c r="K18" s="50"/>
    </row>
    <row r="19" spans="2:11">
      <c r="B19" s="50" t="s">
        <v>36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2:11">
      <c r="B20" s="50" t="s">
        <v>37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2:11">
      <c r="B21" s="50" t="s">
        <v>40</v>
      </c>
      <c r="C21" s="50"/>
      <c r="D21" s="50"/>
      <c r="E21" s="50"/>
      <c r="F21" s="50"/>
      <c r="G21" s="50"/>
      <c r="H21" s="50"/>
      <c r="I21" s="50"/>
      <c r="J21" s="50"/>
      <c r="K21" s="50"/>
    </row>
    <row r="24" spans="2:11">
      <c r="B24" s="12" t="s">
        <v>38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2:11">
      <c r="B25" s="12" t="s">
        <v>104</v>
      </c>
      <c r="C25" s="12"/>
      <c r="D25" s="12"/>
      <c r="E25" s="12"/>
      <c r="F25" s="12"/>
      <c r="G25" s="12"/>
      <c r="H25" s="12"/>
      <c r="I25" s="12"/>
      <c r="J25" s="12"/>
      <c r="K25" s="50"/>
    </row>
    <row r="26" spans="2:11">
      <c r="B26" s="50" t="s">
        <v>103</v>
      </c>
      <c r="C26" s="51" t="s">
        <v>105</v>
      </c>
      <c r="D26" s="50"/>
      <c r="E26" s="50"/>
      <c r="F26" s="50"/>
      <c r="G26" s="50"/>
      <c r="H26" s="50"/>
      <c r="I26" s="50"/>
      <c r="J26" s="50"/>
      <c r="K26" s="50"/>
    </row>
    <row r="27" spans="2:11"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2:11" ht="15.75">
      <c r="B28" s="446"/>
      <c r="C28" s="50"/>
      <c r="D28" s="50"/>
      <c r="E28" s="50"/>
      <c r="F28" s="50"/>
      <c r="G28" s="50"/>
      <c r="H28" s="50"/>
      <c r="I28" s="50"/>
      <c r="J28" s="50"/>
      <c r="K28" s="50"/>
    </row>
    <row r="29" spans="2:11"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2:11"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2:11"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2:11"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2:11"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2:11"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2:11"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2:11"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2:11"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2:11"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2:11"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2:11"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2:11"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2:11"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2:11">
      <c r="B43" s="50"/>
      <c r="C43" s="50"/>
      <c r="D43" s="50"/>
      <c r="E43" s="50"/>
      <c r="F43" s="50"/>
      <c r="G43" s="50"/>
      <c r="H43" s="50"/>
      <c r="I43" s="50"/>
      <c r="J43" s="50"/>
      <c r="K43" s="50"/>
    </row>
  </sheetData>
  <phoneticPr fontId="0" type="noConversion"/>
  <hyperlinks>
    <hyperlink ref="C26" r:id="rId1"/>
  </hyperlinks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pane xSplit="1" ySplit="2" topLeftCell="B3" activePane="bottomRight" state="frozen"/>
      <selection pane="topRight" activeCell="B1" sqref="B1"/>
      <selection pane="bottomLeft" activeCell="A13" sqref="A13"/>
      <selection pane="bottomRight" activeCell="O25" sqref="O25"/>
    </sheetView>
  </sheetViews>
  <sheetFormatPr defaultRowHeight="15"/>
  <cols>
    <col min="1" max="1" width="17.140625" style="303" bestFit="1" customWidth="1"/>
    <col min="2" max="2" width="13.5703125" style="303" customWidth="1"/>
    <col min="3" max="3" width="12" style="303" bestFit="1" customWidth="1"/>
    <col min="4" max="4" width="10.85546875" style="303" bestFit="1" customWidth="1"/>
    <col min="5" max="7" width="12" style="303" bestFit="1" customWidth="1"/>
    <col min="8" max="8" width="10.85546875" style="303" bestFit="1" customWidth="1"/>
    <col min="9" max="9" width="12" style="303" bestFit="1" customWidth="1"/>
    <col min="10" max="11" width="10.85546875" style="303" bestFit="1" customWidth="1"/>
    <col min="12" max="12" width="11.42578125" style="303" customWidth="1"/>
    <col min="13" max="14" width="10.85546875" style="303" bestFit="1" customWidth="1"/>
    <col min="15" max="17" width="12" style="303" bestFit="1" customWidth="1"/>
    <col min="18" max="18" width="13" style="303" customWidth="1"/>
    <col min="19" max="19" width="12" style="303" bestFit="1" customWidth="1"/>
    <col min="20" max="20" width="10.85546875" style="303" bestFit="1" customWidth="1"/>
    <col min="21" max="23" width="12" style="303" bestFit="1" customWidth="1"/>
    <col min="24" max="24" width="10.85546875" style="303" bestFit="1" customWidth="1"/>
    <col min="25" max="27" width="12" style="303" bestFit="1" customWidth="1"/>
    <col min="28" max="29" width="10.85546875" style="303" bestFit="1" customWidth="1"/>
    <col min="30" max="30" width="11.28515625" style="303" bestFit="1" customWidth="1"/>
    <col min="31" max="31" width="9.140625" style="303"/>
    <col min="32" max="32" width="13" style="303" customWidth="1"/>
    <col min="33" max="33" width="14.5703125" style="303" customWidth="1"/>
    <col min="34" max="16384" width="9.140625" style="303"/>
  </cols>
  <sheetData>
    <row r="1" spans="1:33" ht="21">
      <c r="A1" s="302" t="s">
        <v>181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AE1" s="690"/>
      <c r="AF1" s="691"/>
      <c r="AG1" s="691"/>
    </row>
    <row r="2" spans="1:33" ht="18">
      <c r="A2" s="692" t="s">
        <v>182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AE2" s="301"/>
      <c r="AF2" s="304"/>
      <c r="AG2" s="305"/>
    </row>
    <row r="3" spans="1:33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1"/>
      <c r="AF3" s="307"/>
      <c r="AG3" s="301"/>
    </row>
    <row r="4" spans="1:33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1"/>
      <c r="AF4" s="307"/>
      <c r="AG4" s="301"/>
    </row>
    <row r="5" spans="1:33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1"/>
      <c r="AF5" s="307"/>
      <c r="AG5" s="301"/>
    </row>
    <row r="6" spans="1:33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1"/>
      <c r="AF6" s="307"/>
      <c r="AG6" s="301"/>
    </row>
    <row r="7" spans="1:33">
      <c r="A7" s="306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1"/>
      <c r="AF7" s="307"/>
      <c r="AG7" s="301"/>
    </row>
    <row r="8" spans="1:33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1"/>
      <c r="AF8" s="307"/>
      <c r="AG8" s="301"/>
    </row>
    <row r="9" spans="1:33">
      <c r="A9" s="306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1"/>
      <c r="AF9" s="307"/>
      <c r="AG9" s="301"/>
    </row>
    <row r="10" spans="1:33">
      <c r="A10" s="306"/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1"/>
      <c r="AF10" s="307"/>
      <c r="AG10" s="301"/>
    </row>
    <row r="11" spans="1:33">
      <c r="A11" s="306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1"/>
      <c r="AF11" s="307"/>
      <c r="AG11" s="301"/>
    </row>
    <row r="12" spans="1:33">
      <c r="A12" s="306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1"/>
      <c r="AF12" s="307"/>
      <c r="AG12" s="301"/>
    </row>
    <row r="13" spans="1:33">
      <c r="A13" s="306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1"/>
      <c r="AF13" s="307"/>
      <c r="AG13" s="301"/>
    </row>
    <row r="14" spans="1:33">
      <c r="A14" s="306"/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1"/>
      <c r="AF14" s="307"/>
      <c r="AG14" s="301"/>
    </row>
    <row r="15" spans="1:33">
      <c r="A15" s="306"/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1"/>
      <c r="AF15" s="307"/>
      <c r="AG15" s="301"/>
    </row>
    <row r="16" spans="1:33">
      <c r="A16" s="306"/>
      <c r="B16" s="306"/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1"/>
      <c r="AF16" s="307"/>
      <c r="AG16" s="301"/>
    </row>
    <row r="17" spans="1:33">
      <c r="A17" s="306"/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1"/>
      <c r="AF17" s="307"/>
      <c r="AG17" s="301"/>
    </row>
    <row r="18" spans="1:33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1"/>
      <c r="AF18" s="307"/>
      <c r="AG18" s="301"/>
    </row>
    <row r="19" spans="1:33">
      <c r="A19" s="306"/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1"/>
      <c r="AF19" s="307"/>
      <c r="AG19" s="301"/>
    </row>
    <row r="20" spans="1:33">
      <c r="A20" s="306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1"/>
      <c r="AF20" s="307"/>
      <c r="AG20" s="301"/>
    </row>
    <row r="21" spans="1:33">
      <c r="A21" s="306"/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1"/>
      <c r="AF21" s="307"/>
      <c r="AG21" s="301"/>
    </row>
    <row r="22" spans="1:33">
      <c r="A22" s="306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1"/>
      <c r="AF22" s="307"/>
      <c r="AG22" s="301"/>
    </row>
    <row r="23" spans="1:33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1"/>
      <c r="AF23" s="307"/>
      <c r="AG23" s="301"/>
    </row>
    <row r="24" spans="1:33">
      <c r="A24" s="306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1"/>
      <c r="AF24" s="307"/>
      <c r="AG24" s="301"/>
    </row>
    <row r="25" spans="1:33">
      <c r="A25" s="306"/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1"/>
      <c r="AF25" s="307"/>
      <c r="AG25" s="301"/>
    </row>
    <row r="26" spans="1:33">
      <c r="A26" s="306"/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1"/>
      <c r="AF26" s="307"/>
      <c r="AG26" s="301"/>
    </row>
    <row r="27" spans="1:33">
      <c r="A27" s="306"/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1"/>
      <c r="AF27" s="307"/>
      <c r="AG27" s="301"/>
    </row>
    <row r="28" spans="1:33">
      <c r="A28" s="306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1"/>
      <c r="AF28" s="307"/>
      <c r="AG28" s="301"/>
    </row>
    <row r="29" spans="1:33">
      <c r="A29" s="306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1"/>
      <c r="AF29" s="307"/>
      <c r="AG29" s="301"/>
    </row>
    <row r="30" spans="1:33">
      <c r="A30" s="306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1"/>
      <c r="AF30" s="307"/>
      <c r="AG30" s="301"/>
    </row>
    <row r="31" spans="1:33">
      <c r="A31" s="306"/>
      <c r="B31" s="306"/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1"/>
      <c r="AF31" s="307"/>
      <c r="AG31" s="301"/>
    </row>
    <row r="32" spans="1:33">
      <c r="A32" s="306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1"/>
      <c r="AF32" s="307"/>
      <c r="AG32" s="301"/>
    </row>
    <row r="33" spans="1:33">
      <c r="A33" s="306"/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1"/>
      <c r="AF33" s="307"/>
      <c r="AG33" s="301"/>
    </row>
    <row r="34" spans="1:33">
      <c r="A34" s="306"/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1"/>
      <c r="AF34" s="307"/>
      <c r="AG34" s="301"/>
    </row>
    <row r="35" spans="1:33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1"/>
      <c r="AF35" s="307"/>
      <c r="AG35" s="301"/>
    </row>
    <row r="36" spans="1:33">
      <c r="A36" s="306"/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1"/>
      <c r="AF36" s="307"/>
      <c r="AG36" s="301"/>
    </row>
    <row r="37" spans="1:33">
      <c r="A37" s="306"/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1"/>
      <c r="AF37" s="307"/>
      <c r="AG37" s="301"/>
    </row>
    <row r="38" spans="1:33">
      <c r="A38" s="306"/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1"/>
      <c r="AF38" s="307"/>
      <c r="AG38" s="301"/>
    </row>
    <row r="39" spans="1:33">
      <c r="A39" s="306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1"/>
      <c r="AF39" s="307"/>
      <c r="AG39" s="301"/>
    </row>
    <row r="40" spans="1:33">
      <c r="A40" s="306"/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1"/>
      <c r="AF40" s="307"/>
      <c r="AG40" s="301"/>
    </row>
    <row r="41" spans="1:33">
      <c r="A41" s="306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1"/>
      <c r="AF41" s="307"/>
      <c r="AG41" s="301"/>
    </row>
    <row r="42" spans="1:33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1"/>
      <c r="AF42" s="307"/>
      <c r="AG42" s="301"/>
    </row>
    <row r="43" spans="1:33">
      <c r="A43" s="306"/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1"/>
      <c r="AF43" s="307"/>
      <c r="AG43" s="301"/>
    </row>
    <row r="44" spans="1:33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1"/>
      <c r="AF44" s="307"/>
      <c r="AG44" s="301"/>
    </row>
    <row r="45" spans="1:33">
      <c r="A45" s="306"/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1"/>
      <c r="AF45" s="307"/>
      <c r="AG45" s="301"/>
    </row>
    <row r="46" spans="1:33">
      <c r="A46" s="306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1"/>
      <c r="AF46" s="307"/>
      <c r="AG46" s="301"/>
    </row>
    <row r="47" spans="1:33">
      <c r="A47" s="306"/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1"/>
      <c r="AF47" s="307"/>
      <c r="AG47" s="301"/>
    </row>
    <row r="48" spans="1:33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1"/>
      <c r="AF48" s="307"/>
      <c r="AG48" s="301"/>
    </row>
    <row r="49" spans="1:33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1"/>
      <c r="AF49" s="307"/>
      <c r="AG49" s="301"/>
    </row>
    <row r="50" spans="1:33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1"/>
      <c r="AF50" s="307"/>
      <c r="AG50" s="301"/>
    </row>
    <row r="51" spans="1:33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1"/>
      <c r="AF51" s="307"/>
      <c r="AG51" s="301"/>
    </row>
    <row r="52" spans="1:33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1"/>
      <c r="AF52" s="307"/>
      <c r="AG52" s="301"/>
    </row>
    <row r="53" spans="1:33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1"/>
      <c r="AF53" s="307"/>
      <c r="AG53" s="301"/>
    </row>
    <row r="54" spans="1:33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1"/>
      <c r="AF54" s="307"/>
      <c r="AG54" s="301"/>
    </row>
    <row r="55" spans="1:33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1"/>
      <c r="AF55" s="307"/>
      <c r="AG55" s="301"/>
    </row>
    <row r="56" spans="1:33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1"/>
      <c r="AF56" s="307"/>
      <c r="AG56" s="301"/>
    </row>
    <row r="57" spans="1:33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1"/>
      <c r="AF57" s="307"/>
      <c r="AG57" s="301"/>
    </row>
    <row r="58" spans="1:33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1"/>
      <c r="AF58" s="307"/>
      <c r="AG58" s="301"/>
    </row>
    <row r="59" spans="1:33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1"/>
      <c r="AF59" s="307"/>
      <c r="AG59" s="301"/>
    </row>
    <row r="60" spans="1:33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1"/>
      <c r="AF60" s="307"/>
      <c r="AG60" s="301"/>
    </row>
    <row r="61" spans="1:33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1"/>
      <c r="AF61" s="307"/>
      <c r="AG61" s="301"/>
    </row>
    <row r="62" spans="1:33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1"/>
      <c r="AF62" s="307"/>
      <c r="AG62" s="301"/>
    </row>
    <row r="63" spans="1:33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1"/>
      <c r="AF63" s="307"/>
      <c r="AG63" s="301"/>
    </row>
    <row r="64" spans="1:33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1"/>
      <c r="AF64" s="307"/>
      <c r="AG64" s="301"/>
    </row>
    <row r="65" spans="1:33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1"/>
      <c r="AF65" s="307"/>
      <c r="AG65" s="301"/>
    </row>
    <row r="66" spans="1:33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1"/>
      <c r="AF66" s="307"/>
      <c r="AG66" s="301"/>
    </row>
    <row r="67" spans="1:33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1"/>
      <c r="AF67" s="307"/>
      <c r="AG67" s="301"/>
    </row>
    <row r="68" spans="1:33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1"/>
      <c r="AF68" s="307"/>
      <c r="AG68" s="301"/>
    </row>
    <row r="69" spans="1:33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1"/>
      <c r="AF69" s="307"/>
      <c r="AG69" s="301"/>
    </row>
    <row r="70" spans="1:33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1"/>
      <c r="AF70" s="307"/>
      <c r="AG70" s="301"/>
    </row>
    <row r="71" spans="1:33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1"/>
      <c r="AF71" s="307"/>
      <c r="AG71" s="301"/>
    </row>
    <row r="72" spans="1:33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1"/>
      <c r="AF72" s="307"/>
      <c r="AG72" s="301"/>
    </row>
    <row r="73" spans="1:33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1"/>
      <c r="AF73" s="307"/>
      <c r="AG73" s="301"/>
    </row>
    <row r="74" spans="1:33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1"/>
      <c r="AF74" s="307"/>
      <c r="AG74" s="301"/>
    </row>
    <row r="75" spans="1:33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1"/>
      <c r="AF75" s="307"/>
      <c r="AG75" s="301"/>
    </row>
    <row r="76" spans="1:33">
      <c r="A76" s="306"/>
      <c r="B76" s="306"/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1"/>
      <c r="AF76" s="307"/>
      <c r="AG76" s="301"/>
    </row>
    <row r="77" spans="1:33">
      <c r="A77" s="306"/>
      <c r="B77" s="306"/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1"/>
      <c r="AF77" s="307"/>
      <c r="AG77" s="301"/>
    </row>
    <row r="78" spans="1:33">
      <c r="A78" s="306"/>
      <c r="B78" s="306"/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1"/>
      <c r="AF78" s="307"/>
      <c r="AG78" s="301"/>
    </row>
    <row r="79" spans="1:33">
      <c r="A79" s="306"/>
      <c r="B79" s="306"/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1"/>
      <c r="AF79" s="307"/>
      <c r="AG79" s="301"/>
    </row>
    <row r="80" spans="1:33">
      <c r="A80" s="306"/>
      <c r="B80" s="306"/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1"/>
      <c r="AF80" s="307"/>
      <c r="AG80" s="301"/>
    </row>
    <row r="81" spans="1:33">
      <c r="A81" s="306"/>
      <c r="B81" s="306"/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1"/>
      <c r="AF81" s="307"/>
      <c r="AG81" s="301"/>
    </row>
    <row r="82" spans="1:33">
      <c r="A82" s="306"/>
      <c r="B82" s="306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1"/>
      <c r="AF82" s="307"/>
      <c r="AG82" s="301"/>
    </row>
    <row r="83" spans="1:33">
      <c r="A83" s="306"/>
      <c r="B83" s="306"/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1"/>
      <c r="AF83" s="307"/>
      <c r="AG83" s="301"/>
    </row>
    <row r="84" spans="1:33">
      <c r="A84" s="306"/>
      <c r="B84" s="306"/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1"/>
      <c r="AF84" s="307"/>
      <c r="AG84" s="301"/>
    </row>
    <row r="85" spans="1:33">
      <c r="A85" s="306"/>
      <c r="B85" s="306"/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1"/>
      <c r="AF85" s="307"/>
      <c r="AG85" s="301"/>
    </row>
    <row r="86" spans="1:33">
      <c r="A86" s="306"/>
      <c r="B86" s="306"/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1"/>
      <c r="AF86" s="307"/>
      <c r="AG86" s="301"/>
    </row>
    <row r="87" spans="1:33">
      <c r="A87" s="306"/>
      <c r="B87" s="306"/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1"/>
      <c r="AF87" s="307"/>
      <c r="AG87" s="301"/>
    </row>
    <row r="88" spans="1:33">
      <c r="A88" s="306"/>
      <c r="B88" s="306"/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1"/>
      <c r="AF88" s="307"/>
      <c r="AG88" s="301"/>
    </row>
    <row r="89" spans="1:33">
      <c r="A89" s="306"/>
      <c r="B89" s="306"/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1"/>
      <c r="AF89" s="307"/>
      <c r="AG89" s="301"/>
    </row>
    <row r="90" spans="1:33">
      <c r="A90" s="306"/>
      <c r="B90" s="306"/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1"/>
      <c r="AF90" s="307"/>
      <c r="AG90" s="301"/>
    </row>
    <row r="91" spans="1:33">
      <c r="A91" s="306"/>
      <c r="B91" s="306"/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1"/>
      <c r="AF91" s="307"/>
      <c r="AG91" s="301"/>
    </row>
    <row r="92" spans="1:33">
      <c r="A92" s="306"/>
      <c r="B92" s="306"/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1"/>
      <c r="AF92" s="307"/>
      <c r="AG92" s="301"/>
    </row>
    <row r="93" spans="1:33">
      <c r="A93" s="306"/>
      <c r="B93" s="306"/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1"/>
      <c r="AF93" s="307"/>
      <c r="AG93" s="301"/>
    </row>
    <row r="94" spans="1:33">
      <c r="A94" s="306"/>
      <c r="B94" s="306"/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1"/>
      <c r="AF94" s="307"/>
      <c r="AG94" s="301"/>
    </row>
    <row r="95" spans="1:33">
      <c r="A95" s="306"/>
      <c r="B95" s="306"/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1"/>
      <c r="AF95" s="307"/>
      <c r="AG95" s="301"/>
    </row>
    <row r="96" spans="1:33">
      <c r="A96" s="306"/>
      <c r="B96" s="306"/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1"/>
      <c r="AF96" s="307"/>
      <c r="AG96" s="301"/>
    </row>
    <row r="97" spans="1:33">
      <c r="A97" s="306"/>
      <c r="B97" s="306"/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1"/>
      <c r="AF97" s="307"/>
      <c r="AG97" s="301"/>
    </row>
    <row r="98" spans="1:33">
      <c r="A98" s="306"/>
      <c r="B98" s="306"/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1"/>
      <c r="AF98" s="307"/>
      <c r="AG98" s="301"/>
    </row>
    <row r="99" spans="1:33">
      <c r="A99" s="306"/>
      <c r="B99" s="306"/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1"/>
      <c r="AF99" s="307"/>
      <c r="AG99" s="301"/>
    </row>
    <row r="100" spans="1:33">
      <c r="A100" s="306"/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1"/>
      <c r="AF100" s="307"/>
      <c r="AG100" s="301"/>
    </row>
    <row r="101" spans="1:33">
      <c r="A101" s="306"/>
      <c r="B101" s="306"/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1"/>
      <c r="AF101" s="307"/>
      <c r="AG101" s="301"/>
    </row>
    <row r="102" spans="1:33">
      <c r="A102" s="306"/>
      <c r="B102" s="306"/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1"/>
      <c r="AF102" s="307"/>
      <c r="AG102" s="301"/>
    </row>
    <row r="103" spans="1:33">
      <c r="A103" s="306"/>
      <c r="B103" s="306"/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1"/>
      <c r="AF103" s="307"/>
      <c r="AG103" s="301"/>
    </row>
    <row r="104" spans="1:33">
      <c r="A104" s="306"/>
      <c r="B104" s="306"/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1"/>
      <c r="AF104" s="307"/>
      <c r="AG104" s="301"/>
    </row>
    <row r="105" spans="1:33">
      <c r="A105" s="306"/>
      <c r="B105" s="306"/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1"/>
      <c r="AF105" s="307"/>
      <c r="AG105" s="301"/>
    </row>
    <row r="106" spans="1:33">
      <c r="A106" s="306"/>
      <c r="B106" s="306"/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1"/>
      <c r="AF106" s="307"/>
      <c r="AG106" s="301"/>
    </row>
    <row r="107" spans="1:33">
      <c r="A107" s="306"/>
      <c r="B107" s="306"/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1"/>
      <c r="AF107" s="307"/>
      <c r="AG107" s="301"/>
    </row>
    <row r="108" spans="1:33">
      <c r="A108" s="306"/>
      <c r="B108" s="306"/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1"/>
      <c r="AF108" s="307"/>
      <c r="AG108" s="301"/>
    </row>
    <row r="109" spans="1:33">
      <c r="A109" s="306"/>
      <c r="B109" s="306"/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1"/>
      <c r="AF109" s="307"/>
      <c r="AG109" s="301"/>
    </row>
    <row r="110" spans="1:33">
      <c r="A110" s="306"/>
      <c r="B110" s="306"/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1"/>
      <c r="AF110" s="307"/>
      <c r="AG110" s="301"/>
    </row>
    <row r="111" spans="1:33">
      <c r="A111" s="306"/>
      <c r="B111" s="306"/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1"/>
      <c r="AF111" s="307"/>
      <c r="AG111" s="301"/>
    </row>
    <row r="112" spans="1:33">
      <c r="A112" s="306"/>
      <c r="B112" s="306"/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1"/>
      <c r="AF112" s="307"/>
      <c r="AG112" s="301"/>
    </row>
    <row r="113" spans="1:33">
      <c r="A113" s="306"/>
      <c r="B113" s="306"/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1"/>
      <c r="AF113" s="307"/>
      <c r="AG113" s="301"/>
    </row>
    <row r="114" spans="1:33">
      <c r="A114" s="306"/>
      <c r="B114" s="306"/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1"/>
      <c r="AF114" s="307"/>
      <c r="AG114" s="301"/>
    </row>
    <row r="115" spans="1:33">
      <c r="A115" s="306"/>
      <c r="B115" s="306"/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1"/>
      <c r="AF115" s="307"/>
      <c r="AG115" s="301"/>
    </row>
    <row r="116" spans="1:33">
      <c r="A116" s="306"/>
      <c r="B116" s="306"/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1"/>
      <c r="AF116" s="307"/>
      <c r="AG116" s="301"/>
    </row>
    <row r="117" spans="1:33">
      <c r="A117" s="306"/>
      <c r="B117" s="306"/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1"/>
      <c r="AF117" s="307"/>
      <c r="AG117" s="301"/>
    </row>
    <row r="118" spans="1:33">
      <c r="A118" s="306"/>
      <c r="B118" s="306"/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1"/>
      <c r="AF118" s="307"/>
      <c r="AG118" s="301"/>
    </row>
    <row r="119" spans="1:33">
      <c r="A119" s="306"/>
      <c r="B119" s="306"/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1"/>
      <c r="AF119" s="307"/>
      <c r="AG119" s="301"/>
    </row>
    <row r="120" spans="1:33">
      <c r="A120" s="306"/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1"/>
      <c r="AF120" s="307"/>
      <c r="AG120" s="301"/>
    </row>
    <row r="121" spans="1:33">
      <c r="A121" s="306"/>
      <c r="B121" s="306"/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1"/>
      <c r="AF121" s="307"/>
      <c r="AG121" s="301"/>
    </row>
    <row r="122" spans="1:33">
      <c r="A122" s="306"/>
      <c r="B122" s="306"/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1"/>
      <c r="AF122" s="307"/>
      <c r="AG122" s="301"/>
    </row>
    <row r="123" spans="1:33">
      <c r="A123" s="306"/>
      <c r="B123" s="306"/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1"/>
      <c r="AF123" s="307"/>
      <c r="AG123" s="301"/>
    </row>
    <row r="124" spans="1:33">
      <c r="A124" s="306"/>
      <c r="B124" s="306"/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1"/>
      <c r="AF124" s="307"/>
      <c r="AG124" s="301"/>
    </row>
    <row r="125" spans="1:33">
      <c r="A125" s="306"/>
      <c r="B125" s="306"/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1"/>
      <c r="AF125" s="307"/>
      <c r="AG125" s="301"/>
    </row>
    <row r="126" spans="1:33">
      <c r="A126" s="306"/>
      <c r="B126" s="306"/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1"/>
      <c r="AF126" s="307"/>
      <c r="AG126" s="301"/>
    </row>
    <row r="127" spans="1:33">
      <c r="A127" s="306"/>
      <c r="B127" s="306"/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1"/>
      <c r="AF127" s="307"/>
      <c r="AG127" s="301"/>
    </row>
    <row r="128" spans="1:33">
      <c r="A128" s="306"/>
      <c r="B128" s="306"/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1"/>
      <c r="AF128" s="307"/>
      <c r="AG128" s="301"/>
    </row>
    <row r="129" spans="1:33">
      <c r="A129" s="306"/>
      <c r="B129" s="306"/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1"/>
      <c r="AF129" s="307"/>
      <c r="AG129" s="301"/>
    </row>
    <row r="130" spans="1:33">
      <c r="A130" s="306"/>
      <c r="B130" s="306"/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1"/>
      <c r="AF130" s="307"/>
      <c r="AG130" s="301"/>
    </row>
    <row r="131" spans="1:33">
      <c r="A131" s="306"/>
      <c r="B131" s="306"/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1"/>
      <c r="AF131" s="307"/>
      <c r="AG131" s="301"/>
    </row>
    <row r="132" spans="1:33">
      <c r="A132" s="306"/>
      <c r="B132" s="306"/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1"/>
      <c r="AF132" s="307"/>
      <c r="AG132" s="301"/>
    </row>
    <row r="133" spans="1:33">
      <c r="A133" s="306"/>
      <c r="B133" s="306"/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1"/>
      <c r="AF133" s="307"/>
      <c r="AG133" s="301"/>
    </row>
    <row r="134" spans="1:33">
      <c r="A134" s="306"/>
      <c r="B134" s="306"/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1"/>
      <c r="AF134" s="307"/>
      <c r="AG134" s="301"/>
    </row>
    <row r="135" spans="1:33">
      <c r="A135" s="306"/>
      <c r="B135" s="306"/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1"/>
      <c r="AF135" s="307"/>
      <c r="AG135" s="301"/>
    </row>
    <row r="136" spans="1:33">
      <c r="A136" s="306"/>
      <c r="B136" s="306"/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1"/>
      <c r="AF136" s="307"/>
      <c r="AG136" s="301"/>
    </row>
    <row r="137" spans="1:33">
      <c r="A137" s="306"/>
      <c r="B137" s="306"/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1"/>
      <c r="AF137" s="307"/>
      <c r="AG137" s="301"/>
    </row>
    <row r="138" spans="1:33">
      <c r="A138" s="306"/>
      <c r="B138" s="306"/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1"/>
      <c r="AF138" s="307"/>
      <c r="AG138" s="301"/>
    </row>
    <row r="139" spans="1:33">
      <c r="A139" s="306"/>
      <c r="B139" s="306"/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1"/>
      <c r="AF139" s="307"/>
      <c r="AG139" s="301"/>
    </row>
    <row r="140" spans="1:33">
      <c r="A140" s="306"/>
      <c r="B140" s="306"/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1"/>
      <c r="AF140" s="307"/>
      <c r="AG140" s="301"/>
    </row>
    <row r="141" spans="1:33">
      <c r="A141" s="306"/>
      <c r="B141" s="306"/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1"/>
      <c r="AF141" s="307"/>
      <c r="AG141" s="301"/>
    </row>
    <row r="142" spans="1:33">
      <c r="A142" s="306"/>
      <c r="B142" s="306"/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1"/>
      <c r="AF142" s="307"/>
      <c r="AG142" s="301"/>
    </row>
    <row r="143" spans="1:33">
      <c r="A143" s="306"/>
      <c r="B143" s="306"/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1"/>
      <c r="AF143" s="307"/>
      <c r="AG143" s="301"/>
    </row>
    <row r="144" spans="1:33">
      <c r="A144" s="306"/>
      <c r="B144" s="306"/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1"/>
      <c r="AF144" s="307"/>
      <c r="AG144" s="301"/>
    </row>
    <row r="145" spans="1:33">
      <c r="A145" s="306"/>
      <c r="B145" s="306"/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1"/>
      <c r="AF145" s="307"/>
      <c r="AG145" s="301"/>
    </row>
    <row r="146" spans="1:33">
      <c r="A146" s="306"/>
      <c r="B146" s="306"/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1"/>
      <c r="AF146" s="307"/>
      <c r="AG146" s="301"/>
    </row>
    <row r="147" spans="1:33">
      <c r="A147" s="306"/>
      <c r="B147" s="306"/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1"/>
      <c r="AF147" s="307"/>
      <c r="AG147" s="301"/>
    </row>
    <row r="148" spans="1:33">
      <c r="A148" s="306"/>
      <c r="B148" s="306"/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1"/>
      <c r="AF148" s="307"/>
      <c r="AG148" s="301"/>
    </row>
    <row r="149" spans="1:33">
      <c r="A149" s="306"/>
      <c r="B149" s="306"/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1"/>
      <c r="AF149" s="307"/>
      <c r="AG149" s="301"/>
    </row>
    <row r="150" spans="1:33">
      <c r="A150" s="306"/>
      <c r="B150" s="306"/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1"/>
      <c r="AF150" s="307"/>
      <c r="AG150" s="301"/>
    </row>
    <row r="151" spans="1:33">
      <c r="A151" s="306"/>
      <c r="B151" s="306"/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1"/>
      <c r="AF151" s="307"/>
      <c r="AG151" s="301"/>
    </row>
    <row r="152" spans="1:33">
      <c r="A152" s="306"/>
      <c r="B152" s="306"/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1"/>
      <c r="AF152" s="307"/>
      <c r="AG152" s="301"/>
    </row>
    <row r="153" spans="1:33">
      <c r="A153" s="306"/>
      <c r="B153" s="306"/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1"/>
      <c r="AF153" s="307"/>
      <c r="AG153" s="301"/>
    </row>
    <row r="154" spans="1:33">
      <c r="A154" s="306"/>
      <c r="B154" s="306"/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1"/>
      <c r="AF154" s="307"/>
      <c r="AG154" s="301"/>
    </row>
    <row r="155" spans="1:33">
      <c r="A155" s="306"/>
      <c r="B155" s="306"/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1"/>
      <c r="AF155" s="307"/>
      <c r="AG155" s="301"/>
    </row>
    <row r="156" spans="1:33">
      <c r="A156" s="306"/>
      <c r="B156" s="306"/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1"/>
      <c r="AF156" s="307"/>
      <c r="AG156" s="301"/>
    </row>
    <row r="157" spans="1:33">
      <c r="A157" s="306"/>
      <c r="B157" s="306"/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1"/>
      <c r="AF157" s="307"/>
      <c r="AG157" s="301"/>
    </row>
    <row r="158" spans="1:33">
      <c r="A158" s="306"/>
      <c r="B158" s="306"/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1"/>
      <c r="AF158" s="307"/>
      <c r="AG158" s="301"/>
    </row>
    <row r="159" spans="1:33">
      <c r="A159" s="306"/>
      <c r="B159" s="306"/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1"/>
      <c r="AF159" s="307"/>
      <c r="AG159" s="301"/>
    </row>
    <row r="160" spans="1:33">
      <c r="A160" s="306"/>
      <c r="B160" s="306"/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1"/>
      <c r="AF160" s="307"/>
      <c r="AG160" s="301"/>
    </row>
    <row r="161" spans="1:33">
      <c r="A161" s="306"/>
      <c r="B161" s="306"/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1"/>
      <c r="AF161" s="307"/>
      <c r="AG161" s="301"/>
    </row>
    <row r="162" spans="1:33">
      <c r="A162" s="306"/>
      <c r="B162" s="306"/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1"/>
      <c r="AF162" s="307"/>
      <c r="AG162" s="301"/>
    </row>
    <row r="163" spans="1:33">
      <c r="A163" s="306"/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306"/>
      <c r="U163" s="306"/>
      <c r="V163" s="306"/>
      <c r="W163" s="306"/>
      <c r="X163" s="306"/>
      <c r="Y163" s="306"/>
      <c r="Z163" s="306"/>
      <c r="AA163" s="306"/>
      <c r="AB163" s="306"/>
      <c r="AC163" s="306"/>
      <c r="AD163" s="306"/>
      <c r="AE163" s="301"/>
      <c r="AF163" s="307"/>
      <c r="AG163" s="301"/>
    </row>
    <row r="164" spans="1:33">
      <c r="A164" s="306"/>
      <c r="B164" s="306"/>
      <c r="C164" s="306"/>
      <c r="D164" s="306"/>
      <c r="E164" s="306"/>
      <c r="F164" s="306"/>
      <c r="G164" s="306"/>
      <c r="H164" s="306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  <c r="V164" s="306"/>
      <c r="W164" s="306"/>
      <c r="X164" s="306"/>
      <c r="Y164" s="306"/>
      <c r="Z164" s="306"/>
      <c r="AA164" s="306"/>
      <c r="AB164" s="306"/>
      <c r="AC164" s="306"/>
      <c r="AD164" s="306"/>
      <c r="AE164" s="301"/>
      <c r="AF164" s="307"/>
      <c r="AG164" s="301"/>
    </row>
    <row r="165" spans="1:33">
      <c r="A165" s="306"/>
      <c r="B165" s="306"/>
      <c r="C165" s="306"/>
      <c r="D165" s="306"/>
      <c r="E165" s="306"/>
      <c r="F165" s="306"/>
      <c r="G165" s="306"/>
      <c r="H165" s="306"/>
      <c r="I165" s="306"/>
      <c r="J165" s="306"/>
      <c r="K165" s="306"/>
      <c r="L165" s="306"/>
      <c r="M165" s="306"/>
      <c r="N165" s="306"/>
      <c r="O165" s="306"/>
      <c r="P165" s="306"/>
      <c r="Q165" s="306"/>
      <c r="R165" s="306"/>
      <c r="S165" s="306"/>
      <c r="T165" s="306"/>
      <c r="U165" s="306"/>
      <c r="V165" s="306"/>
      <c r="W165" s="306"/>
      <c r="X165" s="306"/>
      <c r="Y165" s="306"/>
      <c r="Z165" s="306"/>
      <c r="AA165" s="306"/>
      <c r="AB165" s="306"/>
      <c r="AC165" s="306"/>
      <c r="AD165" s="306"/>
      <c r="AE165" s="301"/>
      <c r="AF165" s="307"/>
      <c r="AG165" s="301"/>
    </row>
    <row r="166" spans="1:33">
      <c r="A166" s="306"/>
      <c r="B166" s="306"/>
      <c r="C166" s="306"/>
      <c r="D166" s="306"/>
      <c r="E166" s="306"/>
      <c r="F166" s="306"/>
      <c r="G166" s="306"/>
      <c r="H166" s="306"/>
      <c r="I166" s="306"/>
      <c r="J166" s="306"/>
      <c r="K166" s="306"/>
      <c r="L166" s="306"/>
      <c r="M166" s="306"/>
      <c r="N166" s="306"/>
      <c r="O166" s="306"/>
      <c r="P166" s="306"/>
      <c r="Q166" s="306"/>
      <c r="R166" s="306"/>
      <c r="S166" s="306"/>
      <c r="T166" s="306"/>
      <c r="U166" s="306"/>
      <c r="V166" s="306"/>
      <c r="W166" s="306"/>
      <c r="X166" s="306"/>
      <c r="Y166" s="306"/>
      <c r="Z166" s="306"/>
      <c r="AA166" s="306"/>
      <c r="AB166" s="306"/>
      <c r="AC166" s="306"/>
      <c r="AD166" s="306"/>
      <c r="AE166" s="301"/>
      <c r="AF166" s="307"/>
      <c r="AG166" s="301"/>
    </row>
    <row r="167" spans="1:33">
      <c r="A167" s="306"/>
      <c r="B167" s="306"/>
      <c r="C167" s="306"/>
      <c r="D167" s="306"/>
      <c r="E167" s="306"/>
      <c r="F167" s="306"/>
      <c r="G167" s="306"/>
      <c r="H167" s="306"/>
      <c r="I167" s="306"/>
      <c r="J167" s="306"/>
      <c r="K167" s="306"/>
      <c r="L167" s="306"/>
      <c r="M167" s="306"/>
      <c r="N167" s="306"/>
      <c r="O167" s="306"/>
      <c r="P167" s="306"/>
      <c r="Q167" s="306"/>
      <c r="R167" s="306"/>
      <c r="S167" s="306"/>
      <c r="T167" s="306"/>
      <c r="U167" s="306"/>
      <c r="V167" s="306"/>
      <c r="W167" s="306"/>
      <c r="X167" s="306"/>
      <c r="Y167" s="306"/>
      <c r="Z167" s="306"/>
      <c r="AA167" s="306"/>
      <c r="AB167" s="306"/>
      <c r="AC167" s="306"/>
      <c r="AD167" s="306"/>
      <c r="AE167" s="301"/>
      <c r="AF167" s="307"/>
      <c r="AG167" s="301"/>
    </row>
    <row r="168" spans="1:33">
      <c r="A168" s="306"/>
      <c r="B168" s="306"/>
      <c r="C168" s="306"/>
      <c r="D168" s="306"/>
      <c r="E168" s="306"/>
      <c r="F168" s="306"/>
      <c r="G168" s="306"/>
      <c r="H168" s="306"/>
      <c r="I168" s="306"/>
      <c r="J168" s="306"/>
      <c r="K168" s="306"/>
      <c r="L168" s="306"/>
      <c r="M168" s="306"/>
      <c r="N168" s="306"/>
      <c r="O168" s="306"/>
      <c r="P168" s="306"/>
      <c r="Q168" s="306"/>
      <c r="R168" s="306"/>
      <c r="S168" s="306"/>
      <c r="T168" s="306"/>
      <c r="U168" s="306"/>
      <c r="V168" s="306"/>
      <c r="W168" s="306"/>
      <c r="X168" s="306"/>
      <c r="Y168" s="306"/>
      <c r="Z168" s="306"/>
      <c r="AA168" s="306"/>
      <c r="AB168" s="306"/>
      <c r="AC168" s="306"/>
      <c r="AD168" s="306"/>
      <c r="AE168" s="301"/>
      <c r="AF168" s="307"/>
      <c r="AG168" s="301"/>
    </row>
    <row r="169" spans="1:33">
      <c r="A169" s="306"/>
      <c r="B169" s="306"/>
      <c r="C169" s="306"/>
      <c r="D169" s="306"/>
      <c r="E169" s="306"/>
      <c r="F169" s="306"/>
      <c r="G169" s="306"/>
      <c r="H169" s="306"/>
      <c r="I169" s="306"/>
      <c r="J169" s="306"/>
      <c r="K169" s="306"/>
      <c r="L169" s="306"/>
      <c r="M169" s="306"/>
      <c r="N169" s="306"/>
      <c r="O169" s="306"/>
      <c r="P169" s="306"/>
      <c r="Q169" s="306"/>
      <c r="R169" s="306"/>
      <c r="S169" s="306"/>
      <c r="T169" s="306"/>
      <c r="U169" s="306"/>
      <c r="V169" s="306"/>
      <c r="W169" s="306"/>
      <c r="X169" s="306"/>
      <c r="Y169" s="306"/>
      <c r="Z169" s="306"/>
      <c r="AA169" s="306"/>
      <c r="AB169" s="306"/>
      <c r="AC169" s="306"/>
      <c r="AD169" s="306"/>
      <c r="AE169" s="301"/>
      <c r="AF169" s="307"/>
      <c r="AG169" s="301"/>
    </row>
    <row r="170" spans="1:33">
      <c r="A170" s="306"/>
      <c r="B170" s="306"/>
      <c r="C170" s="306"/>
      <c r="D170" s="306"/>
      <c r="E170" s="306"/>
      <c r="F170" s="306"/>
      <c r="G170" s="306"/>
      <c r="H170" s="306"/>
      <c r="I170" s="306"/>
      <c r="J170" s="306"/>
      <c r="K170" s="306"/>
      <c r="L170" s="306"/>
      <c r="M170" s="306"/>
      <c r="N170" s="306"/>
      <c r="O170" s="306"/>
      <c r="P170" s="306"/>
      <c r="Q170" s="306"/>
      <c r="R170" s="306"/>
      <c r="S170" s="306"/>
      <c r="T170" s="306"/>
      <c r="U170" s="306"/>
      <c r="V170" s="306"/>
      <c r="W170" s="306"/>
      <c r="X170" s="306"/>
      <c r="Y170" s="306"/>
      <c r="Z170" s="306"/>
      <c r="AA170" s="306"/>
      <c r="AB170" s="306"/>
      <c r="AC170" s="306"/>
      <c r="AD170" s="306"/>
      <c r="AE170" s="301"/>
      <c r="AF170" s="307"/>
      <c r="AG170" s="301"/>
    </row>
    <row r="171" spans="1:33">
      <c r="A171" s="306"/>
      <c r="B171" s="306"/>
      <c r="C171" s="306"/>
      <c r="D171" s="306"/>
      <c r="E171" s="306"/>
      <c r="F171" s="306"/>
      <c r="G171" s="306"/>
      <c r="H171" s="306"/>
      <c r="I171" s="306"/>
      <c r="J171" s="306"/>
      <c r="K171" s="306"/>
      <c r="L171" s="306"/>
      <c r="M171" s="306"/>
      <c r="N171" s="306"/>
      <c r="O171" s="306"/>
      <c r="P171" s="306"/>
      <c r="Q171" s="306"/>
      <c r="R171" s="306"/>
      <c r="S171" s="306"/>
      <c r="T171" s="306"/>
      <c r="U171" s="306"/>
      <c r="V171" s="306"/>
      <c r="W171" s="306"/>
      <c r="X171" s="306"/>
      <c r="Y171" s="306"/>
      <c r="Z171" s="306"/>
      <c r="AA171" s="306"/>
      <c r="AB171" s="306"/>
      <c r="AC171" s="306"/>
      <c r="AD171" s="306"/>
      <c r="AE171" s="301"/>
      <c r="AF171" s="307"/>
      <c r="AG171" s="301"/>
    </row>
    <row r="172" spans="1:33">
      <c r="A172" s="306"/>
      <c r="B172" s="306"/>
      <c r="C172" s="306"/>
      <c r="D172" s="306"/>
      <c r="E172" s="306"/>
      <c r="F172" s="306"/>
      <c r="G172" s="306"/>
      <c r="H172" s="306"/>
      <c r="I172" s="306"/>
      <c r="J172" s="306"/>
      <c r="K172" s="306"/>
      <c r="L172" s="306"/>
      <c r="M172" s="306"/>
      <c r="N172" s="306"/>
      <c r="O172" s="306"/>
      <c r="P172" s="306"/>
      <c r="Q172" s="306"/>
      <c r="R172" s="306"/>
      <c r="S172" s="306"/>
      <c r="T172" s="306"/>
      <c r="U172" s="306"/>
      <c r="V172" s="306"/>
      <c r="W172" s="306"/>
      <c r="X172" s="306"/>
      <c r="Y172" s="306"/>
      <c r="Z172" s="306"/>
      <c r="AA172" s="306"/>
      <c r="AB172" s="306"/>
      <c r="AC172" s="306"/>
      <c r="AD172" s="306"/>
      <c r="AE172" s="301"/>
      <c r="AF172" s="307"/>
      <c r="AG172" s="301"/>
    </row>
    <row r="173" spans="1:33">
      <c r="A173" s="306"/>
      <c r="B173" s="306"/>
      <c r="C173" s="306"/>
      <c r="D173" s="306"/>
      <c r="E173" s="306"/>
      <c r="F173" s="306"/>
      <c r="G173" s="306"/>
      <c r="H173" s="306"/>
      <c r="I173" s="306"/>
      <c r="J173" s="306"/>
      <c r="K173" s="306"/>
      <c r="L173" s="306"/>
      <c r="M173" s="306"/>
      <c r="N173" s="306"/>
      <c r="O173" s="306"/>
      <c r="P173" s="306"/>
      <c r="Q173" s="306"/>
      <c r="R173" s="306"/>
      <c r="S173" s="306"/>
      <c r="T173" s="306"/>
      <c r="U173" s="306"/>
      <c r="V173" s="306"/>
      <c r="W173" s="306"/>
      <c r="X173" s="306"/>
      <c r="Y173" s="306"/>
      <c r="Z173" s="306"/>
      <c r="AA173" s="306"/>
      <c r="AB173" s="306"/>
      <c r="AC173" s="306"/>
      <c r="AD173" s="306"/>
      <c r="AE173" s="301"/>
      <c r="AF173" s="307"/>
      <c r="AG173" s="301"/>
    </row>
    <row r="174" spans="1:33">
      <c r="A174" s="306"/>
      <c r="B174" s="306"/>
      <c r="C174" s="306"/>
      <c r="D174" s="306"/>
      <c r="E174" s="306"/>
      <c r="F174" s="306"/>
      <c r="G174" s="306"/>
      <c r="H174" s="306"/>
      <c r="I174" s="306"/>
      <c r="J174" s="306"/>
      <c r="K174" s="306"/>
      <c r="L174" s="306"/>
      <c r="M174" s="306"/>
      <c r="N174" s="306"/>
      <c r="O174" s="306"/>
      <c r="P174" s="306"/>
      <c r="Q174" s="306"/>
      <c r="R174" s="306"/>
      <c r="S174" s="306"/>
      <c r="T174" s="306"/>
      <c r="U174" s="306"/>
      <c r="V174" s="306"/>
      <c r="W174" s="306"/>
      <c r="X174" s="306"/>
      <c r="Y174" s="306"/>
      <c r="Z174" s="306"/>
      <c r="AA174" s="306"/>
      <c r="AB174" s="306"/>
      <c r="AC174" s="306"/>
      <c r="AD174" s="306"/>
      <c r="AE174" s="301"/>
      <c r="AF174" s="307"/>
      <c r="AG174" s="301"/>
    </row>
    <row r="175" spans="1:33">
      <c r="A175" s="306"/>
      <c r="B175" s="306"/>
      <c r="C175" s="306"/>
      <c r="D175" s="306"/>
      <c r="E175" s="306"/>
      <c r="F175" s="306"/>
      <c r="G175" s="306"/>
      <c r="H175" s="306"/>
      <c r="I175" s="306"/>
      <c r="J175" s="306"/>
      <c r="K175" s="306"/>
      <c r="L175" s="306"/>
      <c r="M175" s="306"/>
      <c r="N175" s="306"/>
      <c r="O175" s="306"/>
      <c r="P175" s="306"/>
      <c r="Q175" s="306"/>
      <c r="R175" s="306"/>
      <c r="S175" s="306"/>
      <c r="T175" s="306"/>
      <c r="U175" s="306"/>
      <c r="V175" s="306"/>
      <c r="W175" s="306"/>
      <c r="X175" s="306"/>
      <c r="Y175" s="306"/>
      <c r="Z175" s="306"/>
      <c r="AA175" s="306"/>
      <c r="AB175" s="306"/>
      <c r="AC175" s="306"/>
      <c r="AD175" s="306"/>
      <c r="AE175" s="301"/>
      <c r="AF175" s="307"/>
      <c r="AG175" s="301"/>
    </row>
    <row r="176" spans="1:33">
      <c r="A176" s="306"/>
      <c r="B176" s="306"/>
      <c r="C176" s="306"/>
      <c r="D176" s="306"/>
      <c r="E176" s="306"/>
      <c r="F176" s="306"/>
      <c r="G176" s="306"/>
      <c r="H176" s="306"/>
      <c r="I176" s="306"/>
      <c r="J176" s="306"/>
      <c r="K176" s="306"/>
      <c r="L176" s="306"/>
      <c r="M176" s="306"/>
      <c r="N176" s="306"/>
      <c r="O176" s="306"/>
      <c r="P176" s="306"/>
      <c r="Q176" s="306"/>
      <c r="R176" s="306"/>
      <c r="S176" s="306"/>
      <c r="T176" s="306"/>
      <c r="U176" s="306"/>
      <c r="V176" s="306"/>
      <c r="W176" s="306"/>
      <c r="X176" s="306"/>
      <c r="Y176" s="306"/>
      <c r="Z176" s="306"/>
      <c r="AA176" s="306"/>
      <c r="AB176" s="306"/>
      <c r="AC176" s="306"/>
      <c r="AD176" s="306"/>
      <c r="AE176" s="301"/>
      <c r="AF176" s="307"/>
      <c r="AG176" s="301"/>
    </row>
    <row r="177" spans="1:33">
      <c r="A177" s="306"/>
      <c r="B177" s="306"/>
      <c r="C177" s="306"/>
      <c r="D177" s="306"/>
      <c r="E177" s="306"/>
      <c r="F177" s="306"/>
      <c r="G177" s="306"/>
      <c r="H177" s="306"/>
      <c r="I177" s="306"/>
      <c r="J177" s="306"/>
      <c r="K177" s="306"/>
      <c r="L177" s="306"/>
      <c r="M177" s="306"/>
      <c r="N177" s="306"/>
      <c r="O177" s="306"/>
      <c r="P177" s="306"/>
      <c r="Q177" s="306"/>
      <c r="R177" s="306"/>
      <c r="S177" s="306"/>
      <c r="T177" s="306"/>
      <c r="U177" s="306"/>
      <c r="V177" s="306"/>
      <c r="W177" s="306"/>
      <c r="X177" s="306"/>
      <c r="Y177" s="306"/>
      <c r="Z177" s="306"/>
      <c r="AA177" s="306"/>
      <c r="AB177" s="306"/>
      <c r="AC177" s="306"/>
      <c r="AD177" s="306"/>
      <c r="AE177" s="301"/>
      <c r="AF177" s="307"/>
      <c r="AG177" s="301"/>
    </row>
    <row r="178" spans="1:33">
      <c r="A178" s="306"/>
      <c r="B178" s="306"/>
      <c r="C178" s="306"/>
      <c r="D178" s="306"/>
      <c r="E178" s="306"/>
      <c r="F178" s="306"/>
      <c r="G178" s="306"/>
      <c r="H178" s="306"/>
      <c r="I178" s="306"/>
      <c r="J178" s="306"/>
      <c r="K178" s="306"/>
      <c r="L178" s="306"/>
      <c r="M178" s="306"/>
      <c r="N178" s="306"/>
      <c r="O178" s="306"/>
      <c r="P178" s="306"/>
      <c r="Q178" s="306"/>
      <c r="R178" s="306"/>
      <c r="S178" s="306"/>
      <c r="T178" s="306"/>
      <c r="U178" s="306"/>
      <c r="V178" s="306"/>
      <c r="W178" s="306"/>
      <c r="X178" s="306"/>
      <c r="Y178" s="306"/>
      <c r="Z178" s="306"/>
      <c r="AA178" s="306"/>
      <c r="AB178" s="306"/>
      <c r="AC178" s="306"/>
      <c r="AD178" s="306"/>
      <c r="AE178" s="301"/>
      <c r="AF178" s="307"/>
      <c r="AG178" s="301"/>
    </row>
    <row r="179" spans="1:33">
      <c r="A179" s="306"/>
      <c r="B179" s="306"/>
      <c r="C179" s="306"/>
      <c r="D179" s="306"/>
      <c r="E179" s="306"/>
      <c r="F179" s="306"/>
      <c r="G179" s="306"/>
      <c r="H179" s="306"/>
      <c r="I179" s="306"/>
      <c r="J179" s="306"/>
      <c r="K179" s="306"/>
      <c r="L179" s="306"/>
      <c r="M179" s="306"/>
      <c r="N179" s="306"/>
      <c r="O179" s="306"/>
      <c r="P179" s="306"/>
      <c r="Q179" s="306"/>
      <c r="R179" s="306"/>
      <c r="S179" s="306"/>
      <c r="T179" s="306"/>
      <c r="U179" s="306"/>
      <c r="V179" s="306"/>
      <c r="W179" s="306"/>
      <c r="X179" s="306"/>
      <c r="Y179" s="306"/>
      <c r="Z179" s="306"/>
      <c r="AA179" s="306"/>
      <c r="AB179" s="306"/>
      <c r="AC179" s="306"/>
      <c r="AD179" s="306"/>
      <c r="AE179" s="301"/>
      <c r="AF179" s="307"/>
      <c r="AG179" s="301"/>
    </row>
    <row r="180" spans="1:33">
      <c r="A180" s="306"/>
      <c r="B180" s="306"/>
      <c r="C180" s="306"/>
      <c r="D180" s="306"/>
      <c r="E180" s="306"/>
      <c r="F180" s="306"/>
      <c r="G180" s="306"/>
      <c r="H180" s="306"/>
      <c r="I180" s="306"/>
      <c r="J180" s="306"/>
      <c r="K180" s="306"/>
      <c r="L180" s="306"/>
      <c r="M180" s="306"/>
      <c r="N180" s="306"/>
      <c r="O180" s="306"/>
      <c r="P180" s="306"/>
      <c r="Q180" s="306"/>
      <c r="R180" s="306"/>
      <c r="S180" s="306"/>
      <c r="T180" s="306"/>
      <c r="U180" s="306"/>
      <c r="V180" s="306"/>
      <c r="W180" s="306"/>
      <c r="X180" s="306"/>
      <c r="Y180" s="306"/>
      <c r="Z180" s="306"/>
      <c r="AA180" s="306"/>
      <c r="AB180" s="306"/>
      <c r="AC180" s="306"/>
      <c r="AD180" s="306"/>
      <c r="AE180" s="301"/>
      <c r="AF180" s="307"/>
      <c r="AG180" s="301"/>
    </row>
    <row r="181" spans="1:33">
      <c r="A181" s="306"/>
      <c r="B181" s="306"/>
      <c r="C181" s="306"/>
      <c r="D181" s="306"/>
      <c r="E181" s="306"/>
      <c r="F181" s="306"/>
      <c r="G181" s="306"/>
      <c r="H181" s="306"/>
      <c r="I181" s="306"/>
      <c r="J181" s="306"/>
      <c r="K181" s="306"/>
      <c r="L181" s="306"/>
      <c r="M181" s="306"/>
      <c r="N181" s="306"/>
      <c r="O181" s="306"/>
      <c r="P181" s="306"/>
      <c r="Q181" s="306"/>
      <c r="R181" s="306"/>
      <c r="S181" s="306"/>
      <c r="T181" s="306"/>
      <c r="U181" s="306"/>
      <c r="V181" s="306"/>
      <c r="W181" s="306"/>
      <c r="X181" s="306"/>
      <c r="Y181" s="306"/>
      <c r="Z181" s="306"/>
      <c r="AA181" s="306"/>
      <c r="AB181" s="306"/>
      <c r="AC181" s="306"/>
      <c r="AD181" s="306"/>
      <c r="AE181" s="301"/>
      <c r="AF181" s="307"/>
      <c r="AG181" s="301"/>
    </row>
    <row r="182" spans="1:33">
      <c r="A182" s="306"/>
      <c r="B182" s="306"/>
      <c r="C182" s="306"/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  <c r="O182" s="306"/>
      <c r="P182" s="306"/>
      <c r="Q182" s="306"/>
      <c r="R182" s="306"/>
      <c r="S182" s="306"/>
      <c r="T182" s="306"/>
      <c r="U182" s="306"/>
      <c r="V182" s="306"/>
      <c r="W182" s="306"/>
      <c r="X182" s="306"/>
      <c r="Y182" s="306"/>
      <c r="Z182" s="306"/>
      <c r="AA182" s="306"/>
      <c r="AB182" s="306"/>
      <c r="AC182" s="306"/>
      <c r="AD182" s="306"/>
      <c r="AE182" s="301"/>
      <c r="AF182" s="307"/>
      <c r="AG182" s="301"/>
    </row>
    <row r="183" spans="1:33">
      <c r="A183" s="306"/>
      <c r="B183" s="306"/>
      <c r="C183" s="306"/>
      <c r="D183" s="306"/>
      <c r="E183" s="306"/>
      <c r="F183" s="306"/>
      <c r="G183" s="306"/>
      <c r="H183" s="306"/>
      <c r="I183" s="306"/>
      <c r="J183" s="306"/>
      <c r="K183" s="306"/>
      <c r="L183" s="306"/>
      <c r="M183" s="306"/>
      <c r="N183" s="306"/>
      <c r="O183" s="306"/>
      <c r="P183" s="306"/>
      <c r="Q183" s="306"/>
      <c r="R183" s="306"/>
      <c r="S183" s="306"/>
      <c r="T183" s="306"/>
      <c r="U183" s="306"/>
      <c r="V183" s="306"/>
      <c r="W183" s="306"/>
      <c r="X183" s="306"/>
      <c r="Y183" s="306"/>
      <c r="Z183" s="306"/>
      <c r="AA183" s="306"/>
      <c r="AB183" s="306"/>
      <c r="AC183" s="306"/>
      <c r="AD183" s="306"/>
      <c r="AE183" s="301"/>
      <c r="AF183" s="307"/>
      <c r="AG183" s="301"/>
    </row>
    <row r="184" spans="1:33">
      <c r="A184" s="306"/>
      <c r="B184" s="306"/>
      <c r="C184" s="306"/>
      <c r="D184" s="306"/>
      <c r="E184" s="306"/>
      <c r="F184" s="306"/>
      <c r="G184" s="306"/>
      <c r="H184" s="306"/>
      <c r="I184" s="306"/>
      <c r="J184" s="306"/>
      <c r="K184" s="306"/>
      <c r="L184" s="306"/>
      <c r="M184" s="306"/>
      <c r="N184" s="306"/>
      <c r="O184" s="306"/>
      <c r="P184" s="306"/>
      <c r="Q184" s="306"/>
      <c r="R184" s="306"/>
      <c r="S184" s="306"/>
      <c r="T184" s="306"/>
      <c r="U184" s="306"/>
      <c r="V184" s="306"/>
      <c r="W184" s="306"/>
      <c r="X184" s="306"/>
      <c r="Y184" s="306"/>
      <c r="Z184" s="306"/>
      <c r="AA184" s="306"/>
      <c r="AB184" s="306"/>
      <c r="AC184" s="306"/>
      <c r="AD184" s="306"/>
      <c r="AE184" s="301"/>
      <c r="AF184" s="307"/>
      <c r="AG184" s="301"/>
    </row>
    <row r="185" spans="1:33">
      <c r="A185" s="306"/>
      <c r="B185" s="306"/>
      <c r="C185" s="306"/>
      <c r="D185" s="306"/>
      <c r="E185" s="306"/>
      <c r="F185" s="306"/>
      <c r="G185" s="306"/>
      <c r="H185" s="306"/>
      <c r="I185" s="306"/>
      <c r="J185" s="306"/>
      <c r="K185" s="306"/>
      <c r="L185" s="306"/>
      <c r="M185" s="306"/>
      <c r="N185" s="306"/>
      <c r="O185" s="306"/>
      <c r="P185" s="306"/>
      <c r="Q185" s="306"/>
      <c r="R185" s="306"/>
      <c r="S185" s="306"/>
      <c r="T185" s="306"/>
      <c r="U185" s="306"/>
      <c r="V185" s="306"/>
      <c r="W185" s="306"/>
      <c r="X185" s="306"/>
      <c r="Y185" s="306"/>
      <c r="Z185" s="306"/>
      <c r="AA185" s="306"/>
      <c r="AB185" s="306"/>
      <c r="AC185" s="306"/>
      <c r="AD185" s="306"/>
      <c r="AE185" s="301"/>
      <c r="AF185" s="308"/>
      <c r="AG185" s="301"/>
    </row>
    <row r="186" spans="1:33">
      <c r="A186" s="301"/>
      <c r="B186" s="301"/>
      <c r="C186" s="309"/>
      <c r="D186" s="309"/>
      <c r="E186" s="309"/>
      <c r="F186" s="309"/>
      <c r="G186" s="309"/>
      <c r="H186" s="309"/>
      <c r="I186" s="309"/>
      <c r="J186" s="309"/>
      <c r="K186" s="309"/>
      <c r="L186" s="309"/>
      <c r="M186" s="309"/>
      <c r="N186" s="309"/>
      <c r="O186" s="309"/>
      <c r="P186" s="309"/>
      <c r="Q186" s="309"/>
      <c r="R186" s="309"/>
      <c r="S186" s="309"/>
      <c r="T186" s="309"/>
      <c r="U186" s="309"/>
      <c r="V186" s="309"/>
      <c r="W186" s="309"/>
      <c r="X186" s="309"/>
      <c r="Y186" s="309"/>
      <c r="Z186" s="309"/>
      <c r="AA186" s="309"/>
      <c r="AB186" s="309"/>
      <c r="AC186" s="309"/>
      <c r="AD186" s="309"/>
      <c r="AE186" s="301"/>
      <c r="AF186" s="301"/>
      <c r="AG186" s="301"/>
    </row>
  </sheetData>
  <mergeCells count="2">
    <mergeCell ref="AE1:AG1"/>
    <mergeCell ref="A2:O2"/>
  </mergeCells>
  <hyperlinks>
    <hyperlink ref="A2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0"/>
  <sheetViews>
    <sheetView topLeftCell="F1" zoomScale="75" workbookViewId="0">
      <selection activeCell="Q60" sqref="Q60"/>
    </sheetView>
  </sheetViews>
  <sheetFormatPr defaultColWidth="8.7109375" defaultRowHeight="12.75"/>
  <cols>
    <col min="1" max="1" width="15.140625" style="581" customWidth="1"/>
    <col min="2" max="2" width="15.42578125" style="581" customWidth="1"/>
    <col min="3" max="11" width="11.140625" style="581" customWidth="1"/>
    <col min="12" max="12" width="12.7109375" style="581" customWidth="1"/>
    <col min="13" max="15" width="11.140625" style="581" customWidth="1"/>
    <col min="16" max="16" width="18.85546875" style="581" customWidth="1"/>
    <col min="17" max="17" width="8.85546875" style="581" customWidth="1"/>
    <col min="18" max="18" width="8.7109375" style="581" customWidth="1"/>
    <col min="19" max="16384" width="8.7109375" style="581"/>
  </cols>
  <sheetData>
    <row r="1" spans="1:19" ht="27" customHeight="1"/>
    <row r="2" spans="1:19" ht="27.75" customHeight="1">
      <c r="R2" s="582"/>
      <c r="S2" s="583"/>
    </row>
    <row r="3" spans="1:19" ht="18.75">
      <c r="A3" s="584" t="s">
        <v>294</v>
      </c>
      <c r="B3" s="584"/>
      <c r="C3" s="585"/>
      <c r="D3" s="586"/>
      <c r="E3" s="587"/>
      <c r="F3" s="587"/>
      <c r="G3" s="587"/>
      <c r="H3" s="587"/>
      <c r="L3" s="588"/>
      <c r="M3" s="588"/>
    </row>
    <row r="4" spans="1:19" ht="15.75" customHeight="1" thickBot="1"/>
    <row r="5" spans="1:19" ht="16.5" thickBot="1">
      <c r="A5" s="693"/>
      <c r="B5" s="694"/>
      <c r="C5" s="589">
        <v>2017</v>
      </c>
      <c r="D5" s="590">
        <v>2017</v>
      </c>
      <c r="E5" s="590">
        <v>2017</v>
      </c>
      <c r="F5" s="590">
        <v>2017</v>
      </c>
      <c r="G5" s="589">
        <v>2017</v>
      </c>
      <c r="H5" s="589">
        <v>2017</v>
      </c>
      <c r="I5" s="589">
        <v>2017</v>
      </c>
      <c r="J5" s="590">
        <v>2017</v>
      </c>
      <c r="K5" s="590">
        <v>2018</v>
      </c>
      <c r="L5" s="590">
        <v>2018</v>
      </c>
      <c r="M5" s="590">
        <v>2018</v>
      </c>
      <c r="N5" s="590">
        <v>2018</v>
      </c>
      <c r="O5" s="589">
        <v>2018</v>
      </c>
      <c r="P5" s="591" t="s">
        <v>295</v>
      </c>
    </row>
    <row r="6" spans="1:19" ht="16.5" customHeight="1" thickBot="1">
      <c r="A6" s="695"/>
      <c r="B6" s="696"/>
      <c r="C6" s="592" t="s">
        <v>278</v>
      </c>
      <c r="D6" s="592" t="s">
        <v>279</v>
      </c>
      <c r="E6" s="592" t="s">
        <v>280</v>
      </c>
      <c r="F6" s="592" t="s">
        <v>281</v>
      </c>
      <c r="G6" s="592" t="s">
        <v>282</v>
      </c>
      <c r="H6" s="592" t="s">
        <v>283</v>
      </c>
      <c r="I6" s="592" t="s">
        <v>284</v>
      </c>
      <c r="J6" s="592" t="s">
        <v>273</v>
      </c>
      <c r="K6" s="592" t="s">
        <v>274</v>
      </c>
      <c r="L6" s="592" t="s">
        <v>275</v>
      </c>
      <c r="M6" s="592" t="s">
        <v>276</v>
      </c>
      <c r="N6" s="592" t="s">
        <v>277</v>
      </c>
      <c r="O6" s="592" t="s">
        <v>278</v>
      </c>
      <c r="P6" s="593" t="s">
        <v>296</v>
      </c>
    </row>
    <row r="7" spans="1:19" ht="15.95" customHeight="1">
      <c r="A7" s="594" t="s">
        <v>199</v>
      </c>
      <c r="B7" s="595" t="s">
        <v>297</v>
      </c>
      <c r="C7" s="596">
        <v>161.3767</v>
      </c>
      <c r="D7" s="596">
        <v>154.14840000000001</v>
      </c>
      <c r="E7" s="596">
        <v>149.40649999999999</v>
      </c>
      <c r="F7" s="596">
        <v>145.07330000000002</v>
      </c>
      <c r="G7" s="596">
        <v>129.48060000000001</v>
      </c>
      <c r="H7" s="596">
        <v>123.5</v>
      </c>
      <c r="I7" s="596">
        <v>120.84840000000001</v>
      </c>
      <c r="J7" s="596">
        <v>111.5548</v>
      </c>
      <c r="K7" s="596">
        <v>117.31790000000001</v>
      </c>
      <c r="L7" s="596">
        <v>125.7774</v>
      </c>
      <c r="M7" s="596">
        <v>119.69670000000001</v>
      </c>
      <c r="N7" s="596">
        <v>116.81610000000001</v>
      </c>
      <c r="O7" s="597">
        <v>120.5</v>
      </c>
      <c r="P7" s="598">
        <v>-0.25329988777809931</v>
      </c>
      <c r="Q7" s="599"/>
      <c r="R7" s="600"/>
    </row>
    <row r="8" spans="1:19" ht="15.95" customHeight="1">
      <c r="A8" s="594" t="s">
        <v>221</v>
      </c>
      <c r="B8" s="601" t="s">
        <v>297</v>
      </c>
      <c r="C8" s="596">
        <v>204.24860000000001</v>
      </c>
      <c r="D8" s="596">
        <v>207.1465</v>
      </c>
      <c r="E8" s="596">
        <v>207.7466</v>
      </c>
      <c r="F8" s="596">
        <v>207.96030000000002</v>
      </c>
      <c r="G8" s="596">
        <v>199.98610000000002</v>
      </c>
      <c r="H8" s="596">
        <v>186.7936</v>
      </c>
      <c r="I8" s="596">
        <v>178.67440000000002</v>
      </c>
      <c r="J8" s="596">
        <v>185.2919</v>
      </c>
      <c r="K8" s="596">
        <v>177.577</v>
      </c>
      <c r="L8" s="596">
        <v>155.91240000000002</v>
      </c>
      <c r="M8" s="596">
        <v>146.66630000000001</v>
      </c>
      <c r="N8" s="596">
        <v>147.07650000000001</v>
      </c>
      <c r="O8" s="597">
        <v>162.96790000000001</v>
      </c>
      <c r="P8" s="598">
        <v>-0.20211007566269734</v>
      </c>
      <c r="Q8" s="599"/>
      <c r="R8" s="600"/>
    </row>
    <row r="9" spans="1:19" ht="15.95" customHeight="1">
      <c r="A9" s="594"/>
      <c r="B9" s="601" t="s">
        <v>298</v>
      </c>
      <c r="C9" s="602">
        <v>399.46930000000003</v>
      </c>
      <c r="D9" s="602">
        <v>405.13710000000003</v>
      </c>
      <c r="E9" s="602">
        <v>406.31060000000002</v>
      </c>
      <c r="F9" s="602">
        <v>406.7287</v>
      </c>
      <c r="G9" s="602">
        <v>391.13290000000001</v>
      </c>
      <c r="H9" s="602">
        <v>365.33100000000002</v>
      </c>
      <c r="I9" s="602">
        <v>349.4513</v>
      </c>
      <c r="J9" s="602">
        <v>362.39390000000003</v>
      </c>
      <c r="K9" s="602">
        <v>347.30500000000001</v>
      </c>
      <c r="L9" s="602">
        <v>304.93350000000004</v>
      </c>
      <c r="M9" s="602">
        <v>286.85000000000002</v>
      </c>
      <c r="N9" s="602">
        <v>287.65230000000003</v>
      </c>
      <c r="O9" s="603">
        <v>318.73270000000002</v>
      </c>
      <c r="P9" s="604">
        <v>-0.20210964897677997</v>
      </c>
      <c r="Q9" s="599"/>
      <c r="R9" s="600"/>
    </row>
    <row r="10" spans="1:19" ht="15.95" customHeight="1">
      <c r="A10" s="594" t="s">
        <v>299</v>
      </c>
      <c r="B10" s="605" t="s">
        <v>297</v>
      </c>
      <c r="C10" s="596">
        <v>176.90200000000002</v>
      </c>
      <c r="D10" s="596">
        <v>173.27170000000001</v>
      </c>
      <c r="E10" s="596">
        <v>169.63480000000001</v>
      </c>
      <c r="F10" s="596">
        <v>166.7013</v>
      </c>
      <c r="G10" s="596">
        <v>157.17000000000002</v>
      </c>
      <c r="H10" s="596">
        <v>150.96729999999999</v>
      </c>
      <c r="I10" s="596">
        <v>146.12620000000001</v>
      </c>
      <c r="J10" s="596">
        <v>139.42449999999999</v>
      </c>
      <c r="K10" s="596">
        <v>136.0044</v>
      </c>
      <c r="L10" s="596">
        <v>142.012</v>
      </c>
      <c r="M10" s="596">
        <v>139.78919999999999</v>
      </c>
      <c r="N10" s="596">
        <v>134.74379999999999</v>
      </c>
      <c r="O10" s="597">
        <v>140.50130000000001</v>
      </c>
      <c r="P10" s="598">
        <v>-0.20576760014019058</v>
      </c>
      <c r="Q10" s="599"/>
      <c r="R10" s="600"/>
    </row>
    <row r="11" spans="1:19" ht="15.95" customHeight="1">
      <c r="A11" s="594"/>
      <c r="B11" s="605" t="s">
        <v>300</v>
      </c>
      <c r="C11" s="602">
        <v>4648.4800000000005</v>
      </c>
      <c r="D11" s="602">
        <v>4518</v>
      </c>
      <c r="E11" s="602">
        <v>4427.4193999999998</v>
      </c>
      <c r="F11" s="602">
        <v>4346.8333000000002</v>
      </c>
      <c r="G11" s="602">
        <v>4051.6129000000001</v>
      </c>
      <c r="H11" s="602">
        <v>3857.6667000000002</v>
      </c>
      <c r="I11" s="602">
        <v>3745.7742000000003</v>
      </c>
      <c r="J11" s="602">
        <v>3550.6129000000001</v>
      </c>
      <c r="K11" s="602">
        <v>3443.3571000000002</v>
      </c>
      <c r="L11" s="602">
        <v>3610.4839000000002</v>
      </c>
      <c r="M11" s="602">
        <v>3546.0333000000001</v>
      </c>
      <c r="N11" s="602">
        <v>3451.3871000000004</v>
      </c>
      <c r="O11" s="603">
        <v>3622.5333000000001</v>
      </c>
      <c r="P11" s="606">
        <v>-0.22070584363060619</v>
      </c>
      <c r="Q11" s="599"/>
      <c r="R11" s="600"/>
    </row>
    <row r="12" spans="1:19" ht="15.95" customHeight="1">
      <c r="A12" s="594" t="s">
        <v>201</v>
      </c>
      <c r="B12" s="601" t="s">
        <v>297</v>
      </c>
      <c r="C12" s="596">
        <v>163.4905</v>
      </c>
      <c r="D12" s="596">
        <v>158.53810000000001</v>
      </c>
      <c r="E12" s="596">
        <v>154.58350000000002</v>
      </c>
      <c r="F12" s="596">
        <v>151.2568</v>
      </c>
      <c r="G12" s="596">
        <v>142.04920000000001</v>
      </c>
      <c r="H12" s="596">
        <v>137.19730000000001</v>
      </c>
      <c r="I12" s="596">
        <v>134.28810000000001</v>
      </c>
      <c r="J12" s="596">
        <v>126.84650000000001</v>
      </c>
      <c r="K12" s="596">
        <v>124.96430000000001</v>
      </c>
      <c r="L12" s="596">
        <v>130.2724</v>
      </c>
      <c r="M12" s="596">
        <v>127.14400000000001</v>
      </c>
      <c r="N12" s="596">
        <v>127.1384</v>
      </c>
      <c r="O12" s="597">
        <v>126.7539</v>
      </c>
      <c r="P12" s="598">
        <v>-0.22470174107975693</v>
      </c>
      <c r="Q12" s="599"/>
      <c r="R12" s="600"/>
    </row>
    <row r="13" spans="1:19" ht="15.95" customHeight="1">
      <c r="A13" s="594"/>
      <c r="B13" s="605" t="s">
        <v>301</v>
      </c>
      <c r="C13" s="602">
        <v>1216</v>
      </c>
      <c r="D13" s="602">
        <v>1179</v>
      </c>
      <c r="E13" s="602">
        <v>1149.7419</v>
      </c>
      <c r="F13" s="602">
        <v>1125.3667</v>
      </c>
      <c r="G13" s="602">
        <v>1057.2581</v>
      </c>
      <c r="H13" s="602">
        <v>1021</v>
      </c>
      <c r="I13" s="602">
        <v>999.54840000000002</v>
      </c>
      <c r="J13" s="602">
        <v>944.4516000000001</v>
      </c>
      <c r="K13" s="602">
        <v>930.42860000000007</v>
      </c>
      <c r="L13" s="602">
        <v>970.38710000000003</v>
      </c>
      <c r="M13" s="602">
        <v>947</v>
      </c>
      <c r="N13" s="602">
        <v>947</v>
      </c>
      <c r="O13" s="603">
        <v>944.2</v>
      </c>
      <c r="P13" s="604">
        <v>-0.22351973684210524</v>
      </c>
      <c r="Q13" s="599"/>
      <c r="R13" s="600"/>
    </row>
    <row r="14" spans="1:19" ht="15.95" customHeight="1">
      <c r="A14" s="594" t="s">
        <v>197</v>
      </c>
      <c r="B14" s="601" t="s">
        <v>297</v>
      </c>
      <c r="C14" s="596">
        <v>185.63900000000001</v>
      </c>
      <c r="D14" s="596">
        <v>177.51</v>
      </c>
      <c r="E14" s="596">
        <v>174.73940000000002</v>
      </c>
      <c r="F14" s="596">
        <v>168.26170000000002</v>
      </c>
      <c r="G14" s="596">
        <v>154.0061</v>
      </c>
      <c r="H14" s="596">
        <v>149.32300000000001</v>
      </c>
      <c r="I14" s="596">
        <v>145.5223</v>
      </c>
      <c r="J14" s="596">
        <v>137.1129</v>
      </c>
      <c r="K14" s="596">
        <v>146.43110000000001</v>
      </c>
      <c r="L14" s="596">
        <v>152.2842</v>
      </c>
      <c r="M14" s="596">
        <v>147.90470000000002</v>
      </c>
      <c r="N14" s="596">
        <v>144.97450000000001</v>
      </c>
      <c r="O14" s="597">
        <v>148.94200000000001</v>
      </c>
      <c r="P14" s="598">
        <v>-0.19767936694336863</v>
      </c>
      <c r="Q14" s="599"/>
      <c r="R14" s="600"/>
    </row>
    <row r="15" spans="1:19" ht="15.95" customHeight="1">
      <c r="A15" s="594" t="s">
        <v>216</v>
      </c>
      <c r="B15" s="601" t="s">
        <v>297</v>
      </c>
      <c r="C15" s="596">
        <v>161.8323</v>
      </c>
      <c r="D15" s="596">
        <v>162.5429</v>
      </c>
      <c r="E15" s="596">
        <v>157.6952</v>
      </c>
      <c r="F15" s="596">
        <v>156.43700000000001</v>
      </c>
      <c r="G15" s="596">
        <v>150.82160000000002</v>
      </c>
      <c r="H15" s="596">
        <v>146.75470000000001</v>
      </c>
      <c r="I15" s="596">
        <v>146.1832</v>
      </c>
      <c r="J15" s="596">
        <v>141.49549999999999</v>
      </c>
      <c r="K15" s="596">
        <v>142.625</v>
      </c>
      <c r="L15" s="596">
        <v>145.24260000000001</v>
      </c>
      <c r="M15" s="596">
        <v>142.42570000000001</v>
      </c>
      <c r="N15" s="596">
        <v>143.5942</v>
      </c>
      <c r="O15" s="597">
        <v>146.8603</v>
      </c>
      <c r="P15" s="598">
        <v>-9.2515523786042775E-2</v>
      </c>
      <c r="Q15" s="599"/>
      <c r="R15" s="600"/>
    </row>
    <row r="16" spans="1:19" ht="15.95" customHeight="1">
      <c r="A16" s="594" t="s">
        <v>215</v>
      </c>
      <c r="B16" s="601" t="s">
        <v>297</v>
      </c>
      <c r="C16" s="596">
        <v>165.97900000000001</v>
      </c>
      <c r="D16" s="596">
        <v>169.00190000000001</v>
      </c>
      <c r="E16" s="596">
        <v>163.1103</v>
      </c>
      <c r="F16" s="596">
        <v>158.4753</v>
      </c>
      <c r="G16" s="596">
        <v>153.83000000000001</v>
      </c>
      <c r="H16" s="596">
        <v>149.5993</v>
      </c>
      <c r="I16" s="596">
        <v>145.61420000000001</v>
      </c>
      <c r="J16" s="596">
        <v>140.3065</v>
      </c>
      <c r="K16" s="596">
        <v>138.4461</v>
      </c>
      <c r="L16" s="596">
        <v>138.83450000000002</v>
      </c>
      <c r="M16" s="596">
        <v>139.40100000000001</v>
      </c>
      <c r="N16" s="596">
        <v>140.19900000000001</v>
      </c>
      <c r="O16" s="597">
        <v>140.66400000000002</v>
      </c>
      <c r="P16" s="598">
        <v>-0.15251929460955904</v>
      </c>
      <c r="Q16" s="599"/>
      <c r="R16" s="600"/>
    </row>
    <row r="17" spans="1:18" ht="15.95" customHeight="1">
      <c r="A17" s="594" t="s">
        <v>302</v>
      </c>
      <c r="B17" s="601" t="s">
        <v>297</v>
      </c>
      <c r="C17" s="596">
        <v>189.67700000000002</v>
      </c>
      <c r="D17" s="596">
        <v>198.8306</v>
      </c>
      <c r="E17" s="596">
        <v>202.8</v>
      </c>
      <c r="F17" s="596">
        <v>201.994</v>
      </c>
      <c r="G17" s="596">
        <v>196.929</v>
      </c>
      <c r="H17" s="596">
        <v>194.506</v>
      </c>
      <c r="I17" s="596">
        <v>193.7</v>
      </c>
      <c r="J17" s="596">
        <v>181.80030000000002</v>
      </c>
      <c r="K17" s="596">
        <v>167.67500000000001</v>
      </c>
      <c r="L17" s="596">
        <v>159.29420000000002</v>
      </c>
      <c r="M17" s="596">
        <v>159.18800000000002</v>
      </c>
      <c r="N17" s="596">
        <v>163.06870000000001</v>
      </c>
      <c r="O17" s="597">
        <v>168.256</v>
      </c>
      <c r="P17" s="598">
        <v>-0.11293409322163472</v>
      </c>
      <c r="Q17" s="599"/>
      <c r="R17" s="600"/>
    </row>
    <row r="18" spans="1:18" ht="15.95" customHeight="1">
      <c r="A18" s="594" t="s">
        <v>203</v>
      </c>
      <c r="B18" s="605" t="s">
        <v>297</v>
      </c>
      <c r="C18" s="596">
        <v>170.63230000000001</v>
      </c>
      <c r="D18" s="596">
        <v>174.9435</v>
      </c>
      <c r="E18" s="596">
        <v>175.5061</v>
      </c>
      <c r="F18" s="596">
        <v>169.173</v>
      </c>
      <c r="G18" s="596">
        <v>144.55840000000001</v>
      </c>
      <c r="H18" s="596">
        <v>128.94130000000001</v>
      </c>
      <c r="I18" s="596">
        <v>126.51870000000001</v>
      </c>
      <c r="J18" s="596">
        <v>123.5184</v>
      </c>
      <c r="K18" s="596">
        <v>127.08320000000001</v>
      </c>
      <c r="L18" s="596">
        <v>140.0523</v>
      </c>
      <c r="M18" s="596">
        <v>140.71469999999999</v>
      </c>
      <c r="N18" s="596">
        <v>141.5865</v>
      </c>
      <c r="O18" s="597">
        <v>147.143</v>
      </c>
      <c r="P18" s="598">
        <v>-0.13766033746248518</v>
      </c>
      <c r="Q18" s="599"/>
      <c r="R18" s="600"/>
    </row>
    <row r="19" spans="1:18" ht="15.95" customHeight="1">
      <c r="A19" s="594" t="s">
        <v>207</v>
      </c>
      <c r="B19" s="601" t="s">
        <v>297</v>
      </c>
      <c r="C19" s="596">
        <v>159.63330000000002</v>
      </c>
      <c r="D19" s="596">
        <v>159.96770000000001</v>
      </c>
      <c r="E19" s="596">
        <v>157.22580000000002</v>
      </c>
      <c r="F19" s="596">
        <v>148.0667</v>
      </c>
      <c r="G19" s="596">
        <v>135.45160000000001</v>
      </c>
      <c r="H19" s="596">
        <v>130.16670000000002</v>
      </c>
      <c r="I19" s="596">
        <v>128.87100000000001</v>
      </c>
      <c r="J19" s="596">
        <v>124.03230000000001</v>
      </c>
      <c r="K19" s="596">
        <v>125.71430000000001</v>
      </c>
      <c r="L19" s="596">
        <v>134.03229999999999</v>
      </c>
      <c r="M19" s="596">
        <v>131.33330000000001</v>
      </c>
      <c r="N19" s="596">
        <v>130</v>
      </c>
      <c r="O19" s="597">
        <v>131.1</v>
      </c>
      <c r="P19" s="598">
        <v>-0.17874278111145991</v>
      </c>
      <c r="Q19" s="599"/>
      <c r="R19" s="600"/>
    </row>
    <row r="20" spans="1:18" ht="15.95" customHeight="1">
      <c r="A20" s="594" t="s">
        <v>222</v>
      </c>
      <c r="B20" s="601" t="s">
        <v>303</v>
      </c>
      <c r="C20" s="596">
        <v>183.52610000000001</v>
      </c>
      <c r="D20" s="596">
        <v>178.49210000000002</v>
      </c>
      <c r="E20" s="596">
        <v>174.7139</v>
      </c>
      <c r="F20" s="596">
        <v>170.07340000000002</v>
      </c>
      <c r="G20" s="596">
        <v>155.08410000000001</v>
      </c>
      <c r="H20" s="596">
        <v>149.61960000000002</v>
      </c>
      <c r="I20" s="596">
        <v>147.8296</v>
      </c>
      <c r="J20" s="596">
        <v>140.88480000000001</v>
      </c>
      <c r="K20" s="596">
        <v>143.3826</v>
      </c>
      <c r="L20" s="596">
        <v>152.10140000000001</v>
      </c>
      <c r="M20" s="596">
        <v>148.46120000000002</v>
      </c>
      <c r="N20" s="596">
        <v>145.35580000000002</v>
      </c>
      <c r="O20" s="597">
        <v>148.2029</v>
      </c>
      <c r="P20" s="598">
        <v>-0.19246962693589642</v>
      </c>
      <c r="Q20" s="599"/>
      <c r="R20" s="600"/>
    </row>
    <row r="21" spans="1:18" ht="15.95" customHeight="1">
      <c r="A21" s="594"/>
      <c r="B21" s="605" t="s">
        <v>304</v>
      </c>
      <c r="C21" s="602">
        <v>1359.9333000000001</v>
      </c>
      <c r="D21" s="602">
        <v>1322.8710000000001</v>
      </c>
      <c r="E21" s="602">
        <v>1293.8710000000001</v>
      </c>
      <c r="F21" s="602">
        <v>1268.5333000000001</v>
      </c>
      <c r="G21" s="602">
        <v>1164.2903000000001</v>
      </c>
      <c r="H21" s="602">
        <v>1129.6000000000001</v>
      </c>
      <c r="I21" s="602">
        <v>1114.5161000000001</v>
      </c>
      <c r="J21" s="602">
        <v>1047.7097000000001</v>
      </c>
      <c r="K21" s="602">
        <v>1066.5357000000001</v>
      </c>
      <c r="L21" s="602">
        <v>1131.3226</v>
      </c>
      <c r="M21" s="602">
        <v>1101.8</v>
      </c>
      <c r="N21" s="602">
        <v>1074.5806</v>
      </c>
      <c r="O21" s="603">
        <v>1094.1333</v>
      </c>
      <c r="P21" s="604">
        <v>-0.19545076218076296</v>
      </c>
      <c r="Q21" s="599"/>
      <c r="R21" s="600"/>
    </row>
    <row r="22" spans="1:18" ht="15.95" customHeight="1">
      <c r="A22" s="594" t="s">
        <v>198</v>
      </c>
      <c r="B22" s="601" t="s">
        <v>297</v>
      </c>
      <c r="C22" s="596">
        <v>178</v>
      </c>
      <c r="D22" s="596">
        <v>177.45160000000001</v>
      </c>
      <c r="E22" s="596">
        <v>183.06450000000001</v>
      </c>
      <c r="F22" s="596" t="s">
        <v>305</v>
      </c>
      <c r="G22" s="596" t="s">
        <v>305</v>
      </c>
      <c r="H22" s="596">
        <v>167.99</v>
      </c>
      <c r="I22" s="596">
        <v>167.99</v>
      </c>
      <c r="J22" s="596">
        <v>167.99</v>
      </c>
      <c r="K22" s="596">
        <v>167.99</v>
      </c>
      <c r="L22" s="596">
        <v>167.99</v>
      </c>
      <c r="M22" s="596" t="s">
        <v>305</v>
      </c>
      <c r="N22" s="596" t="s">
        <v>305</v>
      </c>
      <c r="O22" s="597" t="s">
        <v>305</v>
      </c>
      <c r="P22" s="598" t="s">
        <v>306</v>
      </c>
      <c r="Q22" s="599"/>
      <c r="R22" s="600"/>
    </row>
    <row r="23" spans="1:18" ht="15.95" customHeight="1">
      <c r="A23" s="594" t="s">
        <v>307</v>
      </c>
      <c r="B23" s="601" t="s">
        <v>297</v>
      </c>
      <c r="C23" s="607">
        <v>209.28970000000001</v>
      </c>
      <c r="D23" s="607">
        <v>211.8177</v>
      </c>
      <c r="E23" s="607">
        <v>211.66680000000002</v>
      </c>
      <c r="F23" s="607">
        <v>211.03530000000001</v>
      </c>
      <c r="G23" s="607">
        <v>195.51260000000002</v>
      </c>
      <c r="H23" s="607">
        <v>194.17230000000001</v>
      </c>
      <c r="I23" s="607">
        <v>193.8306</v>
      </c>
      <c r="J23" s="607">
        <v>174.4442</v>
      </c>
      <c r="K23" s="607">
        <v>164.87139999999999</v>
      </c>
      <c r="L23" s="607">
        <v>174.65479999999999</v>
      </c>
      <c r="M23" s="607">
        <v>189.18470000000002</v>
      </c>
      <c r="N23" s="607">
        <v>200.71</v>
      </c>
      <c r="O23" s="608">
        <v>202.29670000000002</v>
      </c>
      <c r="P23" s="598">
        <v>-3.341301554734899E-2</v>
      </c>
      <c r="Q23" s="599"/>
      <c r="R23" s="600"/>
    </row>
    <row r="24" spans="1:18" ht="15.95" customHeight="1">
      <c r="A24" s="594" t="s">
        <v>211</v>
      </c>
      <c r="B24" s="601" t="s">
        <v>297</v>
      </c>
      <c r="C24" s="607">
        <v>183.24930000000001</v>
      </c>
      <c r="D24" s="607">
        <v>172.32160000000002</v>
      </c>
      <c r="E24" s="607">
        <v>168.0506</v>
      </c>
      <c r="F24" s="607">
        <v>167.1575</v>
      </c>
      <c r="G24" s="607">
        <v>154.90880000000001</v>
      </c>
      <c r="H24" s="607">
        <v>148.00700000000001</v>
      </c>
      <c r="I24" s="607">
        <v>145.3458</v>
      </c>
      <c r="J24" s="607">
        <v>139.3426</v>
      </c>
      <c r="K24" s="607">
        <v>141.44210000000001</v>
      </c>
      <c r="L24" s="607">
        <v>148.86510000000001</v>
      </c>
      <c r="M24" s="607">
        <v>147.0377</v>
      </c>
      <c r="N24" s="607">
        <v>140.8612</v>
      </c>
      <c r="O24" s="608">
        <v>145.09790000000001</v>
      </c>
      <c r="P24" s="598">
        <v>-0.20819397400153772</v>
      </c>
      <c r="Q24" s="599"/>
      <c r="R24" s="600"/>
    </row>
    <row r="25" spans="1:18" ht="15.95" customHeight="1">
      <c r="A25" s="594" t="s">
        <v>208</v>
      </c>
      <c r="B25" s="601" t="s">
        <v>297</v>
      </c>
      <c r="C25" s="607">
        <v>182.93600000000001</v>
      </c>
      <c r="D25" s="607">
        <v>175.4974</v>
      </c>
      <c r="E25" s="607">
        <v>173.28579999999999</v>
      </c>
      <c r="F25" s="607">
        <v>167.95430000000002</v>
      </c>
      <c r="G25" s="607">
        <v>151.41679999999999</v>
      </c>
      <c r="H25" s="607">
        <v>145.1747</v>
      </c>
      <c r="I25" s="607">
        <v>143.12710000000001</v>
      </c>
      <c r="J25" s="607">
        <v>138.5635</v>
      </c>
      <c r="K25" s="607">
        <v>143.70430000000002</v>
      </c>
      <c r="L25" s="607">
        <v>151.94</v>
      </c>
      <c r="M25" s="607">
        <v>148.68600000000001</v>
      </c>
      <c r="N25" s="607">
        <v>143.38230000000001</v>
      </c>
      <c r="O25" s="608">
        <v>147.191</v>
      </c>
      <c r="P25" s="598">
        <v>-0.1953962041369659</v>
      </c>
      <c r="Q25" s="599"/>
      <c r="R25" s="600"/>
    </row>
    <row r="26" spans="1:18" ht="15.95" customHeight="1">
      <c r="A26" s="594" t="s">
        <v>308</v>
      </c>
      <c r="B26" s="601" t="s">
        <v>297</v>
      </c>
      <c r="C26" s="607">
        <v>183.33</v>
      </c>
      <c r="D26" s="607">
        <v>176.2226</v>
      </c>
      <c r="E26" s="607">
        <v>172.56450000000001</v>
      </c>
      <c r="F26" s="607">
        <v>167.26330000000002</v>
      </c>
      <c r="G26" s="607">
        <v>152.12900000000002</v>
      </c>
      <c r="H26" s="607">
        <v>147.41330000000002</v>
      </c>
      <c r="I26" s="607">
        <v>143.8903</v>
      </c>
      <c r="J26" s="607">
        <v>136.12260000000001</v>
      </c>
      <c r="K26" s="607">
        <v>142.71430000000001</v>
      </c>
      <c r="L26" s="607">
        <v>150.59350000000001</v>
      </c>
      <c r="M26" s="607">
        <v>146.33670000000001</v>
      </c>
      <c r="N26" s="607">
        <v>141.93550000000002</v>
      </c>
      <c r="O26" s="608">
        <v>146.96</v>
      </c>
      <c r="P26" s="598">
        <v>-0.19838542518954894</v>
      </c>
      <c r="Q26" s="599"/>
      <c r="R26" s="600"/>
    </row>
    <row r="27" spans="1:18" ht="15.95" customHeight="1">
      <c r="A27" s="594" t="s">
        <v>210</v>
      </c>
      <c r="B27" s="601" t="s">
        <v>297</v>
      </c>
      <c r="C27" s="607">
        <v>188.37460000000002</v>
      </c>
      <c r="D27" s="607">
        <v>182.85490000000001</v>
      </c>
      <c r="E27" s="607">
        <v>178.14700000000002</v>
      </c>
      <c r="F27" s="607">
        <v>173.45660000000001</v>
      </c>
      <c r="G27" s="607">
        <v>158.10500000000002</v>
      </c>
      <c r="H27" s="607">
        <v>151.94150000000002</v>
      </c>
      <c r="I27" s="607">
        <v>149.64500000000001</v>
      </c>
      <c r="J27" s="607">
        <v>142.21980000000002</v>
      </c>
      <c r="K27" s="607">
        <v>146.4693</v>
      </c>
      <c r="L27" s="607">
        <v>156.43470000000002</v>
      </c>
      <c r="M27" s="607">
        <v>151.57830000000001</v>
      </c>
      <c r="N27" s="607">
        <v>144.13630000000001</v>
      </c>
      <c r="O27" s="608">
        <v>149.6987</v>
      </c>
      <c r="P27" s="598">
        <v>-0.20531377372533244</v>
      </c>
      <c r="Q27" s="599"/>
      <c r="R27" s="600"/>
    </row>
    <row r="28" spans="1:18" ht="15.95" customHeight="1">
      <c r="A28" s="594"/>
      <c r="B28" s="601" t="s">
        <v>309</v>
      </c>
      <c r="C28" s="609">
        <v>58053.133000000002</v>
      </c>
      <c r="D28" s="609">
        <v>56123.586799999997</v>
      </c>
      <c r="E28" s="609">
        <v>54227.327700000002</v>
      </c>
      <c r="F28" s="609">
        <v>53424.666299999997</v>
      </c>
      <c r="G28" s="609">
        <v>48998.125500000002</v>
      </c>
      <c r="H28" s="609">
        <v>47383.4277</v>
      </c>
      <c r="I28" s="609">
        <v>46828.813500000004</v>
      </c>
      <c r="J28" s="609">
        <v>43982.373899999999</v>
      </c>
      <c r="K28" s="609">
        <v>45639.380400000002</v>
      </c>
      <c r="L28" s="609">
        <v>48851.882599999997</v>
      </c>
      <c r="M28" s="609">
        <v>47253.9303</v>
      </c>
      <c r="N28" s="609">
        <v>45622.81</v>
      </c>
      <c r="O28" s="610">
        <v>48263.571299999996</v>
      </c>
      <c r="P28" s="604">
        <v>-0.1686310659581457</v>
      </c>
      <c r="Q28" s="599"/>
      <c r="R28" s="600"/>
    </row>
    <row r="29" spans="1:18" ht="15.95" customHeight="1">
      <c r="A29" s="594" t="s">
        <v>310</v>
      </c>
      <c r="B29" s="601" t="s">
        <v>297</v>
      </c>
      <c r="C29" s="607">
        <v>218</v>
      </c>
      <c r="D29" s="607">
        <v>218</v>
      </c>
      <c r="E29" s="607">
        <v>218</v>
      </c>
      <c r="F29" s="607">
        <v>218</v>
      </c>
      <c r="G29" s="607">
        <v>218</v>
      </c>
      <c r="H29" s="607">
        <v>218</v>
      </c>
      <c r="I29" s="607">
        <v>218</v>
      </c>
      <c r="J29" s="607">
        <v>218</v>
      </c>
      <c r="K29" s="607">
        <v>218</v>
      </c>
      <c r="L29" s="607">
        <v>218</v>
      </c>
      <c r="M29" s="607">
        <v>218</v>
      </c>
      <c r="N29" s="607">
        <v>218</v>
      </c>
      <c r="O29" s="608">
        <v>218</v>
      </c>
      <c r="P29" s="598">
        <v>0</v>
      </c>
      <c r="Q29" s="599"/>
      <c r="R29" s="600"/>
    </row>
    <row r="30" spans="1:18" ht="15.95" customHeight="1">
      <c r="A30" s="594" t="s">
        <v>204</v>
      </c>
      <c r="B30" s="605" t="s">
        <v>297</v>
      </c>
      <c r="C30" s="607">
        <v>165.0497</v>
      </c>
      <c r="D30" s="607">
        <v>157.36610000000002</v>
      </c>
      <c r="E30" s="607">
        <v>152.49610000000001</v>
      </c>
      <c r="F30" s="607">
        <v>147.285</v>
      </c>
      <c r="G30" s="607">
        <v>136.42350000000002</v>
      </c>
      <c r="H30" s="607">
        <v>131.56370000000001</v>
      </c>
      <c r="I30" s="607">
        <v>126.80940000000001</v>
      </c>
      <c r="J30" s="607">
        <v>119.04610000000001</v>
      </c>
      <c r="K30" s="607">
        <v>124.83460000000001</v>
      </c>
      <c r="L30" s="607">
        <v>132.77370000000002</v>
      </c>
      <c r="M30" s="607">
        <v>127.66630000000001</v>
      </c>
      <c r="N30" s="607">
        <v>126.6349</v>
      </c>
      <c r="O30" s="608">
        <v>130.69110000000001</v>
      </c>
      <c r="P30" s="598">
        <v>-0.2081712356944605</v>
      </c>
      <c r="Q30" s="599"/>
      <c r="R30" s="600"/>
    </row>
    <row r="31" spans="1:18" ht="15.95" customHeight="1">
      <c r="A31" s="594" t="s">
        <v>219</v>
      </c>
      <c r="B31" s="611" t="s">
        <v>297</v>
      </c>
      <c r="C31" s="607">
        <v>183.19730000000001</v>
      </c>
      <c r="D31" s="607">
        <v>180.17230000000001</v>
      </c>
      <c r="E31" s="607">
        <v>178.3081</v>
      </c>
      <c r="F31" s="607">
        <v>172.9487</v>
      </c>
      <c r="G31" s="607">
        <v>157.9145</v>
      </c>
      <c r="H31" s="607">
        <v>152.23330000000001</v>
      </c>
      <c r="I31" s="607">
        <v>148.09900000000002</v>
      </c>
      <c r="J31" s="607">
        <v>139.75970000000001</v>
      </c>
      <c r="K31" s="607">
        <v>147.71790000000001</v>
      </c>
      <c r="L31" s="607">
        <v>155.29390000000001</v>
      </c>
      <c r="M31" s="607">
        <v>151.57330000000002</v>
      </c>
      <c r="N31" s="607">
        <v>148.6729</v>
      </c>
      <c r="O31" s="608">
        <v>153.3263</v>
      </c>
      <c r="P31" s="598">
        <v>-0.16305371312786821</v>
      </c>
      <c r="Q31" s="599"/>
      <c r="R31" s="600"/>
    </row>
    <row r="32" spans="1:18" ht="15.95" customHeight="1">
      <c r="A32" s="594" t="s">
        <v>311</v>
      </c>
      <c r="B32" s="611" t="s">
        <v>297</v>
      </c>
      <c r="C32" s="607">
        <v>178.88910000000001</v>
      </c>
      <c r="D32" s="607">
        <v>172.25730000000001</v>
      </c>
      <c r="E32" s="607">
        <v>169.62440000000001</v>
      </c>
      <c r="F32" s="607">
        <v>165.2722</v>
      </c>
      <c r="G32" s="607">
        <v>149.69730000000001</v>
      </c>
      <c r="H32" s="607">
        <v>144.87270000000001</v>
      </c>
      <c r="I32" s="607">
        <v>142.45920000000001</v>
      </c>
      <c r="J32" s="607">
        <v>134.6943</v>
      </c>
      <c r="K32" s="607">
        <v>140.82750000000001</v>
      </c>
      <c r="L32" s="607">
        <v>146.08110000000002</v>
      </c>
      <c r="M32" s="607">
        <v>142.57680000000002</v>
      </c>
      <c r="N32" s="607">
        <v>137.94390000000001</v>
      </c>
      <c r="O32" s="608">
        <v>143.1388</v>
      </c>
      <c r="P32" s="598">
        <v>-0.19984616167223157</v>
      </c>
      <c r="Q32" s="599"/>
      <c r="R32" s="600"/>
    </row>
    <row r="33" spans="1:23" ht="15.95" customHeight="1">
      <c r="A33" s="594"/>
      <c r="B33" s="605" t="s">
        <v>312</v>
      </c>
      <c r="C33" s="609">
        <v>752.79970000000003</v>
      </c>
      <c r="D33" s="609">
        <v>729.38740000000007</v>
      </c>
      <c r="E33" s="609">
        <v>723.57389999999998</v>
      </c>
      <c r="F33" s="609">
        <v>705.21580000000006</v>
      </c>
      <c r="G33" s="609">
        <v>638.44320000000005</v>
      </c>
      <c r="H33" s="609">
        <v>612.69000000000005</v>
      </c>
      <c r="I33" s="609">
        <v>598.74710000000005</v>
      </c>
      <c r="J33" s="609">
        <v>560.9221</v>
      </c>
      <c r="K33" s="609">
        <v>586.68389999999999</v>
      </c>
      <c r="L33" s="609">
        <v>614.54470000000003</v>
      </c>
      <c r="M33" s="609">
        <v>597.9914</v>
      </c>
      <c r="N33" s="609">
        <v>590.20650000000001</v>
      </c>
      <c r="O33" s="610">
        <v>615.88700000000006</v>
      </c>
      <c r="P33" s="604">
        <v>-0.18187135303056046</v>
      </c>
      <c r="Q33" s="599"/>
      <c r="R33" s="600"/>
    </row>
    <row r="34" spans="1:23" ht="15.95" customHeight="1">
      <c r="A34" s="594" t="s">
        <v>217</v>
      </c>
      <c r="B34" s="601" t="s">
        <v>297</v>
      </c>
      <c r="C34" s="607">
        <v>193</v>
      </c>
      <c r="D34" s="607">
        <v>198.87100000000001</v>
      </c>
      <c r="E34" s="607">
        <v>198.74190000000002</v>
      </c>
      <c r="F34" s="607">
        <v>188.9667</v>
      </c>
      <c r="G34" s="607">
        <v>161.25810000000001</v>
      </c>
      <c r="H34" s="607">
        <v>145.5333</v>
      </c>
      <c r="I34" s="607">
        <v>144</v>
      </c>
      <c r="J34" s="607">
        <v>143.22580000000002</v>
      </c>
      <c r="K34" s="607">
        <v>150.32140000000001</v>
      </c>
      <c r="L34" s="607">
        <v>164.12900000000002</v>
      </c>
      <c r="M34" s="607">
        <v>165</v>
      </c>
      <c r="N34" s="607">
        <v>165.3871</v>
      </c>
      <c r="O34" s="608">
        <v>172.0333</v>
      </c>
      <c r="P34" s="598">
        <v>-0.10863575129533676</v>
      </c>
      <c r="Q34" s="599"/>
      <c r="R34" s="600"/>
    </row>
    <row r="35" spans="1:23" ht="15.95" customHeight="1">
      <c r="A35" s="594" t="s">
        <v>214</v>
      </c>
      <c r="B35" s="601" t="s">
        <v>297</v>
      </c>
      <c r="C35" s="596">
        <v>187.9701</v>
      </c>
      <c r="D35" s="596">
        <v>187.87140000000002</v>
      </c>
      <c r="E35" s="596">
        <v>186.83850000000001</v>
      </c>
      <c r="F35" s="596">
        <v>182.74040000000002</v>
      </c>
      <c r="G35" s="596">
        <v>164.2628</v>
      </c>
      <c r="H35" s="596">
        <v>146.45650000000001</v>
      </c>
      <c r="I35" s="596">
        <v>151.2406</v>
      </c>
      <c r="J35" s="596">
        <v>151.46110000000002</v>
      </c>
      <c r="K35" s="596">
        <v>139.30590000000001</v>
      </c>
      <c r="L35" s="596">
        <v>145.28620000000001</v>
      </c>
      <c r="M35" s="596">
        <v>152.71200000000002</v>
      </c>
      <c r="N35" s="596">
        <v>148.88580000000002</v>
      </c>
      <c r="O35" s="597">
        <v>157.39160000000001</v>
      </c>
      <c r="P35" s="598">
        <v>-0.1626774683845994</v>
      </c>
      <c r="Q35" s="599"/>
      <c r="R35" s="600"/>
      <c r="T35" s="612"/>
    </row>
    <row r="36" spans="1:23" ht="15.95" customHeight="1">
      <c r="A36" s="594"/>
      <c r="B36" s="601" t="s">
        <v>313</v>
      </c>
      <c r="C36" s="602">
        <v>859.25570000000005</v>
      </c>
      <c r="D36" s="602">
        <v>858.29060000000004</v>
      </c>
      <c r="E36" s="602">
        <v>855.45609999999999</v>
      </c>
      <c r="F36" s="602">
        <v>840.38700000000006</v>
      </c>
      <c r="G36" s="602">
        <v>753.93420000000003</v>
      </c>
      <c r="H36" s="602">
        <v>678.45569999999998</v>
      </c>
      <c r="I36" s="602">
        <v>701.29740000000004</v>
      </c>
      <c r="J36" s="602">
        <v>704.13</v>
      </c>
      <c r="K36" s="602">
        <v>648.58609999999999</v>
      </c>
      <c r="L36" s="602">
        <v>677.19290000000001</v>
      </c>
      <c r="M36" s="602">
        <v>711.40470000000005</v>
      </c>
      <c r="N36" s="602">
        <v>691.19290000000001</v>
      </c>
      <c r="O36" s="603">
        <v>733.61030000000005</v>
      </c>
      <c r="P36" s="604">
        <v>-0.14622585570279023</v>
      </c>
      <c r="Q36" s="599"/>
      <c r="R36" s="600"/>
      <c r="W36" s="612"/>
    </row>
    <row r="37" spans="1:23" ht="15.95" customHeight="1">
      <c r="A37" s="594" t="s">
        <v>257</v>
      </c>
      <c r="B37" s="601" t="s">
        <v>297</v>
      </c>
      <c r="C37" s="596">
        <v>181.6823</v>
      </c>
      <c r="D37" s="596">
        <v>177.0797</v>
      </c>
      <c r="E37" s="596">
        <v>177.6748</v>
      </c>
      <c r="F37" s="596">
        <v>172.26230000000001</v>
      </c>
      <c r="G37" s="596">
        <v>161.7535</v>
      </c>
      <c r="H37" s="596">
        <v>157.32</v>
      </c>
      <c r="I37" s="596">
        <v>154.97450000000001</v>
      </c>
      <c r="J37" s="596">
        <v>149.6771</v>
      </c>
      <c r="K37" s="596">
        <v>152.25390000000002</v>
      </c>
      <c r="L37" s="596">
        <v>160.1165</v>
      </c>
      <c r="M37" s="596">
        <v>155.613</v>
      </c>
      <c r="N37" s="596">
        <v>155.57420000000002</v>
      </c>
      <c r="O37" s="597">
        <v>159.03400000000002</v>
      </c>
      <c r="P37" s="598">
        <v>-0.12465881376446675</v>
      </c>
      <c r="Q37" s="599"/>
      <c r="R37" s="600"/>
      <c r="V37" s="613"/>
    </row>
    <row r="38" spans="1:23" ht="15.95" customHeight="1">
      <c r="A38" s="594" t="s">
        <v>202</v>
      </c>
      <c r="B38" s="601" t="s">
        <v>297</v>
      </c>
      <c r="C38" s="596">
        <v>187.38900000000001</v>
      </c>
      <c r="D38" s="596">
        <v>182.13060000000002</v>
      </c>
      <c r="E38" s="596">
        <v>175.5523</v>
      </c>
      <c r="F38" s="596">
        <v>174.9923</v>
      </c>
      <c r="G38" s="596">
        <v>163.16290000000001</v>
      </c>
      <c r="H38" s="596">
        <v>154.92670000000001</v>
      </c>
      <c r="I38" s="596">
        <v>153.38840000000002</v>
      </c>
      <c r="J38" s="596">
        <v>145.66740000000001</v>
      </c>
      <c r="K38" s="596">
        <v>146.4425</v>
      </c>
      <c r="L38" s="596">
        <v>150.45770000000002</v>
      </c>
      <c r="M38" s="596">
        <v>146.75</v>
      </c>
      <c r="N38" s="596">
        <v>138.54</v>
      </c>
      <c r="O38" s="597">
        <v>149.2647</v>
      </c>
      <c r="P38" s="598">
        <v>-0.20345004242511566</v>
      </c>
      <c r="Q38" s="599"/>
      <c r="R38" s="600"/>
      <c r="V38" s="613"/>
    </row>
    <row r="39" spans="1:23" ht="15.95" customHeight="1">
      <c r="A39" s="594" t="s">
        <v>213</v>
      </c>
      <c r="B39" s="601" t="s">
        <v>297</v>
      </c>
      <c r="C39" s="596">
        <v>155.333</v>
      </c>
      <c r="D39" s="596">
        <v>155.779</v>
      </c>
      <c r="E39" s="596">
        <v>156.1619</v>
      </c>
      <c r="F39" s="596">
        <v>156.3563</v>
      </c>
      <c r="G39" s="596">
        <v>156.56810000000002</v>
      </c>
      <c r="H39" s="596">
        <v>158.29900000000001</v>
      </c>
      <c r="I39" s="596">
        <v>159.4487</v>
      </c>
      <c r="J39" s="596">
        <v>157.9281</v>
      </c>
      <c r="K39" s="596">
        <v>156.79390000000001</v>
      </c>
      <c r="L39" s="596">
        <v>157.41390000000001</v>
      </c>
      <c r="M39" s="596">
        <v>157.6293</v>
      </c>
      <c r="N39" s="596">
        <v>157.63840000000002</v>
      </c>
      <c r="O39" s="597">
        <v>157.56870000000001</v>
      </c>
      <c r="P39" s="598">
        <v>1.4392949341093031E-2</v>
      </c>
      <c r="Q39" s="599"/>
      <c r="R39" s="600"/>
      <c r="V39" s="613"/>
    </row>
    <row r="40" spans="1:23" ht="15.95" customHeight="1">
      <c r="A40" s="594" t="s">
        <v>209</v>
      </c>
      <c r="B40" s="601" t="s">
        <v>297</v>
      </c>
      <c r="C40" s="596">
        <v>175.0608</v>
      </c>
      <c r="D40" s="596">
        <v>179.57480000000001</v>
      </c>
      <c r="E40" s="596">
        <v>181.1636</v>
      </c>
      <c r="F40" s="596">
        <v>181.41320000000002</v>
      </c>
      <c r="G40" s="596">
        <v>180.61160000000001</v>
      </c>
      <c r="H40" s="596">
        <v>178.1217</v>
      </c>
      <c r="I40" s="596">
        <v>176.0453</v>
      </c>
      <c r="J40" s="596">
        <v>177.4931</v>
      </c>
      <c r="K40" s="596">
        <v>172.6763</v>
      </c>
      <c r="L40" s="596">
        <v>167.77530000000002</v>
      </c>
      <c r="M40" s="596">
        <v>162.8689</v>
      </c>
      <c r="N40" s="596">
        <v>163.3931</v>
      </c>
      <c r="O40" s="597">
        <v>166.608</v>
      </c>
      <c r="P40" s="598">
        <v>-4.8284938718433756E-2</v>
      </c>
      <c r="Q40" s="599"/>
      <c r="R40" s="600"/>
      <c r="V40" s="613"/>
    </row>
    <row r="41" spans="1:23" ht="15.95" customHeight="1">
      <c r="A41" s="614"/>
      <c r="B41" s="615" t="s">
        <v>314</v>
      </c>
      <c r="C41" s="602">
        <v>1707</v>
      </c>
      <c r="D41" s="602">
        <v>1723.7097000000001</v>
      </c>
      <c r="E41" s="602">
        <v>1730.2581</v>
      </c>
      <c r="F41" s="602">
        <v>1729.0333000000001</v>
      </c>
      <c r="G41" s="602">
        <v>1736.8710000000001</v>
      </c>
      <c r="H41" s="602">
        <v>1752.4</v>
      </c>
      <c r="I41" s="602">
        <v>1749.1290000000001</v>
      </c>
      <c r="J41" s="602">
        <v>1743.9677000000001</v>
      </c>
      <c r="K41" s="602">
        <v>1714.4286000000002</v>
      </c>
      <c r="L41" s="602">
        <v>1704.0645000000002</v>
      </c>
      <c r="M41" s="602">
        <v>1687.9333000000001</v>
      </c>
      <c r="N41" s="602">
        <v>1691.3871000000001</v>
      </c>
      <c r="O41" s="603">
        <v>1711.7667000000001</v>
      </c>
      <c r="P41" s="604">
        <v>2.7924428822496683E-3</v>
      </c>
      <c r="Q41" s="599"/>
      <c r="R41" s="600"/>
      <c r="V41" s="613"/>
    </row>
    <row r="42" spans="1:23" ht="15.95" customHeight="1">
      <c r="A42" s="594" t="s">
        <v>315</v>
      </c>
      <c r="B42" s="601" t="s">
        <v>297</v>
      </c>
      <c r="C42" s="596">
        <v>183.98310000000001</v>
      </c>
      <c r="D42" s="596">
        <v>184.4708</v>
      </c>
      <c r="E42" s="596">
        <v>180.36940000000001</v>
      </c>
      <c r="F42" s="596">
        <v>180.16380000000001</v>
      </c>
      <c r="G42" s="596">
        <v>175.96340000000001</v>
      </c>
      <c r="H42" s="596">
        <v>172.2542</v>
      </c>
      <c r="I42" s="596">
        <v>170.0556</v>
      </c>
      <c r="J42" s="596">
        <v>165.7946</v>
      </c>
      <c r="K42" s="596">
        <v>163.37730000000002</v>
      </c>
      <c r="L42" s="596">
        <v>163.1044</v>
      </c>
      <c r="M42" s="596">
        <v>164.76340000000002</v>
      </c>
      <c r="N42" s="596">
        <v>166.57990000000001</v>
      </c>
      <c r="O42" s="597">
        <v>168.9727</v>
      </c>
      <c r="P42" s="598">
        <v>-8.1585754343741379E-2</v>
      </c>
      <c r="Q42" s="599"/>
      <c r="R42" s="600"/>
      <c r="V42" s="616"/>
    </row>
    <row r="43" spans="1:23" ht="15.95" customHeight="1">
      <c r="A43" s="614"/>
      <c r="B43" s="601" t="s">
        <v>316</v>
      </c>
      <c r="C43" s="602">
        <v>161.2303</v>
      </c>
      <c r="D43" s="602">
        <v>163.47030000000001</v>
      </c>
      <c r="E43" s="602">
        <v>164.1052</v>
      </c>
      <c r="F43" s="602">
        <v>161.5617</v>
      </c>
      <c r="G43" s="602">
        <v>156.74260000000001</v>
      </c>
      <c r="H43" s="602">
        <v>152.9093</v>
      </c>
      <c r="I43" s="602">
        <v>150.16840000000002</v>
      </c>
      <c r="J43" s="602">
        <v>146.54390000000001</v>
      </c>
      <c r="K43" s="602">
        <v>144.4375</v>
      </c>
      <c r="L43" s="602">
        <v>143.94390000000001</v>
      </c>
      <c r="M43" s="602">
        <v>143.73430000000002</v>
      </c>
      <c r="N43" s="602">
        <v>146.18680000000001</v>
      </c>
      <c r="O43" s="603">
        <v>148.3563</v>
      </c>
      <c r="P43" s="604">
        <v>-7.9848514826307393E-2</v>
      </c>
      <c r="Q43" s="599"/>
      <c r="R43" s="600"/>
    </row>
    <row r="44" spans="1:23" ht="10.5" customHeight="1" thickBot="1">
      <c r="A44" s="614"/>
      <c r="B44" s="617"/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9"/>
      <c r="Q44" s="599"/>
      <c r="R44" s="600"/>
    </row>
    <row r="45" spans="1:23" ht="19.5" customHeight="1" thickBot="1">
      <c r="A45" s="620" t="s">
        <v>317</v>
      </c>
      <c r="B45" s="621" t="s">
        <v>297</v>
      </c>
      <c r="C45" s="622">
        <v>176.7192</v>
      </c>
      <c r="D45" s="622">
        <v>172.7191</v>
      </c>
      <c r="E45" s="622">
        <v>170.16810000000001</v>
      </c>
      <c r="F45" s="622">
        <v>165.32220000000001</v>
      </c>
      <c r="G45" s="622">
        <v>151.38200000000001</v>
      </c>
      <c r="H45" s="622">
        <v>145.65200000000002</v>
      </c>
      <c r="I45" s="622">
        <v>142.785</v>
      </c>
      <c r="J45" s="622">
        <v>136.3211</v>
      </c>
      <c r="K45" s="622">
        <v>140.8031</v>
      </c>
      <c r="L45" s="622">
        <v>146.74540000000002</v>
      </c>
      <c r="M45" s="622">
        <v>143.7302</v>
      </c>
      <c r="N45" s="622">
        <v>141.59530000000001</v>
      </c>
      <c r="O45" s="623">
        <v>145.316</v>
      </c>
      <c r="P45" s="624">
        <v>-0.17770112132694127</v>
      </c>
      <c r="Q45" s="599"/>
      <c r="R45" s="600"/>
    </row>
    <row r="49" spans="2:16">
      <c r="P49" s="625"/>
    </row>
    <row r="50" spans="2:16">
      <c r="P50" s="625"/>
    </row>
    <row r="51" spans="2:16">
      <c r="D51" s="581" t="s">
        <v>318</v>
      </c>
      <c r="E51" s="581" t="s">
        <v>319</v>
      </c>
      <c r="P51" s="625"/>
    </row>
    <row r="52" spans="2:16" ht="15.75">
      <c r="K52" s="626"/>
      <c r="L52" s="627"/>
      <c r="M52" s="628"/>
    </row>
    <row r="53" spans="2:16" ht="15.75">
      <c r="B53" s="629" t="s">
        <v>320</v>
      </c>
      <c r="C53" s="581" t="s">
        <v>297</v>
      </c>
      <c r="D53" s="630">
        <f>+P7</f>
        <v>-0.25329988777809931</v>
      </c>
      <c r="E53" s="631">
        <f>+(O7/N7)-1</f>
        <v>3.1535892740812255E-2</v>
      </c>
      <c r="F53" s="632"/>
      <c r="G53" s="633"/>
      <c r="I53" s="634"/>
      <c r="J53" s="626"/>
      <c r="K53" s="553"/>
      <c r="L53" s="553"/>
      <c r="M53" s="579"/>
      <c r="N53" s="633"/>
      <c r="O53" s="635"/>
      <c r="P53" s="633"/>
    </row>
    <row r="54" spans="2:16" ht="15.75">
      <c r="B54" s="629" t="s">
        <v>321</v>
      </c>
      <c r="C54" s="581" t="s">
        <v>297</v>
      </c>
      <c r="D54" s="630">
        <f>+P8</f>
        <v>-0.20211007566269734</v>
      </c>
      <c r="E54" s="631">
        <f>+(O8/N8)-1</f>
        <v>0.10804853256638558</v>
      </c>
      <c r="F54" s="633"/>
      <c r="G54" s="633"/>
      <c r="I54" s="634"/>
      <c r="J54" s="626"/>
      <c r="K54" s="553"/>
      <c r="L54" s="553"/>
      <c r="M54" s="579"/>
      <c r="N54" s="633"/>
      <c r="O54" s="635"/>
      <c r="P54" s="633"/>
    </row>
    <row r="55" spans="2:16" ht="15.75">
      <c r="B55" s="629" t="s">
        <v>322</v>
      </c>
      <c r="C55" s="581" t="s">
        <v>297</v>
      </c>
      <c r="D55" s="630">
        <f>+P10</f>
        <v>-0.20576760014019058</v>
      </c>
      <c r="E55" s="631">
        <f>+(O10/N10)-1</f>
        <v>4.2729238747905463E-2</v>
      </c>
      <c r="F55" s="633"/>
      <c r="G55" s="633"/>
      <c r="I55" s="634"/>
      <c r="J55" s="626"/>
      <c r="K55" s="553"/>
      <c r="L55" s="553"/>
      <c r="M55" s="579"/>
      <c r="N55" s="633"/>
      <c r="O55" s="635"/>
      <c r="P55" s="633"/>
    </row>
    <row r="56" spans="2:16" ht="15.75">
      <c r="B56" s="629" t="s">
        <v>323</v>
      </c>
      <c r="C56" s="581" t="s">
        <v>297</v>
      </c>
      <c r="D56" s="630">
        <f>+P12</f>
        <v>-0.22470174107975693</v>
      </c>
      <c r="E56" s="631">
        <f>+(O12/N12)-1</f>
        <v>-3.0242633224895066E-3</v>
      </c>
      <c r="F56" s="633"/>
      <c r="G56" s="633"/>
      <c r="I56" s="634"/>
      <c r="J56" s="626"/>
      <c r="K56" s="553"/>
      <c r="L56" s="553"/>
      <c r="M56" s="579"/>
      <c r="N56" s="633"/>
      <c r="O56" s="635"/>
      <c r="P56" s="635"/>
    </row>
    <row r="57" spans="2:16" ht="15.75">
      <c r="B57" s="629" t="s">
        <v>324</v>
      </c>
      <c r="C57" s="581" t="s">
        <v>297</v>
      </c>
      <c r="D57" s="630">
        <f t="shared" ref="D57:D63" si="0">+P14</f>
        <v>-0.19767936694336863</v>
      </c>
      <c r="E57" s="631">
        <f t="shared" ref="E57:E63" si="1">+(O14/N14)-1</f>
        <v>2.7366881761965001E-2</v>
      </c>
      <c r="F57" s="633"/>
      <c r="G57" s="633"/>
      <c r="I57" s="634"/>
      <c r="J57" s="626"/>
      <c r="K57" s="553"/>
      <c r="L57" s="553"/>
      <c r="M57" s="579"/>
      <c r="N57" s="633"/>
      <c r="O57" s="635"/>
      <c r="P57" s="635"/>
    </row>
    <row r="58" spans="2:16" ht="15.75">
      <c r="B58" s="629" t="s">
        <v>325</v>
      </c>
      <c r="C58" s="581" t="s">
        <v>297</v>
      </c>
      <c r="D58" s="630">
        <f t="shared" si="0"/>
        <v>-9.2515523786042775E-2</v>
      </c>
      <c r="E58" s="631">
        <f t="shared" si="1"/>
        <v>2.2745347653317483E-2</v>
      </c>
      <c r="F58" s="633"/>
      <c r="G58" s="633"/>
      <c r="I58" s="634"/>
      <c r="J58" s="626"/>
      <c r="K58" s="553"/>
      <c r="L58" s="553"/>
      <c r="M58" s="579"/>
      <c r="N58" s="635"/>
      <c r="O58" s="635"/>
      <c r="P58" s="635"/>
    </row>
    <row r="59" spans="2:16" ht="15.75">
      <c r="B59" s="636" t="s">
        <v>326</v>
      </c>
      <c r="C59" s="581" t="s">
        <v>297</v>
      </c>
      <c r="D59" s="630">
        <f t="shared" si="0"/>
        <v>-0.15251929460955904</v>
      </c>
      <c r="E59" s="631">
        <f t="shared" si="1"/>
        <v>3.3167140992447219E-3</v>
      </c>
      <c r="F59" s="633"/>
      <c r="G59" s="633"/>
      <c r="I59" s="634"/>
      <c r="J59" s="628"/>
      <c r="K59" s="637"/>
      <c r="L59" s="626"/>
      <c r="M59" s="638"/>
      <c r="N59" s="635"/>
      <c r="O59" s="633"/>
      <c r="P59" s="583"/>
    </row>
    <row r="60" spans="2:16" ht="15.75">
      <c r="B60" s="636" t="s">
        <v>327</v>
      </c>
      <c r="C60" s="581" t="s">
        <v>297</v>
      </c>
      <c r="D60" s="630">
        <f t="shared" si="0"/>
        <v>-0.11293409322163472</v>
      </c>
      <c r="E60" s="631">
        <f t="shared" si="1"/>
        <v>3.1810519124761516E-2</v>
      </c>
      <c r="F60" s="633"/>
      <c r="G60" s="633"/>
      <c r="J60" s="633"/>
      <c r="K60" s="626"/>
      <c r="L60" s="626"/>
      <c r="M60" s="638"/>
      <c r="N60" s="635"/>
      <c r="O60" s="633"/>
      <c r="P60" s="583"/>
    </row>
    <row r="61" spans="2:16" ht="15.75">
      <c r="B61" s="636" t="s">
        <v>328</v>
      </c>
      <c r="C61" s="581" t="s">
        <v>297</v>
      </c>
      <c r="D61" s="630">
        <f t="shared" si="0"/>
        <v>-0.13766033746248518</v>
      </c>
      <c r="E61" s="631">
        <f t="shared" si="1"/>
        <v>3.9244560745551382E-2</v>
      </c>
      <c r="F61" s="633"/>
      <c r="G61" s="633"/>
      <c r="J61" s="633"/>
      <c r="K61" s="626"/>
      <c r="L61" s="627"/>
      <c r="M61" s="628"/>
      <c r="N61" s="635"/>
      <c r="O61" s="633"/>
      <c r="P61" s="583"/>
    </row>
    <row r="62" spans="2:16" ht="15.75">
      <c r="B62" s="636" t="s">
        <v>329</v>
      </c>
      <c r="C62" s="581" t="s">
        <v>297</v>
      </c>
      <c r="D62" s="630">
        <f t="shared" si="0"/>
        <v>-0.17874278111145991</v>
      </c>
      <c r="E62" s="631">
        <f t="shared" si="1"/>
        <v>8.4615384615385203E-3</v>
      </c>
      <c r="F62" s="633"/>
      <c r="G62" s="633"/>
      <c r="J62" s="633"/>
      <c r="K62" s="626"/>
      <c r="L62" s="627"/>
      <c r="M62" s="628"/>
      <c r="N62" s="635"/>
      <c r="O62" s="635"/>
    </row>
    <row r="63" spans="2:16" ht="15.75">
      <c r="B63" s="636" t="s">
        <v>330</v>
      </c>
      <c r="C63" s="581" t="s">
        <v>297</v>
      </c>
      <c r="D63" s="630">
        <f t="shared" si="0"/>
        <v>-0.19246962693589642</v>
      </c>
      <c r="E63" s="631">
        <f t="shared" si="1"/>
        <v>1.9587109699096938E-2</v>
      </c>
      <c r="F63" s="633"/>
      <c r="G63" s="633"/>
      <c r="J63" s="633"/>
      <c r="K63" s="626"/>
      <c r="L63" s="627"/>
      <c r="M63" s="628"/>
      <c r="N63" s="635"/>
      <c r="O63" s="635"/>
    </row>
    <row r="64" spans="2:16" ht="15.75">
      <c r="B64" s="629" t="s">
        <v>331</v>
      </c>
      <c r="C64" s="581" t="s">
        <v>297</v>
      </c>
      <c r="D64" s="630" t="str">
        <f t="shared" ref="D64:D69" si="2">+P22</f>
        <v/>
      </c>
      <c r="E64" s="631" t="e">
        <f t="shared" ref="E64:E69" si="3">+(O22/N22)-1</f>
        <v>#VALUE!</v>
      </c>
      <c r="F64" s="633"/>
      <c r="G64" s="633"/>
      <c r="K64" s="626"/>
      <c r="L64" s="627"/>
      <c r="M64" s="628"/>
      <c r="O64" s="583"/>
    </row>
    <row r="65" spans="2:15" ht="15.75">
      <c r="B65" s="629" t="s">
        <v>332</v>
      </c>
      <c r="C65" s="581" t="s">
        <v>297</v>
      </c>
      <c r="D65" s="630">
        <f t="shared" si="2"/>
        <v>-3.341301554734899E-2</v>
      </c>
      <c r="E65" s="631">
        <f t="shared" si="3"/>
        <v>7.9054357032535272E-3</v>
      </c>
      <c r="F65" s="633"/>
      <c r="G65" s="633"/>
      <c r="K65" s="626"/>
      <c r="L65" s="627"/>
      <c r="M65" s="628"/>
      <c r="O65" s="583"/>
    </row>
    <row r="66" spans="2:15" ht="15.75">
      <c r="B66" s="629" t="s">
        <v>333</v>
      </c>
      <c r="C66" s="581" t="s">
        <v>297</v>
      </c>
      <c r="D66" s="630">
        <f t="shared" si="2"/>
        <v>-0.20819397400153772</v>
      </c>
      <c r="E66" s="631">
        <f t="shared" si="3"/>
        <v>3.0077125567580021E-2</v>
      </c>
      <c r="F66" s="633"/>
      <c r="G66" s="633"/>
      <c r="K66" s="626"/>
      <c r="L66" s="627"/>
      <c r="M66" s="628"/>
      <c r="O66" s="583"/>
    </row>
    <row r="67" spans="2:15" ht="15.75">
      <c r="B67" s="629" t="s">
        <v>334</v>
      </c>
      <c r="C67" s="581" t="s">
        <v>297</v>
      </c>
      <c r="D67" s="630">
        <f t="shared" si="2"/>
        <v>-0.1953962041369659</v>
      </c>
      <c r="E67" s="631">
        <f t="shared" si="3"/>
        <v>2.6563250833610441E-2</v>
      </c>
      <c r="F67" s="633"/>
      <c r="G67" s="633"/>
      <c r="K67" s="626"/>
      <c r="L67" s="627"/>
      <c r="M67" s="628"/>
      <c r="O67" s="583"/>
    </row>
    <row r="68" spans="2:15" ht="15.75">
      <c r="B68" s="629" t="s">
        <v>335</v>
      </c>
      <c r="C68" s="581" t="s">
        <v>297</v>
      </c>
      <c r="D68" s="630">
        <f t="shared" si="2"/>
        <v>-0.19838542518954894</v>
      </c>
      <c r="E68" s="631">
        <f t="shared" si="3"/>
        <v>3.5399882340922284E-2</v>
      </c>
      <c r="F68" s="633"/>
      <c r="G68" s="633"/>
      <c r="K68" s="626"/>
      <c r="L68" s="627"/>
      <c r="M68" s="628"/>
    </row>
    <row r="69" spans="2:15" ht="15.75">
      <c r="B69" s="629" t="s">
        <v>336</v>
      </c>
      <c r="C69" s="581" t="s">
        <v>297</v>
      </c>
      <c r="D69" s="630">
        <f t="shared" si="2"/>
        <v>-0.20531377372533244</v>
      </c>
      <c r="E69" s="631">
        <f t="shared" si="3"/>
        <v>3.8591250087590678E-2</v>
      </c>
      <c r="F69" s="633"/>
      <c r="G69" s="633"/>
      <c r="K69" s="626"/>
      <c r="L69" s="627"/>
      <c r="M69" s="628"/>
    </row>
    <row r="70" spans="2:15" ht="15.75">
      <c r="B70" s="629" t="s">
        <v>337</v>
      </c>
      <c r="C70" s="581" t="s">
        <v>297</v>
      </c>
      <c r="D70" s="630">
        <f>+P29</f>
        <v>0</v>
      </c>
      <c r="E70" s="631">
        <f>+(O29/N29)-1</f>
        <v>0</v>
      </c>
      <c r="F70" s="633"/>
      <c r="G70" s="633"/>
      <c r="K70" s="626"/>
      <c r="L70" s="627"/>
      <c r="M70" s="628"/>
    </row>
    <row r="71" spans="2:15" ht="15">
      <c r="B71" s="629" t="s">
        <v>338</v>
      </c>
      <c r="C71" s="581" t="s">
        <v>297</v>
      </c>
      <c r="D71" s="630">
        <f>+P30</f>
        <v>-0.2081712356944605</v>
      </c>
      <c r="E71" s="631">
        <f>+(O30/N30)-1</f>
        <v>3.2030664532447295E-2</v>
      </c>
      <c r="F71" s="633"/>
      <c r="G71" s="633"/>
      <c r="K71" s="639"/>
      <c r="L71" s="627"/>
      <c r="M71" s="640"/>
    </row>
    <row r="72" spans="2:15" ht="15.75">
      <c r="B72" s="636" t="s">
        <v>339</v>
      </c>
      <c r="C72" s="581" t="s">
        <v>297</v>
      </c>
      <c r="D72" s="630">
        <f>+P31</f>
        <v>-0.16305371312786821</v>
      </c>
      <c r="E72" s="631">
        <f>+(O31/N31)-1</f>
        <v>3.1299584524146606E-2</v>
      </c>
      <c r="F72" s="633"/>
      <c r="G72" s="633"/>
      <c r="K72" s="626"/>
      <c r="L72" s="627"/>
      <c r="M72" s="640"/>
    </row>
    <row r="73" spans="2:15" ht="15.75">
      <c r="B73" s="641" t="s">
        <v>340</v>
      </c>
      <c r="C73" s="641" t="s">
        <v>297</v>
      </c>
      <c r="D73" s="642">
        <f>+P32</f>
        <v>-0.19984616167223157</v>
      </c>
      <c r="E73" s="643">
        <f>+(O32/N32)-1</f>
        <v>3.765951230898934E-2</v>
      </c>
      <c r="F73" s="633"/>
      <c r="G73" s="633"/>
      <c r="K73" s="626"/>
      <c r="L73" s="627"/>
      <c r="M73" s="640"/>
    </row>
    <row r="74" spans="2:15" ht="15.75">
      <c r="B74" s="629" t="s">
        <v>341</v>
      </c>
      <c r="C74" s="581" t="s">
        <v>297</v>
      </c>
      <c r="D74" s="630">
        <f>+P34</f>
        <v>-0.10863575129533676</v>
      </c>
      <c r="E74" s="631">
        <f>+(O34/N34)-1</f>
        <v>4.0185721861015766E-2</v>
      </c>
      <c r="F74" s="633"/>
      <c r="G74" s="633"/>
      <c r="K74" s="626"/>
      <c r="L74" s="627"/>
      <c r="M74" s="640"/>
    </row>
    <row r="75" spans="2:15" ht="15.75">
      <c r="B75" s="629" t="s">
        <v>342</v>
      </c>
      <c r="C75" s="581" t="s">
        <v>297</v>
      </c>
      <c r="D75" s="630">
        <f>+P35</f>
        <v>-0.1626774683845994</v>
      </c>
      <c r="E75" s="631">
        <f>+(O35/N35)-1</f>
        <v>5.7129692690639278E-2</v>
      </c>
      <c r="F75" s="633"/>
      <c r="G75" s="633"/>
      <c r="K75" s="626"/>
      <c r="L75" s="627"/>
      <c r="M75" s="640"/>
    </row>
    <row r="76" spans="2:15" ht="15.75">
      <c r="B76" s="629" t="s">
        <v>343</v>
      </c>
      <c r="C76" s="581" t="s">
        <v>297</v>
      </c>
      <c r="D76" s="630">
        <f>+P37</f>
        <v>-0.12465881376446675</v>
      </c>
      <c r="E76" s="631">
        <f>+(O37/N37)-1</f>
        <v>2.2238905936845521E-2</v>
      </c>
      <c r="F76" s="633"/>
      <c r="G76" s="633"/>
      <c r="H76" s="583"/>
      <c r="K76" s="626"/>
      <c r="L76" s="627"/>
      <c r="M76" s="640"/>
    </row>
    <row r="77" spans="2:15" ht="15.75">
      <c r="B77" s="629" t="s">
        <v>344</v>
      </c>
      <c r="C77" s="581" t="s">
        <v>297</v>
      </c>
      <c r="D77" s="630">
        <f>+P38</f>
        <v>-0.20345004242511566</v>
      </c>
      <c r="E77" s="631">
        <f>+(O38/N38)-1</f>
        <v>7.7412299696838494E-2</v>
      </c>
      <c r="F77" s="633"/>
      <c r="G77" s="633"/>
      <c r="H77" s="583"/>
      <c r="K77" s="626"/>
      <c r="L77" s="627"/>
      <c r="M77" s="628"/>
    </row>
    <row r="78" spans="2:15" ht="15.75">
      <c r="B78" s="636" t="s">
        <v>345</v>
      </c>
      <c r="C78" s="581" t="s">
        <v>297</v>
      </c>
      <c r="D78" s="630">
        <f>+P39</f>
        <v>1.4392949341093031E-2</v>
      </c>
      <c r="E78" s="631">
        <f>+(O39/N39)-1</f>
        <v>-4.4215115098866775E-4</v>
      </c>
      <c r="F78" s="633"/>
      <c r="G78" s="633"/>
      <c r="H78" s="583"/>
      <c r="K78" s="626"/>
      <c r="L78" s="627"/>
      <c r="M78" s="628"/>
    </row>
    <row r="79" spans="2:15" ht="15.75">
      <c r="B79" s="636" t="s">
        <v>346</v>
      </c>
      <c r="C79" s="581" t="s">
        <v>297</v>
      </c>
      <c r="D79" s="630">
        <f>+P40</f>
        <v>-4.8284938718433756E-2</v>
      </c>
      <c r="E79" s="631">
        <f>+(O40/N40)-1</f>
        <v>1.9675861465386246E-2</v>
      </c>
      <c r="F79" s="633"/>
      <c r="G79" s="633"/>
      <c r="H79" s="583"/>
      <c r="K79" s="626"/>
      <c r="L79" s="627"/>
      <c r="M79" s="628"/>
    </row>
    <row r="80" spans="2:15" ht="15.75">
      <c r="B80" s="629" t="s">
        <v>347</v>
      </c>
      <c r="C80" s="581" t="s">
        <v>297</v>
      </c>
      <c r="D80" s="630">
        <f>+P42</f>
        <v>-8.1585754343741379E-2</v>
      </c>
      <c r="E80" s="631">
        <f>+(O42/N42)-1</f>
        <v>1.4364278043149215E-2</v>
      </c>
      <c r="F80" s="633"/>
      <c r="G80" s="633"/>
      <c r="K80" s="626"/>
      <c r="L80" s="627"/>
      <c r="M80" s="628"/>
    </row>
    <row r="81" spans="2:13" ht="15.75">
      <c r="B81" s="644" t="s">
        <v>348</v>
      </c>
      <c r="C81" s="641" t="s">
        <v>297</v>
      </c>
      <c r="D81" s="642">
        <f>+P45</f>
        <v>-0.17770112132694127</v>
      </c>
      <c r="E81" s="643">
        <f>+(O45/N45)-1</f>
        <v>2.6277002132132798E-2</v>
      </c>
      <c r="F81" s="633"/>
      <c r="G81" s="633"/>
      <c r="K81" s="626"/>
      <c r="L81" s="627"/>
      <c r="M81" s="628"/>
    </row>
    <row r="82" spans="2:13" ht="15.75">
      <c r="K82" s="626"/>
      <c r="L82" s="627"/>
      <c r="M82" s="628"/>
    </row>
    <row r="83" spans="2:13" ht="15.75">
      <c r="K83" s="626"/>
      <c r="L83" s="627"/>
      <c r="M83" s="628"/>
    </row>
    <row r="84" spans="2:13" ht="15.75">
      <c r="K84" s="626"/>
      <c r="L84" s="627"/>
      <c r="M84" s="628"/>
    </row>
    <row r="85" spans="2:13" ht="15.75">
      <c r="K85" s="626"/>
      <c r="L85" s="627"/>
      <c r="M85" s="628"/>
    </row>
    <row r="86" spans="2:13" ht="15.75">
      <c r="K86" s="626"/>
      <c r="L86" s="627"/>
      <c r="M86" s="628"/>
    </row>
    <row r="87" spans="2:13" ht="15">
      <c r="K87" s="639"/>
      <c r="L87" s="627"/>
      <c r="M87" s="628"/>
    </row>
    <row r="88" spans="2:13" ht="15.75">
      <c r="K88" s="626"/>
      <c r="L88" s="627"/>
      <c r="M88" s="628"/>
    </row>
    <row r="89" spans="2:13" ht="15">
      <c r="K89" s="639"/>
      <c r="L89" s="627"/>
      <c r="M89" s="628"/>
    </row>
    <row r="90" spans="2:13" ht="15">
      <c r="K90" s="639"/>
      <c r="L90" s="645"/>
      <c r="M90" s="628"/>
    </row>
    <row r="91" spans="2:13" ht="15.75">
      <c r="K91" s="626"/>
      <c r="L91" s="627"/>
      <c r="M91" s="628"/>
    </row>
    <row r="92" spans="2:13">
      <c r="K92" s="628"/>
      <c r="L92" s="628"/>
      <c r="M92" s="628"/>
    </row>
    <row r="93" spans="2:13">
      <c r="K93" s="628"/>
      <c r="L93" s="628"/>
      <c r="M93" s="628"/>
    </row>
    <row r="94" spans="2:13">
      <c r="K94" s="628"/>
      <c r="L94" s="628"/>
      <c r="M94" s="628"/>
    </row>
    <row r="95" spans="2:13">
      <c r="K95" s="628"/>
      <c r="L95" s="628"/>
      <c r="M95" s="628"/>
    </row>
    <row r="96" spans="2:13">
      <c r="K96" s="628"/>
      <c r="L96" s="628"/>
      <c r="M96" s="628"/>
    </row>
    <row r="97" spans="11:13">
      <c r="K97" s="628"/>
      <c r="L97" s="628"/>
      <c r="M97" s="628"/>
    </row>
    <row r="98" spans="11:13">
      <c r="K98" s="628"/>
      <c r="L98" s="628"/>
      <c r="M98" s="628"/>
    </row>
    <row r="99" spans="11:13">
      <c r="K99" s="628"/>
      <c r="L99" s="628"/>
      <c r="M99" s="628"/>
    </row>
    <row r="100" spans="11:13">
      <c r="K100" s="628"/>
      <c r="L100" s="628"/>
      <c r="M100" s="628"/>
    </row>
    <row r="101" spans="11:13">
      <c r="K101" s="628"/>
      <c r="L101" s="628"/>
      <c r="M101" s="628"/>
    </row>
    <row r="102" spans="11:13">
      <c r="K102" s="628"/>
      <c r="L102" s="628"/>
      <c r="M102" s="628"/>
    </row>
    <row r="103" spans="11:13">
      <c r="K103" s="628"/>
      <c r="L103" s="628"/>
      <c r="M103" s="628"/>
    </row>
    <row r="104" spans="11:13">
      <c r="K104" s="628"/>
      <c r="L104" s="628"/>
      <c r="M104" s="628"/>
    </row>
    <row r="105" spans="11:13">
      <c r="K105" s="628"/>
      <c r="L105" s="628"/>
      <c r="M105" s="628"/>
    </row>
    <row r="106" spans="11:13">
      <c r="K106" s="628"/>
      <c r="L106" s="628"/>
      <c r="M106" s="628"/>
    </row>
    <row r="107" spans="11:13">
      <c r="K107" s="628"/>
      <c r="L107" s="628"/>
      <c r="M107" s="628"/>
    </row>
    <row r="108" spans="11:13">
      <c r="K108" s="628"/>
      <c r="L108" s="628"/>
      <c r="M108" s="628"/>
    </row>
    <row r="109" spans="11:13">
      <c r="K109" s="628"/>
      <c r="L109" s="628"/>
      <c r="M109" s="628"/>
    </row>
    <row r="110" spans="11:13">
      <c r="K110" s="628"/>
      <c r="L110" s="628"/>
      <c r="M110" s="628"/>
    </row>
    <row r="111" spans="11:13">
      <c r="K111" s="628"/>
      <c r="L111" s="628"/>
      <c r="M111" s="628"/>
    </row>
    <row r="112" spans="11:13">
      <c r="K112" s="628"/>
      <c r="L112" s="628"/>
      <c r="M112" s="628"/>
    </row>
    <row r="113" spans="11:13">
      <c r="K113" s="628"/>
      <c r="L113" s="628"/>
      <c r="M113" s="628"/>
    </row>
    <row r="114" spans="11:13">
      <c r="K114" s="628"/>
      <c r="L114" s="628"/>
      <c r="M114" s="628"/>
    </row>
    <row r="115" spans="11:13">
      <c r="K115" s="628"/>
      <c r="L115" s="628"/>
      <c r="M115" s="628"/>
    </row>
    <row r="116" spans="11:13">
      <c r="K116" s="628"/>
      <c r="L116" s="628"/>
      <c r="M116" s="628"/>
    </row>
    <row r="117" spans="11:13">
      <c r="K117" s="628"/>
      <c r="L117" s="628"/>
      <c r="M117" s="628"/>
    </row>
    <row r="118" spans="11:13">
      <c r="K118" s="628"/>
      <c r="L118" s="628"/>
      <c r="M118" s="628"/>
    </row>
    <row r="119" spans="11:13">
      <c r="K119" s="628"/>
      <c r="L119" s="628"/>
      <c r="M119" s="628"/>
    </row>
    <row r="120" spans="11:13">
      <c r="K120" s="628"/>
      <c r="L120" s="628"/>
      <c r="M120" s="628"/>
    </row>
    <row r="121" spans="11:13">
      <c r="K121" s="628"/>
      <c r="L121" s="628"/>
      <c r="M121" s="628"/>
    </row>
    <row r="122" spans="11:13">
      <c r="K122" s="628"/>
      <c r="L122" s="628"/>
      <c r="M122" s="628"/>
    </row>
    <row r="123" spans="11:13">
      <c r="K123" s="628"/>
      <c r="L123" s="628"/>
      <c r="M123" s="628"/>
    </row>
    <row r="124" spans="11:13">
      <c r="K124" s="628"/>
      <c r="L124" s="628"/>
      <c r="M124" s="628"/>
    </row>
    <row r="125" spans="11:13">
      <c r="K125" s="628"/>
      <c r="L125" s="628"/>
      <c r="M125" s="628"/>
    </row>
    <row r="126" spans="11:13">
      <c r="K126" s="628"/>
      <c r="L126" s="628"/>
      <c r="M126" s="628"/>
    </row>
    <row r="127" spans="11:13">
      <c r="K127" s="628"/>
      <c r="L127" s="628"/>
      <c r="M127" s="628"/>
    </row>
    <row r="128" spans="11:13">
      <c r="K128" s="628"/>
      <c r="L128" s="628"/>
      <c r="M128" s="628"/>
    </row>
    <row r="129" spans="11:13">
      <c r="K129" s="628"/>
      <c r="L129" s="628"/>
      <c r="M129" s="628"/>
    </row>
    <row r="130" spans="11:13">
      <c r="K130" s="628"/>
      <c r="L130" s="628"/>
      <c r="M130" s="628"/>
    </row>
    <row r="131" spans="11:13">
      <c r="K131" s="628"/>
      <c r="L131" s="628"/>
      <c r="M131" s="628"/>
    </row>
    <row r="132" spans="11:13">
      <c r="K132" s="628"/>
      <c r="L132" s="628"/>
      <c r="M132" s="628"/>
    </row>
    <row r="133" spans="11:13">
      <c r="K133" s="628"/>
      <c r="L133" s="628"/>
      <c r="M133" s="628"/>
    </row>
    <row r="134" spans="11:13">
      <c r="K134" s="628"/>
      <c r="L134" s="628"/>
      <c r="M134" s="628"/>
    </row>
    <row r="135" spans="11:13">
      <c r="K135" s="628"/>
      <c r="L135" s="628"/>
      <c r="M135" s="628"/>
    </row>
    <row r="136" spans="11:13">
      <c r="K136" s="628"/>
      <c r="L136" s="628"/>
      <c r="M136" s="628"/>
    </row>
    <row r="137" spans="11:13">
      <c r="K137" s="628"/>
      <c r="L137" s="628"/>
      <c r="M137" s="628"/>
    </row>
    <row r="138" spans="11:13">
      <c r="K138" s="628"/>
      <c r="L138" s="628"/>
      <c r="M138" s="628"/>
    </row>
    <row r="139" spans="11:13">
      <c r="K139" s="628"/>
      <c r="L139" s="628"/>
      <c r="M139" s="628"/>
    </row>
    <row r="140" spans="11:13">
      <c r="K140" s="628"/>
      <c r="L140" s="628"/>
      <c r="M140" s="62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W12" sqref="W12"/>
    </sheetView>
  </sheetViews>
  <sheetFormatPr defaultRowHeight="12.75"/>
  <cols>
    <col min="1" max="1" width="5" style="338" customWidth="1"/>
    <col min="2" max="2" width="14.42578125" style="338" customWidth="1"/>
    <col min="3" max="3" width="11.140625" style="338" customWidth="1"/>
    <col min="4" max="4" width="11.42578125" style="338" customWidth="1"/>
    <col min="5" max="5" width="10.85546875" style="338" customWidth="1"/>
    <col min="6" max="6" width="15.5703125" style="338" customWidth="1"/>
    <col min="7" max="7" width="11.7109375" style="338" customWidth="1"/>
    <col min="8" max="8" width="10.5703125" style="338" customWidth="1"/>
    <col min="9" max="9" width="11.5703125" style="338" customWidth="1"/>
    <col min="10" max="10" width="3.5703125" style="338" customWidth="1"/>
    <col min="11" max="11" width="14.7109375" style="338" customWidth="1"/>
    <col min="12" max="12" width="11.7109375" style="338" customWidth="1"/>
    <col min="13" max="13" width="11" style="338" customWidth="1"/>
    <col min="14" max="14" width="10.42578125" style="338" customWidth="1"/>
    <col min="15" max="15" width="14.5703125" style="338" customWidth="1"/>
    <col min="16" max="16" width="11.7109375" style="338" customWidth="1"/>
    <col min="17" max="17" width="11.140625" style="338" customWidth="1"/>
    <col min="18" max="18" width="15.140625" style="338" customWidth="1"/>
    <col min="19" max="19" width="8.5703125" style="338" customWidth="1"/>
    <col min="20" max="16384" width="9.140625" style="338"/>
  </cols>
  <sheetData>
    <row r="1" spans="2:19" ht="24.75" customHeight="1">
      <c r="B1" s="334" t="s">
        <v>188</v>
      </c>
      <c r="C1" s="335"/>
      <c r="D1" s="335"/>
      <c r="E1" s="335"/>
      <c r="F1" s="335"/>
      <c r="G1" s="335"/>
      <c r="H1" s="336"/>
      <c r="I1" s="337"/>
      <c r="K1" s="339"/>
      <c r="L1" s="339"/>
      <c r="M1" s="339"/>
      <c r="N1" s="339"/>
      <c r="O1" s="85"/>
      <c r="P1" s="85"/>
      <c r="Q1" s="85"/>
    </row>
    <row r="2" spans="2:19" ht="21" customHeight="1">
      <c r="B2" s="340" t="s">
        <v>349</v>
      </c>
      <c r="C2" s="340"/>
      <c r="D2" s="340"/>
      <c r="E2" s="340"/>
      <c r="F2" s="340"/>
      <c r="G2" s="340"/>
      <c r="H2" s="340"/>
      <c r="I2" s="341"/>
      <c r="J2" s="341"/>
      <c r="K2" s="340" t="s">
        <v>350</v>
      </c>
      <c r="L2" s="340"/>
      <c r="M2" s="340"/>
      <c r="N2" s="340"/>
      <c r="O2" s="340"/>
      <c r="P2" s="340"/>
      <c r="Q2" s="340"/>
      <c r="R2" s="340"/>
      <c r="S2" s="342"/>
    </row>
    <row r="3" spans="2:19" ht="11.25" customHeight="1" thickBot="1">
      <c r="B3" s="339"/>
      <c r="C3" s="339"/>
      <c r="D3" s="339"/>
      <c r="E3" s="339"/>
      <c r="F3" s="339"/>
      <c r="G3" s="343"/>
      <c r="H3" s="343"/>
      <c r="K3" s="343"/>
      <c r="L3" s="343"/>
      <c r="M3" s="343"/>
      <c r="N3" s="343"/>
      <c r="O3" s="343"/>
      <c r="P3" s="343"/>
      <c r="Q3" s="343"/>
    </row>
    <row r="4" spans="2:19" ht="21" thickBot="1">
      <c r="B4" s="344" t="s">
        <v>189</v>
      </c>
      <c r="C4" s="345"/>
      <c r="D4" s="345"/>
      <c r="E4" s="345"/>
      <c r="F4" s="345"/>
      <c r="G4" s="345"/>
      <c r="H4" s="345"/>
      <c r="I4" s="346"/>
      <c r="K4" s="344" t="s">
        <v>190</v>
      </c>
      <c r="L4" s="345"/>
      <c r="M4" s="345"/>
      <c r="N4" s="346"/>
      <c r="O4" s="345"/>
      <c r="P4" s="345"/>
      <c r="Q4" s="345"/>
      <c r="R4" s="346"/>
    </row>
    <row r="5" spans="2:19" ht="16.5" thickBot="1">
      <c r="B5" s="347" t="s">
        <v>351</v>
      </c>
      <c r="C5" s="348"/>
      <c r="D5" s="349"/>
      <c r="E5" s="350"/>
      <c r="F5" s="347" t="s">
        <v>352</v>
      </c>
      <c r="G5" s="348"/>
      <c r="H5" s="349"/>
      <c r="I5" s="350"/>
      <c r="K5" s="347" t="s">
        <v>351</v>
      </c>
      <c r="L5" s="348"/>
      <c r="M5" s="349"/>
      <c r="N5" s="350"/>
      <c r="O5" s="347" t="s">
        <v>352</v>
      </c>
      <c r="P5" s="348"/>
      <c r="Q5" s="349"/>
      <c r="R5" s="350"/>
    </row>
    <row r="6" spans="2:19" ht="29.25" thickBot="1">
      <c r="B6" s="351" t="s">
        <v>191</v>
      </c>
      <c r="C6" s="352" t="s">
        <v>192</v>
      </c>
      <c r="D6" s="353" t="s">
        <v>193</v>
      </c>
      <c r="E6" s="354" t="s">
        <v>194</v>
      </c>
      <c r="F6" s="355" t="s">
        <v>191</v>
      </c>
      <c r="G6" s="352" t="s">
        <v>192</v>
      </c>
      <c r="H6" s="353" t="s">
        <v>193</v>
      </c>
      <c r="I6" s="354" t="s">
        <v>194</v>
      </c>
      <c r="K6" s="351" t="s">
        <v>191</v>
      </c>
      <c r="L6" s="352" t="s">
        <v>192</v>
      </c>
      <c r="M6" s="353" t="s">
        <v>193</v>
      </c>
      <c r="N6" s="354" t="s">
        <v>194</v>
      </c>
      <c r="O6" s="351" t="s">
        <v>191</v>
      </c>
      <c r="P6" s="352" t="s">
        <v>192</v>
      </c>
      <c r="Q6" s="353" t="s">
        <v>193</v>
      </c>
      <c r="R6" s="354" t="s">
        <v>194</v>
      </c>
    </row>
    <row r="7" spans="2:19" ht="15" thickBot="1">
      <c r="B7" s="402" t="s">
        <v>195</v>
      </c>
      <c r="C7" s="403">
        <v>400642.82900000003</v>
      </c>
      <c r="D7" s="404">
        <v>1730291.4350000001</v>
      </c>
      <c r="E7" s="405">
        <v>198943.084</v>
      </c>
      <c r="F7" s="402" t="s">
        <v>195</v>
      </c>
      <c r="G7" s="403">
        <v>366775.55900000001</v>
      </c>
      <c r="H7" s="406">
        <v>1534740.7649999999</v>
      </c>
      <c r="I7" s="405">
        <v>203843.91899999999</v>
      </c>
      <c r="K7" s="356" t="s">
        <v>195</v>
      </c>
      <c r="L7" s="357">
        <v>566164.66899999999</v>
      </c>
      <c r="M7" s="360">
        <v>2443692.1630000002</v>
      </c>
      <c r="N7" s="359">
        <v>276541.864</v>
      </c>
      <c r="O7" s="356" t="s">
        <v>195</v>
      </c>
      <c r="P7" s="357">
        <v>592628.77500000002</v>
      </c>
      <c r="Q7" s="360">
        <v>2479869.8130000001</v>
      </c>
      <c r="R7" s="359">
        <v>311403.65100000001</v>
      </c>
    </row>
    <row r="8" spans="2:19">
      <c r="B8" s="407" t="s">
        <v>196</v>
      </c>
      <c r="C8" s="408">
        <v>70617.512000000002</v>
      </c>
      <c r="D8" s="409">
        <v>304650.467</v>
      </c>
      <c r="E8" s="410">
        <v>23328.797999999999</v>
      </c>
      <c r="F8" s="407" t="s">
        <v>196</v>
      </c>
      <c r="G8" s="411">
        <v>76811.955000000002</v>
      </c>
      <c r="H8" s="412">
        <v>321318.00799999997</v>
      </c>
      <c r="I8" s="413">
        <v>30884.376</v>
      </c>
      <c r="K8" s="361" t="s">
        <v>197</v>
      </c>
      <c r="L8" s="362">
        <v>166903.65400000001</v>
      </c>
      <c r="M8" s="363">
        <v>720877.84499999997</v>
      </c>
      <c r="N8" s="364">
        <v>72764.91</v>
      </c>
      <c r="O8" s="365" t="s">
        <v>197</v>
      </c>
      <c r="P8" s="366">
        <v>173767.00099999999</v>
      </c>
      <c r="Q8" s="367">
        <v>727311.98600000003</v>
      </c>
      <c r="R8" s="368">
        <v>77906.792000000001</v>
      </c>
    </row>
    <row r="9" spans="2:19">
      <c r="B9" s="414" t="s">
        <v>198</v>
      </c>
      <c r="C9" s="415">
        <v>44246.722000000002</v>
      </c>
      <c r="D9" s="416">
        <v>190542.71100000001</v>
      </c>
      <c r="E9" s="417">
        <v>26241.71</v>
      </c>
      <c r="F9" s="414" t="s">
        <v>198</v>
      </c>
      <c r="G9" s="415">
        <v>37436.637999999999</v>
      </c>
      <c r="H9" s="416">
        <v>156702.93</v>
      </c>
      <c r="I9" s="418">
        <v>26369.600999999999</v>
      </c>
      <c r="K9" s="369" t="s">
        <v>199</v>
      </c>
      <c r="L9" s="370">
        <v>130903.715</v>
      </c>
      <c r="M9" s="371">
        <v>565184.17500000005</v>
      </c>
      <c r="N9" s="372">
        <v>71775.430999999997</v>
      </c>
      <c r="O9" s="369" t="s">
        <v>199</v>
      </c>
      <c r="P9" s="370">
        <v>137433.068</v>
      </c>
      <c r="Q9" s="371">
        <v>575022.91899999999</v>
      </c>
      <c r="R9" s="372">
        <v>83707.013999999996</v>
      </c>
    </row>
    <row r="10" spans="2:19">
      <c r="B10" s="414" t="s">
        <v>197</v>
      </c>
      <c r="C10" s="415">
        <v>41935.286999999997</v>
      </c>
      <c r="D10" s="416">
        <v>181227.28200000001</v>
      </c>
      <c r="E10" s="417">
        <v>29593.991000000002</v>
      </c>
      <c r="F10" s="414" t="s">
        <v>197</v>
      </c>
      <c r="G10" s="415">
        <v>34514.561000000002</v>
      </c>
      <c r="H10" s="416">
        <v>144408.81400000001</v>
      </c>
      <c r="I10" s="418">
        <v>30113.477999999999</v>
      </c>
      <c r="K10" s="369" t="s">
        <v>201</v>
      </c>
      <c r="L10" s="370">
        <v>80814.733999999997</v>
      </c>
      <c r="M10" s="371">
        <v>348517.89399999997</v>
      </c>
      <c r="N10" s="372">
        <v>47050.038999999997</v>
      </c>
      <c r="O10" s="369" t="s">
        <v>201</v>
      </c>
      <c r="P10" s="370">
        <v>87624.684999999998</v>
      </c>
      <c r="Q10" s="371">
        <v>366731.96100000001</v>
      </c>
      <c r="R10" s="372">
        <v>55704.23</v>
      </c>
    </row>
    <row r="11" spans="2:19">
      <c r="B11" s="414" t="s">
        <v>200</v>
      </c>
      <c r="C11" s="415">
        <v>30764.804</v>
      </c>
      <c r="D11" s="416">
        <v>132887.541</v>
      </c>
      <c r="E11" s="417">
        <v>11717.86</v>
      </c>
      <c r="F11" s="414" t="s">
        <v>200</v>
      </c>
      <c r="G11" s="415">
        <v>30715.883999999998</v>
      </c>
      <c r="H11" s="416">
        <v>128518.469</v>
      </c>
      <c r="I11" s="418">
        <v>11845.434999999999</v>
      </c>
      <c r="K11" s="369" t="s">
        <v>203</v>
      </c>
      <c r="L11" s="370">
        <v>64532.269</v>
      </c>
      <c r="M11" s="371">
        <v>278234.08899999998</v>
      </c>
      <c r="N11" s="372">
        <v>24932.806</v>
      </c>
      <c r="O11" s="369" t="s">
        <v>203</v>
      </c>
      <c r="P11" s="370">
        <v>63246.108</v>
      </c>
      <c r="Q11" s="371">
        <v>264521.33</v>
      </c>
      <c r="R11" s="372">
        <v>25338.720000000001</v>
      </c>
    </row>
    <row r="12" spans="2:19">
      <c r="B12" s="414" t="s">
        <v>202</v>
      </c>
      <c r="C12" s="415">
        <v>28264.929</v>
      </c>
      <c r="D12" s="416">
        <v>122133.772</v>
      </c>
      <c r="E12" s="417">
        <v>12645.939</v>
      </c>
      <c r="F12" s="414" t="s">
        <v>202</v>
      </c>
      <c r="G12" s="415">
        <v>30070.168000000001</v>
      </c>
      <c r="H12" s="416">
        <v>125828.522</v>
      </c>
      <c r="I12" s="418">
        <v>14659.861999999999</v>
      </c>
      <c r="K12" s="369" t="s">
        <v>204</v>
      </c>
      <c r="L12" s="370">
        <v>59226.303999999996</v>
      </c>
      <c r="M12" s="371">
        <v>255370.321</v>
      </c>
      <c r="N12" s="372">
        <v>34327.493000000002</v>
      </c>
      <c r="O12" s="369" t="s">
        <v>204</v>
      </c>
      <c r="P12" s="370">
        <v>55660.063999999998</v>
      </c>
      <c r="Q12" s="371">
        <v>232852.99400000001</v>
      </c>
      <c r="R12" s="372">
        <v>34898.213000000003</v>
      </c>
    </row>
    <row r="13" spans="2:19">
      <c r="B13" s="414" t="s">
        <v>205</v>
      </c>
      <c r="C13" s="415">
        <v>20674.437000000002</v>
      </c>
      <c r="D13" s="416">
        <v>89434.478000000003</v>
      </c>
      <c r="E13" s="417">
        <v>14068.993</v>
      </c>
      <c r="F13" s="414" t="s">
        <v>206</v>
      </c>
      <c r="G13" s="415">
        <v>16830.226999999999</v>
      </c>
      <c r="H13" s="416">
        <v>70421.381999999998</v>
      </c>
      <c r="I13" s="418">
        <v>7027.6949999999997</v>
      </c>
      <c r="K13" s="369" t="s">
        <v>206</v>
      </c>
      <c r="L13" s="370">
        <v>29885.315999999999</v>
      </c>
      <c r="M13" s="371">
        <v>129177.598</v>
      </c>
      <c r="N13" s="372">
        <v>11085.043</v>
      </c>
      <c r="O13" s="369" t="s">
        <v>206</v>
      </c>
      <c r="P13" s="370">
        <v>30231.871999999999</v>
      </c>
      <c r="Q13" s="371">
        <v>126488.061</v>
      </c>
      <c r="R13" s="372">
        <v>12516.764999999999</v>
      </c>
    </row>
    <row r="14" spans="2:19">
      <c r="B14" s="414" t="s">
        <v>206</v>
      </c>
      <c r="C14" s="415">
        <v>18606.628000000001</v>
      </c>
      <c r="D14" s="416">
        <v>80366.384999999995</v>
      </c>
      <c r="E14" s="417">
        <v>7281.7259999999997</v>
      </c>
      <c r="F14" s="414" t="s">
        <v>208</v>
      </c>
      <c r="G14" s="415">
        <v>16538.351999999999</v>
      </c>
      <c r="H14" s="416">
        <v>69189.073000000004</v>
      </c>
      <c r="I14" s="418">
        <v>8603.0689999999995</v>
      </c>
      <c r="K14" s="369" t="s">
        <v>207</v>
      </c>
      <c r="L14" s="370">
        <v>10790.995000000001</v>
      </c>
      <c r="M14" s="371">
        <v>46618.582999999999</v>
      </c>
      <c r="N14" s="372">
        <v>6162.5929999999998</v>
      </c>
      <c r="O14" s="369" t="s">
        <v>207</v>
      </c>
      <c r="P14" s="370">
        <v>12110.245999999999</v>
      </c>
      <c r="Q14" s="371">
        <v>50626.891000000003</v>
      </c>
      <c r="R14" s="372">
        <v>7411.5810000000001</v>
      </c>
    </row>
    <row r="15" spans="2:19">
      <c r="B15" s="414" t="s">
        <v>210</v>
      </c>
      <c r="C15" s="415">
        <v>15909.644</v>
      </c>
      <c r="D15" s="416">
        <v>68912.972999999998</v>
      </c>
      <c r="E15" s="417">
        <v>7152.9740000000002</v>
      </c>
      <c r="F15" s="414" t="s">
        <v>214</v>
      </c>
      <c r="G15" s="415">
        <v>15274.883</v>
      </c>
      <c r="H15" s="416">
        <v>63915.040000000001</v>
      </c>
      <c r="I15" s="418">
        <v>8258.2939999999999</v>
      </c>
      <c r="K15" s="369" t="s">
        <v>198</v>
      </c>
      <c r="L15" s="370">
        <v>7060.3159999999998</v>
      </c>
      <c r="M15" s="371">
        <v>30368.498</v>
      </c>
      <c r="N15" s="372">
        <v>2442.9490000000001</v>
      </c>
      <c r="O15" s="369" t="s">
        <v>210</v>
      </c>
      <c r="P15" s="370">
        <v>9137.34</v>
      </c>
      <c r="Q15" s="371">
        <v>38254.409</v>
      </c>
      <c r="R15" s="372">
        <v>4547.2709999999997</v>
      </c>
    </row>
    <row r="16" spans="2:19">
      <c r="B16" s="414" t="s">
        <v>208</v>
      </c>
      <c r="C16" s="415">
        <v>15399.855</v>
      </c>
      <c r="D16" s="416">
        <v>66478.955000000002</v>
      </c>
      <c r="E16" s="417">
        <v>8232.9279999999999</v>
      </c>
      <c r="F16" s="414" t="s">
        <v>210</v>
      </c>
      <c r="G16" s="415">
        <v>15258.191000000001</v>
      </c>
      <c r="H16" s="416">
        <v>63837.627</v>
      </c>
      <c r="I16" s="418">
        <v>7811.5550000000003</v>
      </c>
      <c r="K16" s="369" t="s">
        <v>210</v>
      </c>
      <c r="L16" s="370">
        <v>6759.1390000000001</v>
      </c>
      <c r="M16" s="371">
        <v>29031.637999999999</v>
      </c>
      <c r="N16" s="372">
        <v>2632.2350000000001</v>
      </c>
      <c r="O16" s="369" t="s">
        <v>209</v>
      </c>
      <c r="P16" s="370">
        <v>7639.0659999999998</v>
      </c>
      <c r="Q16" s="371">
        <v>31993.056</v>
      </c>
      <c r="R16" s="372">
        <v>2188.4879999999998</v>
      </c>
    </row>
    <row r="17" spans="2:19">
      <c r="B17" s="414" t="s">
        <v>212</v>
      </c>
      <c r="C17" s="415">
        <v>14730.367</v>
      </c>
      <c r="D17" s="416">
        <v>63881.936999999998</v>
      </c>
      <c r="E17" s="417">
        <v>4720.2610000000004</v>
      </c>
      <c r="F17" s="414" t="s">
        <v>203</v>
      </c>
      <c r="G17" s="415">
        <v>10701.112999999999</v>
      </c>
      <c r="H17" s="416">
        <v>44800.266000000003</v>
      </c>
      <c r="I17" s="418">
        <v>5379.5159999999996</v>
      </c>
      <c r="K17" s="369" t="s">
        <v>209</v>
      </c>
      <c r="L17" s="370">
        <v>3425.5880000000002</v>
      </c>
      <c r="M17" s="371">
        <v>15054.019</v>
      </c>
      <c r="N17" s="372">
        <v>1010.756</v>
      </c>
      <c r="O17" s="369" t="s">
        <v>198</v>
      </c>
      <c r="P17" s="370">
        <v>7490.15</v>
      </c>
      <c r="Q17" s="371">
        <v>31372.293000000001</v>
      </c>
      <c r="R17" s="372">
        <v>2601.9589999999998</v>
      </c>
    </row>
    <row r="18" spans="2:19">
      <c r="B18" s="414" t="s">
        <v>211</v>
      </c>
      <c r="C18" s="415">
        <v>12161.366</v>
      </c>
      <c r="D18" s="416">
        <v>52589.603999999999</v>
      </c>
      <c r="E18" s="417">
        <v>5679.5820000000003</v>
      </c>
      <c r="F18" s="414" t="s">
        <v>205</v>
      </c>
      <c r="G18" s="415">
        <v>10040.744000000001</v>
      </c>
      <c r="H18" s="416">
        <v>42080.85</v>
      </c>
      <c r="I18" s="418">
        <v>9239.9240000000009</v>
      </c>
      <c r="K18" s="369" t="s">
        <v>213</v>
      </c>
      <c r="L18" s="362">
        <v>2330.2950000000001</v>
      </c>
      <c r="M18" s="363">
        <v>10056.735000000001</v>
      </c>
      <c r="N18" s="364">
        <v>772.49199999999996</v>
      </c>
      <c r="O18" s="361" t="s">
        <v>213</v>
      </c>
      <c r="P18" s="370">
        <v>3092.3420000000001</v>
      </c>
      <c r="Q18" s="371">
        <v>12945.838</v>
      </c>
      <c r="R18" s="372">
        <v>2035.1089999999999</v>
      </c>
    </row>
    <row r="19" spans="2:19">
      <c r="B19" s="414" t="s">
        <v>214</v>
      </c>
      <c r="C19" s="415">
        <v>11232.684999999999</v>
      </c>
      <c r="D19" s="416">
        <v>48356.866000000002</v>
      </c>
      <c r="E19" s="417">
        <v>5716.098</v>
      </c>
      <c r="F19" s="414" t="s">
        <v>204</v>
      </c>
      <c r="G19" s="415">
        <v>9499.3909999999996</v>
      </c>
      <c r="H19" s="416">
        <v>39741.368999999999</v>
      </c>
      <c r="I19" s="418">
        <v>5971.9279999999999</v>
      </c>
      <c r="K19" s="369" t="s">
        <v>208</v>
      </c>
      <c r="L19" s="370">
        <v>1945.2819999999999</v>
      </c>
      <c r="M19" s="371">
        <v>8385.64</v>
      </c>
      <c r="N19" s="372">
        <v>805.904</v>
      </c>
      <c r="O19" s="369" t="s">
        <v>215</v>
      </c>
      <c r="P19" s="362">
        <v>1781.4259999999999</v>
      </c>
      <c r="Q19" s="363">
        <v>7439.5780000000004</v>
      </c>
      <c r="R19" s="364">
        <v>771.80200000000002</v>
      </c>
      <c r="S19" s="373"/>
    </row>
    <row r="20" spans="2:19">
      <c r="B20" s="414" t="s">
        <v>203</v>
      </c>
      <c r="C20" s="415">
        <v>9590.6370000000006</v>
      </c>
      <c r="D20" s="416">
        <v>41310.839</v>
      </c>
      <c r="E20" s="417">
        <v>4533.9979999999996</v>
      </c>
      <c r="F20" s="414" t="s">
        <v>212</v>
      </c>
      <c r="G20" s="415">
        <v>8663.0010000000002</v>
      </c>
      <c r="H20" s="416">
        <v>36226.313999999998</v>
      </c>
      <c r="I20" s="418">
        <v>3161.6260000000002</v>
      </c>
      <c r="K20" s="369" t="s">
        <v>217</v>
      </c>
      <c r="L20" s="370">
        <v>658.70299999999997</v>
      </c>
      <c r="M20" s="371">
        <v>2818.2910000000002</v>
      </c>
      <c r="N20" s="372">
        <v>294.63499999999999</v>
      </c>
      <c r="O20" s="369" t="s">
        <v>208</v>
      </c>
      <c r="P20" s="370">
        <v>1169.559</v>
      </c>
      <c r="Q20" s="371">
        <v>4927.8549999999996</v>
      </c>
      <c r="R20" s="372">
        <v>481.06599999999997</v>
      </c>
      <c r="S20" s="373"/>
    </row>
    <row r="21" spans="2:19">
      <c r="B21" s="414" t="s">
        <v>204</v>
      </c>
      <c r="C21" s="415">
        <v>8624.3029999999999</v>
      </c>
      <c r="D21" s="416">
        <v>37243.385000000002</v>
      </c>
      <c r="E21" s="417">
        <v>3435.31</v>
      </c>
      <c r="F21" s="414" t="s">
        <v>216</v>
      </c>
      <c r="G21" s="415">
        <v>6946.2870000000003</v>
      </c>
      <c r="H21" s="416">
        <v>29065.159</v>
      </c>
      <c r="I21" s="418">
        <v>3301.2849999999999</v>
      </c>
      <c r="K21" s="369" t="s">
        <v>215</v>
      </c>
      <c r="L21" s="370">
        <v>370.93900000000002</v>
      </c>
      <c r="M21" s="371">
        <v>1595.4079999999999</v>
      </c>
      <c r="N21" s="372">
        <v>152.01300000000001</v>
      </c>
      <c r="O21" s="369" t="s">
        <v>200</v>
      </c>
      <c r="P21" s="370">
        <v>583.48099999999999</v>
      </c>
      <c r="Q21" s="371">
        <v>2443.9630000000002</v>
      </c>
      <c r="R21" s="372">
        <v>494.483</v>
      </c>
      <c r="S21" s="373"/>
    </row>
    <row r="22" spans="2:19">
      <c r="B22" s="414" t="s">
        <v>218</v>
      </c>
      <c r="C22" s="415">
        <v>7227.2629999999999</v>
      </c>
      <c r="D22" s="416">
        <v>31446.59</v>
      </c>
      <c r="E22" s="417">
        <v>3355.4</v>
      </c>
      <c r="F22" s="414" t="s">
        <v>211</v>
      </c>
      <c r="G22" s="415">
        <v>6783.027</v>
      </c>
      <c r="H22" s="416">
        <v>28370.177</v>
      </c>
      <c r="I22" s="418">
        <v>3234.2379999999998</v>
      </c>
      <c r="K22" s="361" t="s">
        <v>216</v>
      </c>
      <c r="L22" s="362">
        <v>166.553</v>
      </c>
      <c r="M22" s="363">
        <v>728.64800000000002</v>
      </c>
      <c r="N22" s="364">
        <v>108.238</v>
      </c>
      <c r="O22" s="361" t="s">
        <v>217</v>
      </c>
      <c r="P22" s="370">
        <v>438.47399999999999</v>
      </c>
      <c r="Q22" s="371">
        <v>1835.624</v>
      </c>
      <c r="R22" s="372">
        <v>193.25</v>
      </c>
    </row>
    <row r="23" spans="2:19" ht="13.5" thickBot="1">
      <c r="B23" s="407" t="s">
        <v>216</v>
      </c>
      <c r="C23" s="415">
        <v>6063.6310000000003</v>
      </c>
      <c r="D23" s="416">
        <v>26176.870999999999</v>
      </c>
      <c r="E23" s="417">
        <v>2794.8870000000002</v>
      </c>
      <c r="F23" s="407" t="s">
        <v>201</v>
      </c>
      <c r="G23" s="415">
        <v>4360.6130000000003</v>
      </c>
      <c r="H23" s="416">
        <v>18243.258000000002</v>
      </c>
      <c r="I23" s="418">
        <v>2724.1469999999999</v>
      </c>
      <c r="K23" s="444" t="s">
        <v>220</v>
      </c>
      <c r="L23" s="377">
        <v>95.908000000000001</v>
      </c>
      <c r="M23" s="378">
        <v>406.68900000000002</v>
      </c>
      <c r="N23" s="379">
        <v>40.466000000000001</v>
      </c>
      <c r="O23" s="376" t="s">
        <v>257</v>
      </c>
      <c r="P23" s="377">
        <v>330.517</v>
      </c>
      <c r="Q23" s="378">
        <v>1375.155</v>
      </c>
      <c r="R23" s="379">
        <v>123.072</v>
      </c>
    </row>
    <row r="24" spans="2:19">
      <c r="B24" s="407" t="s">
        <v>201</v>
      </c>
      <c r="C24" s="415">
        <v>4544.1289999999999</v>
      </c>
      <c r="D24" s="416">
        <v>19609.356</v>
      </c>
      <c r="E24" s="417">
        <v>2315.6480000000001</v>
      </c>
      <c r="F24" s="407" t="s">
        <v>222</v>
      </c>
      <c r="G24" s="415">
        <v>4045.85</v>
      </c>
      <c r="H24" s="416">
        <v>16934.646000000001</v>
      </c>
      <c r="I24" s="418">
        <v>2058.0790000000002</v>
      </c>
      <c r="K24" s="375" t="s">
        <v>224</v>
      </c>
      <c r="L24" s="382"/>
      <c r="M24" s="383"/>
      <c r="N24" s="383"/>
    </row>
    <row r="25" spans="2:19">
      <c r="B25" s="407" t="s">
        <v>222</v>
      </c>
      <c r="C25" s="415">
        <v>4486.5029999999997</v>
      </c>
      <c r="D25" s="416">
        <v>19497.966</v>
      </c>
      <c r="E25" s="417">
        <v>1972.623</v>
      </c>
      <c r="F25" s="407" t="s">
        <v>215</v>
      </c>
      <c r="G25" s="415">
        <v>3865.9850000000001</v>
      </c>
      <c r="H25" s="416">
        <v>16197.308999999999</v>
      </c>
      <c r="I25" s="418">
        <v>1399.9269999999999</v>
      </c>
      <c r="L25" s="383"/>
      <c r="M25" s="383"/>
      <c r="N25" s="383"/>
      <c r="O25" s="419"/>
      <c r="P25" s="383"/>
      <c r="Q25" s="383"/>
      <c r="R25" s="383"/>
    </row>
    <row r="26" spans="2:19">
      <c r="B26" s="407" t="s">
        <v>223</v>
      </c>
      <c r="C26" s="415">
        <v>4190.3230000000003</v>
      </c>
      <c r="D26" s="416">
        <v>18119.681</v>
      </c>
      <c r="E26" s="417">
        <v>3243.8330000000001</v>
      </c>
      <c r="F26" s="407" t="s">
        <v>218</v>
      </c>
      <c r="G26" s="415">
        <v>2918.1819999999998</v>
      </c>
      <c r="H26" s="416">
        <v>12214.367</v>
      </c>
      <c r="I26" s="418">
        <v>1567.931</v>
      </c>
      <c r="K26" s="419"/>
      <c r="L26" s="383"/>
      <c r="M26" s="383"/>
      <c r="N26" s="383"/>
      <c r="O26" s="419"/>
      <c r="P26" s="383"/>
      <c r="Q26" s="383"/>
      <c r="R26" s="383"/>
      <c r="S26" s="374"/>
    </row>
    <row r="27" spans="2:19">
      <c r="B27" s="407" t="s">
        <v>219</v>
      </c>
      <c r="C27" s="415">
        <v>4172.2330000000002</v>
      </c>
      <c r="D27" s="416">
        <v>17978.294999999998</v>
      </c>
      <c r="E27" s="417">
        <v>2051.2860000000001</v>
      </c>
      <c r="F27" s="414" t="s">
        <v>221</v>
      </c>
      <c r="G27" s="415">
        <v>2677.6489999999999</v>
      </c>
      <c r="H27" s="416">
        <v>11206.734</v>
      </c>
      <c r="I27" s="418">
        <v>1572.1279999999999</v>
      </c>
      <c r="K27" s="493"/>
      <c r="L27" s="494"/>
      <c r="M27" s="495"/>
      <c r="N27" s="495"/>
      <c r="O27" s="420"/>
      <c r="P27" s="421"/>
      <c r="Q27" s="421"/>
      <c r="R27" s="420"/>
      <c r="S27" s="373"/>
    </row>
    <row r="28" spans="2:19">
      <c r="B28" s="407" t="s">
        <v>215</v>
      </c>
      <c r="C28" s="415">
        <v>3025.25</v>
      </c>
      <c r="D28" s="416">
        <v>13025.919</v>
      </c>
      <c r="E28" s="417">
        <v>930.02800000000002</v>
      </c>
      <c r="F28" s="407" t="s">
        <v>223</v>
      </c>
      <c r="G28" s="415">
        <v>2580.2080000000001</v>
      </c>
      <c r="H28" s="416">
        <v>10803.914000000001</v>
      </c>
      <c r="I28" s="418">
        <v>3419.9479999999999</v>
      </c>
      <c r="L28" s="373"/>
      <c r="O28" s="373"/>
      <c r="R28" s="373"/>
      <c r="S28" s="373"/>
    </row>
    <row r="29" spans="2:19">
      <c r="B29" s="407" t="s">
        <v>209</v>
      </c>
      <c r="C29" s="415">
        <v>2826.5909999999999</v>
      </c>
      <c r="D29" s="416">
        <v>12210.178</v>
      </c>
      <c r="E29" s="417">
        <v>869.36800000000005</v>
      </c>
      <c r="F29" s="407" t="s">
        <v>199</v>
      </c>
      <c r="G29" s="415">
        <v>2457.2280000000001</v>
      </c>
      <c r="H29" s="416">
        <v>10291.029</v>
      </c>
      <c r="I29" s="418">
        <v>1856.0039999999999</v>
      </c>
      <c r="L29" s="373"/>
      <c r="O29" s="373"/>
      <c r="Q29" s="373"/>
      <c r="R29" s="373"/>
    </row>
    <row r="30" spans="2:19">
      <c r="B30" s="407" t="s">
        <v>237</v>
      </c>
      <c r="C30" s="415">
        <v>2566.7849999999999</v>
      </c>
      <c r="D30" s="416">
        <v>11102.271000000001</v>
      </c>
      <c r="E30" s="417">
        <v>918.55799999999999</v>
      </c>
      <c r="F30" s="407" t="s">
        <v>227</v>
      </c>
      <c r="G30" s="415">
        <v>2432.8960000000002</v>
      </c>
      <c r="H30" s="416">
        <v>10182.076999999999</v>
      </c>
      <c r="I30" s="417">
        <v>1855.1690000000001</v>
      </c>
      <c r="K30" s="373"/>
      <c r="L30" s="373"/>
      <c r="N30" s="373"/>
    </row>
    <row r="31" spans="2:19" ht="13.5" customHeight="1" thickBot="1">
      <c r="B31" s="422" t="s">
        <v>221</v>
      </c>
      <c r="C31" s="423">
        <v>2436.384</v>
      </c>
      <c r="D31" s="424">
        <v>10540.964</v>
      </c>
      <c r="E31" s="425">
        <v>1394.2059999999999</v>
      </c>
      <c r="F31" s="422" t="s">
        <v>209</v>
      </c>
      <c r="G31" s="423">
        <v>1897.7909999999999</v>
      </c>
      <c r="H31" s="424">
        <v>7941.8689999999997</v>
      </c>
      <c r="I31" s="425">
        <v>575.86500000000001</v>
      </c>
      <c r="L31" s="380"/>
      <c r="M31" s="380"/>
      <c r="N31" s="380"/>
    </row>
    <row r="32" spans="2:19" ht="12" customHeight="1">
      <c r="B32" s="375" t="s">
        <v>224</v>
      </c>
      <c r="C32" s="496"/>
      <c r="D32" s="496"/>
      <c r="E32" s="496"/>
      <c r="F32" s="497"/>
      <c r="G32" s="496"/>
      <c r="H32" s="496"/>
      <c r="I32" s="496"/>
      <c r="L32" s="380"/>
      <c r="M32" s="380"/>
      <c r="N32" s="380"/>
      <c r="O32" s="381"/>
      <c r="P32" s="382"/>
      <c r="Q32" s="383"/>
      <c r="R32" s="383"/>
    </row>
    <row r="33" spans="2:19" ht="13.5" customHeight="1">
      <c r="S33" s="384"/>
    </row>
    <row r="34" spans="2:19" ht="15.75">
      <c r="B34" s="340" t="s">
        <v>353</v>
      </c>
      <c r="C34" s="340"/>
      <c r="D34" s="340"/>
      <c r="E34" s="340"/>
      <c r="F34" s="340"/>
      <c r="G34" s="340"/>
      <c r="H34" s="340"/>
      <c r="I34" s="341"/>
      <c r="J34" s="341"/>
      <c r="K34" s="340" t="s">
        <v>354</v>
      </c>
      <c r="L34" s="340"/>
      <c r="M34" s="340"/>
      <c r="N34" s="340"/>
      <c r="O34" s="340"/>
      <c r="P34" s="340"/>
      <c r="Q34" s="340"/>
      <c r="R34" s="341"/>
    </row>
    <row r="35" spans="2:19" ht="13.5" thickBot="1"/>
    <row r="36" spans="2:19" ht="21" thickBot="1">
      <c r="B36" s="344" t="s">
        <v>189</v>
      </c>
      <c r="C36" s="345"/>
      <c r="D36" s="345"/>
      <c r="E36" s="345"/>
      <c r="F36" s="345"/>
      <c r="G36" s="345"/>
      <c r="H36" s="345"/>
      <c r="I36" s="346"/>
      <c r="K36" s="344" t="s">
        <v>190</v>
      </c>
      <c r="L36" s="345"/>
      <c r="M36" s="345"/>
      <c r="N36" s="345"/>
      <c r="O36" s="345"/>
      <c r="P36" s="345"/>
      <c r="Q36" s="345"/>
      <c r="R36" s="346"/>
    </row>
    <row r="37" spans="2:19" ht="16.5" thickBot="1">
      <c r="B37" s="347" t="s">
        <v>351</v>
      </c>
      <c r="C37" s="348"/>
      <c r="D37" s="349"/>
      <c r="E37" s="350"/>
      <c r="F37" s="347" t="s">
        <v>352</v>
      </c>
      <c r="G37" s="348"/>
      <c r="H37" s="349"/>
      <c r="I37" s="350"/>
      <c r="K37" s="347" t="s">
        <v>351</v>
      </c>
      <c r="L37" s="348"/>
      <c r="M37" s="349"/>
      <c r="N37" s="350"/>
      <c r="O37" s="347" t="s">
        <v>352</v>
      </c>
      <c r="P37" s="348"/>
      <c r="Q37" s="349"/>
      <c r="R37" s="350"/>
    </row>
    <row r="38" spans="2:19" ht="29.25" thickBot="1">
      <c r="B38" s="351" t="s">
        <v>191</v>
      </c>
      <c r="C38" s="352" t="s">
        <v>192</v>
      </c>
      <c r="D38" s="353" t="s">
        <v>193</v>
      </c>
      <c r="E38" s="354" t="s">
        <v>194</v>
      </c>
      <c r="F38" s="355" t="s">
        <v>191</v>
      </c>
      <c r="G38" s="352" t="s">
        <v>192</v>
      </c>
      <c r="H38" s="353" t="s">
        <v>193</v>
      </c>
      <c r="I38" s="354" t="s">
        <v>194</v>
      </c>
      <c r="K38" s="351" t="s">
        <v>191</v>
      </c>
      <c r="L38" s="352" t="s">
        <v>192</v>
      </c>
      <c r="M38" s="353" t="s">
        <v>193</v>
      </c>
      <c r="N38" s="354" t="s">
        <v>194</v>
      </c>
      <c r="O38" s="355" t="s">
        <v>191</v>
      </c>
      <c r="P38" s="352" t="s">
        <v>192</v>
      </c>
      <c r="Q38" s="353" t="s">
        <v>193</v>
      </c>
      <c r="R38" s="354" t="s">
        <v>194</v>
      </c>
    </row>
    <row r="39" spans="2:19" ht="15" thickBot="1">
      <c r="B39" s="402" t="s">
        <v>195</v>
      </c>
      <c r="C39" s="403">
        <v>4182.3530000000001</v>
      </c>
      <c r="D39" s="404">
        <v>18005.498</v>
      </c>
      <c r="E39" s="405">
        <v>3057.9949999999999</v>
      </c>
      <c r="F39" s="402" t="s">
        <v>195</v>
      </c>
      <c r="G39" s="403">
        <v>4596.335</v>
      </c>
      <c r="H39" s="404">
        <v>19216.588</v>
      </c>
      <c r="I39" s="405">
        <v>3184.279</v>
      </c>
      <c r="K39" s="356" t="s">
        <v>195</v>
      </c>
      <c r="L39" s="357">
        <v>212794.79199999999</v>
      </c>
      <c r="M39" s="358">
        <v>918177.69200000004</v>
      </c>
      <c r="N39" s="359">
        <v>89127.047999999995</v>
      </c>
      <c r="O39" s="356" t="s">
        <v>195</v>
      </c>
      <c r="P39" s="357">
        <v>184305.24400000001</v>
      </c>
      <c r="Q39" s="358">
        <v>771198.85400000005</v>
      </c>
      <c r="R39" s="359">
        <v>90993.862999999998</v>
      </c>
    </row>
    <row r="40" spans="2:19">
      <c r="B40" s="427" t="s">
        <v>198</v>
      </c>
      <c r="C40" s="408">
        <v>1682.8209999999999</v>
      </c>
      <c r="D40" s="409">
        <v>7209.4129999999996</v>
      </c>
      <c r="E40" s="410">
        <v>1179.3689999999999</v>
      </c>
      <c r="F40" s="428" t="s">
        <v>204</v>
      </c>
      <c r="G40" s="408">
        <v>1724.165</v>
      </c>
      <c r="H40" s="409">
        <v>7213.8230000000003</v>
      </c>
      <c r="I40" s="410">
        <v>1374.095</v>
      </c>
      <c r="K40" s="385" t="s">
        <v>201</v>
      </c>
      <c r="L40" s="386">
        <v>172017.62400000001</v>
      </c>
      <c r="M40" s="387">
        <v>742197.75</v>
      </c>
      <c r="N40" s="388">
        <v>67360.909</v>
      </c>
      <c r="O40" s="389" t="s">
        <v>201</v>
      </c>
      <c r="P40" s="386">
        <v>149909.43100000001</v>
      </c>
      <c r="Q40" s="387">
        <v>627374.32299999997</v>
      </c>
      <c r="R40" s="388">
        <v>71601.595000000001</v>
      </c>
    </row>
    <row r="41" spans="2:19">
      <c r="B41" s="429" t="s">
        <v>197</v>
      </c>
      <c r="C41" s="430">
        <v>1225.4580000000001</v>
      </c>
      <c r="D41" s="431">
        <v>5287.8029999999999</v>
      </c>
      <c r="E41" s="432">
        <v>850.43299999999999</v>
      </c>
      <c r="F41" s="433" t="s">
        <v>198</v>
      </c>
      <c r="G41" s="430">
        <v>1048.0719999999999</v>
      </c>
      <c r="H41" s="431">
        <v>4370.2579999999998</v>
      </c>
      <c r="I41" s="432">
        <v>647.00900000000001</v>
      </c>
      <c r="K41" s="385" t="s">
        <v>197</v>
      </c>
      <c r="L41" s="386">
        <v>20643.652999999998</v>
      </c>
      <c r="M41" s="387">
        <v>89050.664000000004</v>
      </c>
      <c r="N41" s="388">
        <v>9362.0730000000003</v>
      </c>
      <c r="O41" s="389" t="s">
        <v>197</v>
      </c>
      <c r="P41" s="386">
        <v>19847.612000000001</v>
      </c>
      <c r="Q41" s="387">
        <v>82953.422000000006</v>
      </c>
      <c r="R41" s="388">
        <v>10287.294</v>
      </c>
    </row>
    <row r="42" spans="2:19">
      <c r="B42" s="429" t="s">
        <v>204</v>
      </c>
      <c r="C42" s="430">
        <v>612.40499999999997</v>
      </c>
      <c r="D42" s="431">
        <v>2634.9479999999999</v>
      </c>
      <c r="E42" s="432">
        <v>503.07</v>
      </c>
      <c r="F42" s="434" t="s">
        <v>202</v>
      </c>
      <c r="G42" s="430">
        <v>910.16399999999999</v>
      </c>
      <c r="H42" s="416">
        <v>3805.8609999999999</v>
      </c>
      <c r="I42" s="435">
        <v>783.18299999999999</v>
      </c>
      <c r="K42" s="385" t="s">
        <v>208</v>
      </c>
      <c r="L42" s="386">
        <v>9586.2090000000007</v>
      </c>
      <c r="M42" s="387">
        <v>41402.061999999998</v>
      </c>
      <c r="N42" s="388">
        <v>8193.741</v>
      </c>
      <c r="O42" s="361" t="s">
        <v>208</v>
      </c>
      <c r="P42" s="386">
        <v>5831.1549999999997</v>
      </c>
      <c r="Q42" s="387">
        <v>24380.739000000001</v>
      </c>
      <c r="R42" s="388">
        <v>5191.3890000000001</v>
      </c>
    </row>
    <row r="43" spans="2:19">
      <c r="B43" s="429" t="s">
        <v>202</v>
      </c>
      <c r="C43" s="430">
        <v>481.98200000000003</v>
      </c>
      <c r="D43" s="431">
        <v>2088.1680000000001</v>
      </c>
      <c r="E43" s="432">
        <v>364.65800000000002</v>
      </c>
      <c r="F43" s="407" t="s">
        <v>197</v>
      </c>
      <c r="G43" s="430">
        <v>610.25699999999995</v>
      </c>
      <c r="H43" s="431">
        <v>2556.2080000000001</v>
      </c>
      <c r="I43" s="432">
        <v>257.92500000000001</v>
      </c>
      <c r="K43" s="390" t="s">
        <v>204</v>
      </c>
      <c r="L43" s="391">
        <v>5428.0590000000002</v>
      </c>
      <c r="M43" s="392">
        <v>23439.850999999999</v>
      </c>
      <c r="N43" s="393">
        <v>2046.76</v>
      </c>
      <c r="O43" s="394" t="s">
        <v>204</v>
      </c>
      <c r="P43" s="391">
        <v>5007.7910000000002</v>
      </c>
      <c r="Q43" s="392">
        <v>20982.118999999999</v>
      </c>
      <c r="R43" s="393">
        <v>2156.6790000000001</v>
      </c>
    </row>
    <row r="44" spans="2:19">
      <c r="B44" s="407" t="s">
        <v>208</v>
      </c>
      <c r="C44" s="436">
        <v>178.499</v>
      </c>
      <c r="D44" s="437">
        <v>780.13</v>
      </c>
      <c r="E44" s="438">
        <v>159.83600000000001</v>
      </c>
      <c r="F44" s="439" t="s">
        <v>200</v>
      </c>
      <c r="G44" s="436">
        <v>247.09200000000001</v>
      </c>
      <c r="H44" s="437">
        <v>1034.606</v>
      </c>
      <c r="I44" s="438">
        <v>97.929000000000002</v>
      </c>
      <c r="K44" s="385" t="s">
        <v>210</v>
      </c>
      <c r="L44" s="386">
        <v>1990.7360000000001</v>
      </c>
      <c r="M44" s="387">
        <v>8580.9390000000003</v>
      </c>
      <c r="N44" s="388">
        <v>734.351</v>
      </c>
      <c r="O44" s="385" t="s">
        <v>210</v>
      </c>
      <c r="P44" s="386">
        <v>1695.59</v>
      </c>
      <c r="Q44" s="387">
        <v>7099.5020000000004</v>
      </c>
      <c r="R44" s="388">
        <v>677.72799999999995</v>
      </c>
    </row>
    <row r="45" spans="2:19" ht="13.5" thickBot="1">
      <c r="B45" s="440" t="s">
        <v>200</v>
      </c>
      <c r="C45" s="441">
        <v>1.1879999999999999</v>
      </c>
      <c r="D45" s="442">
        <v>5.0359999999999996</v>
      </c>
      <c r="E45" s="443">
        <v>0.629</v>
      </c>
      <c r="F45" s="440"/>
      <c r="G45" s="441"/>
      <c r="H45" s="442"/>
      <c r="I45" s="443"/>
      <c r="K45" s="395" t="s">
        <v>202</v>
      </c>
      <c r="L45" s="396">
        <v>1615.9369999999999</v>
      </c>
      <c r="M45" s="397">
        <v>6988.1</v>
      </c>
      <c r="N45" s="398">
        <v>761.91899999999998</v>
      </c>
      <c r="O45" s="399" t="s">
        <v>202</v>
      </c>
      <c r="P45" s="396">
        <v>1170.529</v>
      </c>
      <c r="Q45" s="397">
        <v>4892.18</v>
      </c>
      <c r="R45" s="398">
        <v>650.43299999999999</v>
      </c>
    </row>
    <row r="46" spans="2:19">
      <c r="B46" s="375" t="s">
        <v>224</v>
      </c>
      <c r="C46" s="400"/>
      <c r="D46" s="400"/>
      <c r="E46" s="400"/>
      <c r="F46" s="41"/>
      <c r="G46" s="400"/>
      <c r="H46" s="400"/>
      <c r="I46" s="400"/>
      <c r="J46" s="41"/>
      <c r="K46" s="375" t="s">
        <v>224</v>
      </c>
      <c r="L46" s="400"/>
      <c r="M46" s="41"/>
      <c r="N46" s="41"/>
      <c r="O46" s="41"/>
      <c r="P46" s="41"/>
      <c r="Q46" s="41"/>
      <c r="R46" s="41"/>
    </row>
    <row r="47" spans="2:19">
      <c r="F47" s="401"/>
      <c r="G47" s="40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8"/>
  <sheetViews>
    <sheetView zoomScale="90" zoomScaleNormal="90" workbookViewId="0">
      <selection activeCell="V16" sqref="V16"/>
    </sheetView>
  </sheetViews>
  <sheetFormatPr defaultRowHeight="12.75"/>
  <cols>
    <col min="1" max="1" width="5" style="338" customWidth="1"/>
    <col min="2" max="2" width="14.42578125" style="338" customWidth="1"/>
    <col min="3" max="3" width="11.140625" style="338" customWidth="1"/>
    <col min="4" max="4" width="11.42578125" style="338" customWidth="1"/>
    <col min="5" max="5" width="10.85546875" style="338" customWidth="1"/>
    <col min="6" max="6" width="15.5703125" style="338" customWidth="1"/>
    <col min="7" max="7" width="11.7109375" style="338" customWidth="1"/>
    <col min="8" max="8" width="10.5703125" style="338" customWidth="1"/>
    <col min="9" max="9" width="11.5703125" style="338" customWidth="1"/>
    <col min="10" max="10" width="3.5703125" style="338" customWidth="1"/>
    <col min="11" max="11" width="14.7109375" style="338" customWidth="1"/>
    <col min="12" max="12" width="11.7109375" style="338" customWidth="1"/>
    <col min="13" max="13" width="11" style="338" customWidth="1"/>
    <col min="14" max="14" width="10.42578125" style="338" customWidth="1"/>
    <col min="15" max="15" width="14.5703125" style="338" customWidth="1"/>
    <col min="16" max="16" width="11.7109375" style="338" customWidth="1"/>
    <col min="17" max="17" width="11.140625" style="338" customWidth="1"/>
    <col min="18" max="18" width="15.140625" style="338" customWidth="1"/>
    <col min="19" max="19" width="8.5703125" style="338" customWidth="1"/>
    <col min="20" max="16384" width="9.140625" style="338"/>
  </cols>
  <sheetData>
    <row r="1" spans="2:21" ht="24.75" customHeight="1">
      <c r="B1" s="334" t="s">
        <v>188</v>
      </c>
      <c r="C1" s="335"/>
      <c r="D1" s="335"/>
      <c r="E1" s="335"/>
      <c r="F1" s="335"/>
      <c r="G1" s="335"/>
      <c r="H1" s="336"/>
      <c r="I1" s="337"/>
      <c r="K1" s="339"/>
      <c r="L1" s="339"/>
      <c r="M1" s="339"/>
      <c r="N1" s="339"/>
      <c r="O1" s="85"/>
      <c r="P1" s="85"/>
      <c r="Q1" s="85"/>
    </row>
    <row r="2" spans="2:21" ht="21" customHeight="1">
      <c r="B2" s="340" t="s">
        <v>228</v>
      </c>
      <c r="C2" s="340"/>
      <c r="D2" s="340"/>
      <c r="E2" s="340"/>
      <c r="F2" s="340"/>
      <c r="G2" s="340"/>
      <c r="H2" s="340"/>
      <c r="I2" s="341"/>
      <c r="J2" s="341"/>
      <c r="K2" s="340" t="s">
        <v>229</v>
      </c>
      <c r="L2" s="340"/>
      <c r="M2" s="340"/>
      <c r="N2" s="340"/>
      <c r="O2" s="340"/>
      <c r="P2" s="340"/>
      <c r="Q2" s="340"/>
      <c r="R2" s="340"/>
      <c r="S2" s="342"/>
    </row>
    <row r="3" spans="2:21" ht="11.25" customHeight="1" thickBot="1">
      <c r="B3" s="339"/>
      <c r="C3" s="339"/>
      <c r="D3" s="339"/>
      <c r="E3" s="339"/>
      <c r="F3" s="339"/>
      <c r="G3" s="343"/>
      <c r="H3" s="343"/>
      <c r="K3" s="343"/>
      <c r="L3" s="343"/>
      <c r="M3" s="343"/>
      <c r="N3" s="343"/>
      <c r="O3" s="343"/>
      <c r="P3" s="343"/>
      <c r="Q3" s="343"/>
    </row>
    <row r="4" spans="2:21" ht="21" thickBot="1">
      <c r="B4" s="344" t="s">
        <v>189</v>
      </c>
      <c r="C4" s="345"/>
      <c r="D4" s="345"/>
      <c r="E4" s="345"/>
      <c r="F4" s="345"/>
      <c r="G4" s="345"/>
      <c r="H4" s="345"/>
      <c r="I4" s="346"/>
      <c r="K4" s="344" t="s">
        <v>190</v>
      </c>
      <c r="L4" s="345"/>
      <c r="M4" s="345"/>
      <c r="N4" s="346"/>
      <c r="O4" s="345"/>
      <c r="P4" s="345"/>
      <c r="Q4" s="345"/>
      <c r="R4" s="346"/>
    </row>
    <row r="5" spans="2:21" ht="16.5" thickBot="1">
      <c r="B5" s="347" t="s">
        <v>230</v>
      </c>
      <c r="C5" s="348"/>
      <c r="D5" s="349"/>
      <c r="E5" s="350"/>
      <c r="F5" s="347" t="s">
        <v>231</v>
      </c>
      <c r="G5" s="348"/>
      <c r="H5" s="349"/>
      <c r="I5" s="350"/>
      <c r="K5" s="347" t="s">
        <v>230</v>
      </c>
      <c r="L5" s="348"/>
      <c r="M5" s="349"/>
      <c r="N5" s="350"/>
      <c r="O5" s="347" t="s">
        <v>231</v>
      </c>
      <c r="P5" s="348"/>
      <c r="Q5" s="349"/>
      <c r="R5" s="350"/>
    </row>
    <row r="6" spans="2:21" ht="29.25" thickBot="1">
      <c r="B6" s="351" t="s">
        <v>191</v>
      </c>
      <c r="C6" s="352" t="s">
        <v>192</v>
      </c>
      <c r="D6" s="353" t="s">
        <v>193</v>
      </c>
      <c r="E6" s="354" t="s">
        <v>194</v>
      </c>
      <c r="F6" s="355" t="s">
        <v>191</v>
      </c>
      <c r="G6" s="352" t="s">
        <v>192</v>
      </c>
      <c r="H6" s="353" t="s">
        <v>193</v>
      </c>
      <c r="I6" s="354" t="s">
        <v>194</v>
      </c>
      <c r="K6" s="351" t="s">
        <v>191</v>
      </c>
      <c r="L6" s="352" t="s">
        <v>192</v>
      </c>
      <c r="M6" s="353" t="s">
        <v>193</v>
      </c>
      <c r="N6" s="354" t="s">
        <v>194</v>
      </c>
      <c r="O6" s="351" t="s">
        <v>191</v>
      </c>
      <c r="P6" s="352" t="s">
        <v>192</v>
      </c>
      <c r="Q6" s="353" t="s">
        <v>193</v>
      </c>
      <c r="R6" s="354" t="s">
        <v>194</v>
      </c>
    </row>
    <row r="7" spans="2:21" ht="15" thickBot="1">
      <c r="B7" s="402" t="s">
        <v>195</v>
      </c>
      <c r="C7" s="403">
        <v>796322.95299999998</v>
      </c>
      <c r="D7" s="404">
        <v>3462471.577</v>
      </c>
      <c r="E7" s="405">
        <v>437016.13500000001</v>
      </c>
      <c r="F7" s="402" t="s">
        <v>195</v>
      </c>
      <c r="G7" s="403">
        <v>965521.12100000004</v>
      </c>
      <c r="H7" s="406">
        <v>4123007.9240000001</v>
      </c>
      <c r="I7" s="405">
        <v>478943.25699999998</v>
      </c>
      <c r="K7" s="356" t="s">
        <v>195</v>
      </c>
      <c r="L7" s="357">
        <v>1315110.882</v>
      </c>
      <c r="M7" s="360">
        <v>5717202.9579999996</v>
      </c>
      <c r="N7" s="359">
        <v>689326.52899999998</v>
      </c>
      <c r="O7" s="356" t="s">
        <v>195</v>
      </c>
      <c r="P7" s="357">
        <v>1446814.169</v>
      </c>
      <c r="Q7" s="360">
        <v>6173439.9670000002</v>
      </c>
      <c r="R7" s="359">
        <v>698489.76199999999</v>
      </c>
      <c r="U7" s="373"/>
    </row>
    <row r="8" spans="2:21">
      <c r="B8" s="407" t="s">
        <v>198</v>
      </c>
      <c r="C8" s="408">
        <v>86089.241999999998</v>
      </c>
      <c r="D8" s="409">
        <v>374342.09299999999</v>
      </c>
      <c r="E8" s="410">
        <v>55246.857000000004</v>
      </c>
      <c r="F8" s="407" t="s">
        <v>196</v>
      </c>
      <c r="G8" s="411">
        <v>176904.97399999999</v>
      </c>
      <c r="H8" s="412">
        <v>754745.38199999998</v>
      </c>
      <c r="I8" s="413">
        <v>58555.705999999998</v>
      </c>
      <c r="K8" s="361" t="s">
        <v>197</v>
      </c>
      <c r="L8" s="362">
        <v>379376.80800000002</v>
      </c>
      <c r="M8" s="363">
        <v>1649360.747</v>
      </c>
      <c r="N8" s="364">
        <v>174220.019</v>
      </c>
      <c r="O8" s="365" t="s">
        <v>197</v>
      </c>
      <c r="P8" s="366">
        <v>423871.55900000001</v>
      </c>
      <c r="Q8" s="367">
        <v>1809322.1159999999</v>
      </c>
      <c r="R8" s="368">
        <v>179592.09099999999</v>
      </c>
      <c r="U8" s="373"/>
    </row>
    <row r="9" spans="2:21">
      <c r="B9" s="414" t="s">
        <v>196</v>
      </c>
      <c r="C9" s="415">
        <v>82337.907000000007</v>
      </c>
      <c r="D9" s="416">
        <v>358574.08399999997</v>
      </c>
      <c r="E9" s="417">
        <v>30007.784</v>
      </c>
      <c r="F9" s="414" t="s">
        <v>198</v>
      </c>
      <c r="G9" s="415">
        <v>98451.51</v>
      </c>
      <c r="H9" s="416">
        <v>420165.82299999997</v>
      </c>
      <c r="I9" s="418">
        <v>59418.684000000001</v>
      </c>
      <c r="K9" s="369" t="s">
        <v>199</v>
      </c>
      <c r="L9" s="370">
        <v>301976.60200000001</v>
      </c>
      <c r="M9" s="371">
        <v>1312595.9210000001</v>
      </c>
      <c r="N9" s="372">
        <v>182254.82</v>
      </c>
      <c r="O9" s="369" t="s">
        <v>199</v>
      </c>
      <c r="P9" s="370">
        <v>332381.90500000003</v>
      </c>
      <c r="Q9" s="371">
        <v>1418498.902</v>
      </c>
      <c r="R9" s="372">
        <v>181583.40100000001</v>
      </c>
      <c r="U9" s="373"/>
    </row>
    <row r="10" spans="2:21">
      <c r="B10" s="414" t="s">
        <v>200</v>
      </c>
      <c r="C10" s="415">
        <v>79639.217000000004</v>
      </c>
      <c r="D10" s="416">
        <v>346413.62800000003</v>
      </c>
      <c r="E10" s="417">
        <v>31227.940999999999</v>
      </c>
      <c r="F10" s="414" t="s">
        <v>197</v>
      </c>
      <c r="G10" s="415">
        <v>96042.635999999999</v>
      </c>
      <c r="H10" s="416">
        <v>410400.09600000002</v>
      </c>
      <c r="I10" s="418">
        <v>70408.786999999997</v>
      </c>
      <c r="K10" s="369" t="s">
        <v>201</v>
      </c>
      <c r="L10" s="370">
        <v>201304.60500000001</v>
      </c>
      <c r="M10" s="371">
        <v>874796.85499999998</v>
      </c>
      <c r="N10" s="372">
        <v>127687.061</v>
      </c>
      <c r="O10" s="369" t="s">
        <v>201</v>
      </c>
      <c r="P10" s="370">
        <v>211015.924</v>
      </c>
      <c r="Q10" s="371">
        <v>899644.96200000006</v>
      </c>
      <c r="R10" s="372">
        <v>122254.753</v>
      </c>
    </row>
    <row r="11" spans="2:21">
      <c r="B11" s="414" t="s">
        <v>197</v>
      </c>
      <c r="C11" s="415">
        <v>66536.085999999996</v>
      </c>
      <c r="D11" s="416">
        <v>289464.57699999999</v>
      </c>
      <c r="E11" s="417">
        <v>54381.296999999999</v>
      </c>
      <c r="F11" s="414" t="s">
        <v>200</v>
      </c>
      <c r="G11" s="415">
        <v>76733.472999999998</v>
      </c>
      <c r="H11" s="416">
        <v>327543.35200000001</v>
      </c>
      <c r="I11" s="418">
        <v>28448.812000000002</v>
      </c>
      <c r="K11" s="369" t="s">
        <v>203</v>
      </c>
      <c r="L11" s="370">
        <v>153370.231</v>
      </c>
      <c r="M11" s="371">
        <v>667004.66500000004</v>
      </c>
      <c r="N11" s="372">
        <v>62836.624000000003</v>
      </c>
      <c r="O11" s="369" t="s">
        <v>203</v>
      </c>
      <c r="P11" s="370">
        <v>160087.06599999999</v>
      </c>
      <c r="Q11" s="371">
        <v>682927.48300000001</v>
      </c>
      <c r="R11" s="372">
        <v>60115.786999999997</v>
      </c>
      <c r="U11" s="373"/>
    </row>
    <row r="12" spans="2:21">
      <c r="B12" s="414" t="s">
        <v>202</v>
      </c>
      <c r="C12" s="415">
        <v>64140.92</v>
      </c>
      <c r="D12" s="416">
        <v>278747.766</v>
      </c>
      <c r="E12" s="417">
        <v>31419.945</v>
      </c>
      <c r="F12" s="414" t="s">
        <v>202</v>
      </c>
      <c r="G12" s="415">
        <v>73402.614000000001</v>
      </c>
      <c r="H12" s="416">
        <v>313356.88699999999</v>
      </c>
      <c r="I12" s="418">
        <v>32198.272000000001</v>
      </c>
      <c r="K12" s="369" t="s">
        <v>204</v>
      </c>
      <c r="L12" s="370">
        <v>116145.783</v>
      </c>
      <c r="M12" s="371">
        <v>505129.12800000003</v>
      </c>
      <c r="N12" s="372">
        <v>72912.005999999994</v>
      </c>
      <c r="O12" s="369" t="s">
        <v>204</v>
      </c>
      <c r="P12" s="370">
        <v>142988.42600000001</v>
      </c>
      <c r="Q12" s="371">
        <v>610124.20600000001</v>
      </c>
      <c r="R12" s="372">
        <v>81888.099000000002</v>
      </c>
      <c r="U12" s="373"/>
    </row>
    <row r="13" spans="2:21">
      <c r="B13" s="414" t="s">
        <v>205</v>
      </c>
      <c r="C13" s="415">
        <v>48620.211000000003</v>
      </c>
      <c r="D13" s="416">
        <v>211307.57800000001</v>
      </c>
      <c r="E13" s="417">
        <v>38874.432000000001</v>
      </c>
      <c r="F13" s="414" t="s">
        <v>205</v>
      </c>
      <c r="G13" s="415">
        <v>47854.328999999998</v>
      </c>
      <c r="H13" s="416">
        <v>204703.25599999999</v>
      </c>
      <c r="I13" s="418">
        <v>34618.81</v>
      </c>
      <c r="K13" s="369" t="s">
        <v>206</v>
      </c>
      <c r="L13" s="370">
        <v>75195.032000000007</v>
      </c>
      <c r="M13" s="371">
        <v>326753.00400000002</v>
      </c>
      <c r="N13" s="372">
        <v>27822.257000000001</v>
      </c>
      <c r="O13" s="369" t="s">
        <v>206</v>
      </c>
      <c r="P13" s="370">
        <v>73161.634999999995</v>
      </c>
      <c r="Q13" s="371">
        <v>312482.50300000003</v>
      </c>
      <c r="R13" s="372">
        <v>28698.959999999999</v>
      </c>
      <c r="U13" s="373"/>
    </row>
    <row r="14" spans="2:21">
      <c r="B14" s="414" t="s">
        <v>206</v>
      </c>
      <c r="C14" s="415">
        <v>44162.082999999999</v>
      </c>
      <c r="D14" s="416">
        <v>192069.33900000001</v>
      </c>
      <c r="E14" s="417">
        <v>17244.046999999999</v>
      </c>
      <c r="F14" s="414" t="s">
        <v>206</v>
      </c>
      <c r="G14" s="415">
        <v>45699.313000000002</v>
      </c>
      <c r="H14" s="416">
        <v>195082.005</v>
      </c>
      <c r="I14" s="418">
        <v>17394.849999999999</v>
      </c>
      <c r="K14" s="369" t="s">
        <v>207</v>
      </c>
      <c r="L14" s="370">
        <v>27034.852999999999</v>
      </c>
      <c r="M14" s="371">
        <v>117489.48299999999</v>
      </c>
      <c r="N14" s="372">
        <v>16891.835999999999</v>
      </c>
      <c r="O14" s="369" t="s">
        <v>207</v>
      </c>
      <c r="P14" s="370">
        <v>30458.544000000002</v>
      </c>
      <c r="Q14" s="371">
        <v>129988.114</v>
      </c>
      <c r="R14" s="372">
        <v>17542.527999999998</v>
      </c>
      <c r="U14" s="373"/>
    </row>
    <row r="15" spans="2:21">
      <c r="B15" s="414" t="s">
        <v>208</v>
      </c>
      <c r="C15" s="415">
        <v>39991.508000000002</v>
      </c>
      <c r="D15" s="416">
        <v>173798.02100000001</v>
      </c>
      <c r="E15" s="417">
        <v>21139.893</v>
      </c>
      <c r="F15" s="414" t="s">
        <v>214</v>
      </c>
      <c r="G15" s="415">
        <v>38117.652999999998</v>
      </c>
      <c r="H15" s="416">
        <v>162256.924</v>
      </c>
      <c r="I15" s="418">
        <v>18742.768</v>
      </c>
      <c r="K15" s="369" t="s">
        <v>209</v>
      </c>
      <c r="L15" s="370">
        <v>19193.973000000002</v>
      </c>
      <c r="M15" s="371">
        <v>83445.379000000001</v>
      </c>
      <c r="N15" s="372">
        <v>5711.2669999999998</v>
      </c>
      <c r="O15" s="369" t="s">
        <v>198</v>
      </c>
      <c r="P15" s="370">
        <v>21001.718000000001</v>
      </c>
      <c r="Q15" s="371">
        <v>89555.756999999998</v>
      </c>
      <c r="R15" s="372">
        <v>7012.4340000000002</v>
      </c>
    </row>
    <row r="16" spans="2:21">
      <c r="B16" s="414" t="s">
        <v>211</v>
      </c>
      <c r="C16" s="415">
        <v>34500.991999999998</v>
      </c>
      <c r="D16" s="416">
        <v>150054.18799999999</v>
      </c>
      <c r="E16" s="417">
        <v>16369.422</v>
      </c>
      <c r="F16" s="414" t="s">
        <v>208</v>
      </c>
      <c r="G16" s="415">
        <v>36245.072999999997</v>
      </c>
      <c r="H16" s="416">
        <v>154792.55900000001</v>
      </c>
      <c r="I16" s="418">
        <v>19138.258000000002</v>
      </c>
      <c r="K16" s="369" t="s">
        <v>198</v>
      </c>
      <c r="L16" s="370">
        <v>15043.888000000001</v>
      </c>
      <c r="M16" s="371">
        <v>65397.834000000003</v>
      </c>
      <c r="N16" s="372">
        <v>5733.0910000000003</v>
      </c>
      <c r="O16" s="369" t="s">
        <v>210</v>
      </c>
      <c r="P16" s="370">
        <v>19969.254000000001</v>
      </c>
      <c r="Q16" s="371">
        <v>84855.466</v>
      </c>
      <c r="R16" s="372">
        <v>8338.8549999999996</v>
      </c>
    </row>
    <row r="17" spans="2:19">
      <c r="B17" s="414" t="s">
        <v>203</v>
      </c>
      <c r="C17" s="415">
        <v>31482.149000000001</v>
      </c>
      <c r="D17" s="416">
        <v>136960.19</v>
      </c>
      <c r="E17" s="417">
        <v>16996.63</v>
      </c>
      <c r="F17" s="414" t="s">
        <v>210</v>
      </c>
      <c r="G17" s="415">
        <v>34632.896999999997</v>
      </c>
      <c r="H17" s="416">
        <v>148178.122</v>
      </c>
      <c r="I17" s="418">
        <v>14996.258</v>
      </c>
      <c r="K17" s="369" t="s">
        <v>210</v>
      </c>
      <c r="L17" s="370">
        <v>9387.7070000000003</v>
      </c>
      <c r="M17" s="371">
        <v>40914.972000000002</v>
      </c>
      <c r="N17" s="372">
        <v>4470.9989999999998</v>
      </c>
      <c r="O17" s="369" t="s">
        <v>209</v>
      </c>
      <c r="P17" s="370">
        <v>14385.494000000001</v>
      </c>
      <c r="Q17" s="371">
        <v>61543.207000000002</v>
      </c>
      <c r="R17" s="372">
        <v>4004.1460000000002</v>
      </c>
    </row>
    <row r="18" spans="2:19">
      <c r="B18" s="414" t="s">
        <v>210</v>
      </c>
      <c r="C18" s="415">
        <v>31456.86</v>
      </c>
      <c r="D18" s="416">
        <v>136631.149</v>
      </c>
      <c r="E18" s="417">
        <v>15570.102999999999</v>
      </c>
      <c r="F18" s="414" t="s">
        <v>212</v>
      </c>
      <c r="G18" s="415">
        <v>32183.124</v>
      </c>
      <c r="H18" s="416">
        <v>137680.44200000001</v>
      </c>
      <c r="I18" s="418">
        <v>10770.831</v>
      </c>
      <c r="K18" s="369" t="s">
        <v>213</v>
      </c>
      <c r="L18" s="362">
        <v>5653.2979999999998</v>
      </c>
      <c r="M18" s="363">
        <v>24579.913</v>
      </c>
      <c r="N18" s="364">
        <v>1869.9849999999999</v>
      </c>
      <c r="O18" s="361" t="s">
        <v>213</v>
      </c>
      <c r="P18" s="370">
        <v>5877.0770000000002</v>
      </c>
      <c r="Q18" s="371">
        <v>25063.406999999999</v>
      </c>
      <c r="R18" s="372">
        <v>2091.538</v>
      </c>
    </row>
    <row r="19" spans="2:19">
      <c r="B19" s="414" t="s">
        <v>204</v>
      </c>
      <c r="C19" s="415">
        <v>27334.41</v>
      </c>
      <c r="D19" s="416">
        <v>118558.89</v>
      </c>
      <c r="E19" s="417">
        <v>13942.63</v>
      </c>
      <c r="F19" s="414" t="s">
        <v>211</v>
      </c>
      <c r="G19" s="415">
        <v>26806.888999999999</v>
      </c>
      <c r="H19" s="416">
        <v>114618.101</v>
      </c>
      <c r="I19" s="418">
        <v>12092.004000000001</v>
      </c>
      <c r="K19" s="369" t="s">
        <v>215</v>
      </c>
      <c r="L19" s="370">
        <v>3045.0929999999998</v>
      </c>
      <c r="M19" s="371">
        <v>13321.508</v>
      </c>
      <c r="N19" s="372">
        <v>1149.617</v>
      </c>
      <c r="O19" s="369" t="s">
        <v>208</v>
      </c>
      <c r="P19" s="362">
        <v>2979.1930000000002</v>
      </c>
      <c r="Q19" s="363">
        <v>12758.380999999999</v>
      </c>
      <c r="R19" s="364">
        <v>1360.944</v>
      </c>
      <c r="S19" s="373"/>
    </row>
    <row r="20" spans="2:19">
      <c r="B20" s="414" t="s">
        <v>214</v>
      </c>
      <c r="C20" s="415">
        <v>24831.505000000001</v>
      </c>
      <c r="D20" s="416">
        <v>107862.185</v>
      </c>
      <c r="E20" s="417">
        <v>14162.642</v>
      </c>
      <c r="F20" s="414" t="s">
        <v>203</v>
      </c>
      <c r="G20" s="415">
        <v>24220.398000000001</v>
      </c>
      <c r="H20" s="416">
        <v>103285.22100000001</v>
      </c>
      <c r="I20" s="418">
        <v>11909.894</v>
      </c>
      <c r="K20" s="369" t="s">
        <v>208</v>
      </c>
      <c r="L20" s="370">
        <v>2534.3789999999999</v>
      </c>
      <c r="M20" s="371">
        <v>11043.968999999999</v>
      </c>
      <c r="N20" s="372">
        <v>1756.1880000000001</v>
      </c>
      <c r="O20" s="369" t="s">
        <v>215</v>
      </c>
      <c r="P20" s="370">
        <v>2680.4920000000002</v>
      </c>
      <c r="Q20" s="371">
        <v>11373.517</v>
      </c>
      <c r="R20" s="372">
        <v>1084.194</v>
      </c>
      <c r="S20" s="373"/>
    </row>
    <row r="21" spans="2:19">
      <c r="B21" s="414" t="s">
        <v>216</v>
      </c>
      <c r="C21" s="415">
        <v>21134.782999999999</v>
      </c>
      <c r="D21" s="416">
        <v>91754.005000000005</v>
      </c>
      <c r="E21" s="417">
        <v>11009.332</v>
      </c>
      <c r="F21" s="414" t="s">
        <v>204</v>
      </c>
      <c r="G21" s="415">
        <v>21527.151999999998</v>
      </c>
      <c r="H21" s="416">
        <v>91923.611000000004</v>
      </c>
      <c r="I21" s="418">
        <v>10360.620000000001</v>
      </c>
      <c r="K21" s="369" t="s">
        <v>217</v>
      </c>
      <c r="L21" s="370">
        <v>1617.587</v>
      </c>
      <c r="M21" s="371">
        <v>7024.6980000000003</v>
      </c>
      <c r="N21" s="372">
        <v>675.83199999999999</v>
      </c>
      <c r="O21" s="369" t="s">
        <v>200</v>
      </c>
      <c r="P21" s="370">
        <v>1950.9670000000001</v>
      </c>
      <c r="Q21" s="371">
        <v>8290.4330000000009</v>
      </c>
      <c r="R21" s="372">
        <v>1156.732</v>
      </c>
      <c r="S21" s="373"/>
    </row>
    <row r="22" spans="2:19">
      <c r="B22" s="414" t="s">
        <v>212</v>
      </c>
      <c r="C22" s="415">
        <v>16234.880999999999</v>
      </c>
      <c r="D22" s="416">
        <v>70601.841</v>
      </c>
      <c r="E22" s="417">
        <v>5059.7089999999998</v>
      </c>
      <c r="F22" s="414" t="s">
        <v>216</v>
      </c>
      <c r="G22" s="415">
        <v>15021.157999999999</v>
      </c>
      <c r="H22" s="416">
        <v>64170.374000000003</v>
      </c>
      <c r="I22" s="418">
        <v>6819.6790000000001</v>
      </c>
      <c r="K22" s="361" t="s">
        <v>202</v>
      </c>
      <c r="L22" s="362">
        <v>1456.8779999999999</v>
      </c>
      <c r="M22" s="363">
        <v>6331.5110000000004</v>
      </c>
      <c r="N22" s="364">
        <v>1335.671</v>
      </c>
      <c r="O22" s="361" t="s">
        <v>217</v>
      </c>
      <c r="P22" s="370">
        <v>1532.1759999999999</v>
      </c>
      <c r="Q22" s="371">
        <v>6516.4560000000001</v>
      </c>
      <c r="R22" s="372">
        <v>616.40700000000004</v>
      </c>
    </row>
    <row r="23" spans="2:19">
      <c r="B23" s="407" t="s">
        <v>218</v>
      </c>
      <c r="C23" s="415">
        <v>11708.411</v>
      </c>
      <c r="D23" s="416">
        <v>50916.241000000002</v>
      </c>
      <c r="E23" s="417">
        <v>6246.991</v>
      </c>
      <c r="F23" s="407" t="s">
        <v>222</v>
      </c>
      <c r="G23" s="415">
        <v>12138.382</v>
      </c>
      <c r="H23" s="416">
        <v>51912.218999999997</v>
      </c>
      <c r="I23" s="418">
        <v>5603.8230000000003</v>
      </c>
      <c r="K23" s="369" t="s">
        <v>216</v>
      </c>
      <c r="L23" s="370">
        <v>728.29499999999996</v>
      </c>
      <c r="M23" s="371">
        <v>3113.114</v>
      </c>
      <c r="N23" s="372">
        <v>331.31900000000002</v>
      </c>
      <c r="O23" s="369" t="s">
        <v>216</v>
      </c>
      <c r="P23" s="362">
        <v>1125.8620000000001</v>
      </c>
      <c r="Q23" s="363">
        <v>4765.7309999999998</v>
      </c>
      <c r="R23" s="364">
        <v>478.75200000000001</v>
      </c>
    </row>
    <row r="24" spans="2:19" ht="13.5" thickBot="1">
      <c r="B24" s="407" t="s">
        <v>223</v>
      </c>
      <c r="C24" s="415">
        <v>8418.7440000000006</v>
      </c>
      <c r="D24" s="416">
        <v>36628.343000000001</v>
      </c>
      <c r="E24" s="417">
        <v>7629.93</v>
      </c>
      <c r="F24" s="407" t="s">
        <v>219</v>
      </c>
      <c r="G24" s="415">
        <v>10993.204</v>
      </c>
      <c r="H24" s="416">
        <v>46907.097999999998</v>
      </c>
      <c r="I24" s="418">
        <v>5385.1729999999998</v>
      </c>
      <c r="K24" s="376" t="s">
        <v>200</v>
      </c>
      <c r="L24" s="377">
        <v>708.09500000000003</v>
      </c>
      <c r="M24" s="378">
        <v>3069.598</v>
      </c>
      <c r="N24" s="379">
        <v>690.428</v>
      </c>
      <c r="O24" s="376" t="s">
        <v>220</v>
      </c>
      <c r="P24" s="377">
        <v>128.524</v>
      </c>
      <c r="Q24" s="378">
        <v>543.62800000000004</v>
      </c>
      <c r="R24" s="379">
        <v>61.847999999999999</v>
      </c>
    </row>
    <row r="25" spans="2:19">
      <c r="B25" s="407" t="s">
        <v>219</v>
      </c>
      <c r="C25" s="415">
        <v>7994.9740000000002</v>
      </c>
      <c r="D25" s="416">
        <v>34780.084999999999</v>
      </c>
      <c r="E25" s="417">
        <v>4485.6360000000004</v>
      </c>
      <c r="F25" s="407" t="s">
        <v>201</v>
      </c>
      <c r="G25" s="415">
        <v>10799.183999999999</v>
      </c>
      <c r="H25" s="416">
        <v>46108.326000000001</v>
      </c>
      <c r="I25" s="418">
        <v>5324.2939999999999</v>
      </c>
      <c r="K25" s="375" t="s">
        <v>224</v>
      </c>
      <c r="L25" s="383"/>
      <c r="M25" s="383"/>
      <c r="N25" s="383"/>
      <c r="O25" s="419"/>
      <c r="P25" s="383"/>
      <c r="Q25" s="383"/>
      <c r="R25" s="383"/>
    </row>
    <row r="26" spans="2:19">
      <c r="B26" s="407" t="s">
        <v>209</v>
      </c>
      <c r="C26" s="415">
        <v>7619.0150000000003</v>
      </c>
      <c r="D26" s="416">
        <v>33122.695</v>
      </c>
      <c r="E26" s="417">
        <v>2810.556</v>
      </c>
      <c r="F26" s="407" t="s">
        <v>218</v>
      </c>
      <c r="G26" s="415">
        <v>10377.119000000001</v>
      </c>
      <c r="H26" s="416">
        <v>44766.427000000003</v>
      </c>
      <c r="I26" s="418">
        <v>4983.9709999999995</v>
      </c>
      <c r="L26" s="383"/>
      <c r="M26" s="383"/>
      <c r="N26" s="383"/>
      <c r="O26" s="419"/>
      <c r="P26" s="383"/>
      <c r="Q26" s="383"/>
      <c r="R26" s="383"/>
      <c r="S26" s="374"/>
    </row>
    <row r="27" spans="2:19">
      <c r="B27" s="407" t="s">
        <v>221</v>
      </c>
      <c r="C27" s="415">
        <v>7203.7049999999999</v>
      </c>
      <c r="D27" s="416">
        <v>31293.326000000001</v>
      </c>
      <c r="E27" s="417">
        <v>5077.482</v>
      </c>
      <c r="F27" s="414" t="s">
        <v>215</v>
      </c>
      <c r="G27" s="415">
        <v>8264.7350000000006</v>
      </c>
      <c r="H27" s="416">
        <v>35292.667999999998</v>
      </c>
      <c r="I27" s="418">
        <v>2849.0169999999998</v>
      </c>
      <c r="L27" s="420"/>
      <c r="M27" s="421"/>
      <c r="N27" s="421"/>
      <c r="O27" s="420"/>
      <c r="P27" s="421"/>
      <c r="Q27" s="421"/>
      <c r="R27" s="420"/>
      <c r="S27" s="373"/>
    </row>
    <row r="28" spans="2:19">
      <c r="B28" s="407" t="s">
        <v>201</v>
      </c>
      <c r="C28" s="415">
        <v>6952.8860000000004</v>
      </c>
      <c r="D28" s="416">
        <v>30211.557000000001</v>
      </c>
      <c r="E28" s="417">
        <v>4021.9189999999999</v>
      </c>
      <c r="F28" s="407" t="s">
        <v>199</v>
      </c>
      <c r="G28" s="415">
        <v>6556.4589999999998</v>
      </c>
      <c r="H28" s="416">
        <v>27962.625</v>
      </c>
      <c r="I28" s="418">
        <v>6322.5540000000001</v>
      </c>
      <c r="L28" s="373"/>
      <c r="O28" s="373"/>
      <c r="R28" s="373"/>
      <c r="S28" s="373"/>
    </row>
    <row r="29" spans="2:19">
      <c r="B29" s="407" t="s">
        <v>222</v>
      </c>
      <c r="C29" s="415">
        <v>6518.223</v>
      </c>
      <c r="D29" s="416">
        <v>28297.445</v>
      </c>
      <c r="E29" s="417">
        <v>3009.509</v>
      </c>
      <c r="F29" s="407" t="s">
        <v>209</v>
      </c>
      <c r="G29" s="415">
        <v>6194.0910000000003</v>
      </c>
      <c r="H29" s="416">
        <v>26479.703000000001</v>
      </c>
      <c r="I29" s="418">
        <v>1863.2170000000001</v>
      </c>
      <c r="L29" s="373"/>
      <c r="O29" s="373"/>
      <c r="Q29" s="373"/>
      <c r="R29" s="373"/>
    </row>
    <row r="30" spans="2:19" ht="13.5" thickBot="1">
      <c r="B30" s="422" t="s">
        <v>215</v>
      </c>
      <c r="C30" s="423">
        <v>6172.7809999999999</v>
      </c>
      <c r="D30" s="424">
        <v>26756.435000000001</v>
      </c>
      <c r="E30" s="425">
        <v>2395.9380000000001</v>
      </c>
      <c r="F30" s="422" t="s">
        <v>223</v>
      </c>
      <c r="G30" s="423">
        <v>5954.2979999999998</v>
      </c>
      <c r="H30" s="424">
        <v>25601.030999999999</v>
      </c>
      <c r="I30" s="426">
        <v>5378.5280000000002</v>
      </c>
      <c r="K30" s="373"/>
      <c r="L30" s="373"/>
      <c r="N30" s="373"/>
    </row>
    <row r="31" spans="2:19" ht="13.5" customHeight="1">
      <c r="B31" s="375" t="s">
        <v>224</v>
      </c>
      <c r="C31" s="41"/>
      <c r="D31" s="400"/>
      <c r="E31" s="41"/>
      <c r="F31" s="41"/>
      <c r="G31" s="41"/>
      <c r="H31" s="41"/>
      <c r="I31" s="41"/>
      <c r="L31" s="380"/>
      <c r="M31" s="380"/>
      <c r="N31" s="380"/>
    </row>
    <row r="32" spans="2:19" ht="10.5" customHeight="1">
      <c r="L32" s="380"/>
      <c r="M32" s="380"/>
      <c r="N32" s="380"/>
      <c r="O32" s="381"/>
      <c r="P32" s="382"/>
      <c r="Q32" s="383"/>
      <c r="R32" s="383"/>
    </row>
    <row r="33" spans="2:22" ht="21.75" customHeight="1">
      <c r="B33" s="340" t="s">
        <v>232</v>
      </c>
      <c r="C33" s="340"/>
      <c r="D33" s="340"/>
      <c r="E33" s="340"/>
      <c r="F33" s="340"/>
      <c r="G33" s="340"/>
      <c r="H33" s="340"/>
      <c r="I33" s="341"/>
      <c r="J33" s="341"/>
      <c r="K33" s="340" t="s">
        <v>233</v>
      </c>
      <c r="L33" s="340"/>
      <c r="M33" s="340"/>
      <c r="N33" s="340"/>
      <c r="O33" s="340"/>
      <c r="P33" s="340"/>
      <c r="Q33" s="340"/>
      <c r="R33" s="341"/>
      <c r="S33" s="384"/>
    </row>
    <row r="34" spans="2:22" ht="13.5" thickBot="1"/>
    <row r="35" spans="2:22" ht="21" thickBot="1">
      <c r="B35" s="344" t="s">
        <v>189</v>
      </c>
      <c r="C35" s="345"/>
      <c r="D35" s="345"/>
      <c r="E35" s="345"/>
      <c r="F35" s="345"/>
      <c r="G35" s="345"/>
      <c r="H35" s="345"/>
      <c r="I35" s="346"/>
      <c r="K35" s="344" t="s">
        <v>190</v>
      </c>
      <c r="L35" s="345"/>
      <c r="M35" s="345"/>
      <c r="N35" s="345"/>
      <c r="O35" s="345"/>
      <c r="P35" s="345"/>
      <c r="Q35" s="345"/>
      <c r="R35" s="346"/>
    </row>
    <row r="36" spans="2:22" ht="16.5" thickBot="1">
      <c r="B36" s="347" t="s">
        <v>230</v>
      </c>
      <c r="C36" s="348"/>
      <c r="D36" s="349"/>
      <c r="E36" s="350"/>
      <c r="F36" s="347" t="s">
        <v>231</v>
      </c>
      <c r="G36" s="348"/>
      <c r="H36" s="349"/>
      <c r="I36" s="350"/>
      <c r="K36" s="347" t="s">
        <v>230</v>
      </c>
      <c r="L36" s="348"/>
      <c r="M36" s="349"/>
      <c r="N36" s="350"/>
      <c r="O36" s="347" t="s">
        <v>231</v>
      </c>
      <c r="P36" s="348"/>
      <c r="Q36" s="349"/>
      <c r="R36" s="350"/>
    </row>
    <row r="37" spans="2:22" ht="29.25" thickBot="1">
      <c r="B37" s="351" t="s">
        <v>191</v>
      </c>
      <c r="C37" s="352" t="s">
        <v>192</v>
      </c>
      <c r="D37" s="353" t="s">
        <v>193</v>
      </c>
      <c r="E37" s="354" t="s">
        <v>194</v>
      </c>
      <c r="F37" s="355" t="s">
        <v>191</v>
      </c>
      <c r="G37" s="352" t="s">
        <v>192</v>
      </c>
      <c r="H37" s="353" t="s">
        <v>193</v>
      </c>
      <c r="I37" s="354" t="s">
        <v>194</v>
      </c>
      <c r="K37" s="351" t="s">
        <v>191</v>
      </c>
      <c r="L37" s="352" t="s">
        <v>192</v>
      </c>
      <c r="M37" s="353" t="s">
        <v>193</v>
      </c>
      <c r="N37" s="354" t="s">
        <v>194</v>
      </c>
      <c r="O37" s="355" t="s">
        <v>191</v>
      </c>
      <c r="P37" s="352" t="s">
        <v>192</v>
      </c>
      <c r="Q37" s="353" t="s">
        <v>193</v>
      </c>
      <c r="R37" s="354" t="s">
        <v>194</v>
      </c>
    </row>
    <row r="38" spans="2:22" ht="15" thickBot="1">
      <c r="B38" s="402" t="s">
        <v>195</v>
      </c>
      <c r="C38" s="403">
        <v>10516.995000000001</v>
      </c>
      <c r="D38" s="404">
        <v>45740.214999999997</v>
      </c>
      <c r="E38" s="405">
        <v>8932.5910000000003</v>
      </c>
      <c r="F38" s="402" t="s">
        <v>195</v>
      </c>
      <c r="G38" s="403">
        <v>13100.664000000001</v>
      </c>
      <c r="H38" s="404">
        <v>55825.817000000003</v>
      </c>
      <c r="I38" s="405">
        <v>9217.9150000000009</v>
      </c>
      <c r="K38" s="356" t="s">
        <v>195</v>
      </c>
      <c r="L38" s="357">
        <v>394938.69900000002</v>
      </c>
      <c r="M38" s="358">
        <v>1717296.9839999999</v>
      </c>
      <c r="N38" s="359">
        <v>214600.79</v>
      </c>
      <c r="O38" s="356" t="s">
        <v>195</v>
      </c>
      <c r="P38" s="357">
        <v>503807.27</v>
      </c>
      <c r="Q38" s="358">
        <v>2150370.8930000002</v>
      </c>
      <c r="R38" s="359">
        <v>220553.05900000001</v>
      </c>
    </row>
    <row r="39" spans="2:22">
      <c r="B39" s="427" t="s">
        <v>197</v>
      </c>
      <c r="C39" s="408">
        <v>4872.1540000000005</v>
      </c>
      <c r="D39" s="409">
        <v>21182.715</v>
      </c>
      <c r="E39" s="410">
        <v>4327.6059999999998</v>
      </c>
      <c r="F39" s="428" t="s">
        <v>202</v>
      </c>
      <c r="G39" s="408">
        <v>4916.7359999999999</v>
      </c>
      <c r="H39" s="409">
        <v>20902.527999999998</v>
      </c>
      <c r="I39" s="410">
        <v>3322.9059999999999</v>
      </c>
      <c r="K39" s="385" t="s">
        <v>201</v>
      </c>
      <c r="L39" s="386">
        <v>290278.42099999997</v>
      </c>
      <c r="M39" s="387">
        <v>1262434.977</v>
      </c>
      <c r="N39" s="388">
        <v>147176.239</v>
      </c>
      <c r="O39" s="389" t="s">
        <v>201</v>
      </c>
      <c r="P39" s="386">
        <v>399442.05900000001</v>
      </c>
      <c r="Q39" s="387">
        <v>1705269.673</v>
      </c>
      <c r="R39" s="388">
        <v>164260.95000000001</v>
      </c>
      <c r="V39" s="373"/>
    </row>
    <row r="40" spans="2:22">
      <c r="B40" s="429" t="s">
        <v>200</v>
      </c>
      <c r="C40" s="430">
        <v>2479.732</v>
      </c>
      <c r="D40" s="431">
        <v>10815.904</v>
      </c>
      <c r="E40" s="432">
        <v>2048.123</v>
      </c>
      <c r="F40" s="433" t="s">
        <v>198</v>
      </c>
      <c r="G40" s="430">
        <v>3735.1849999999999</v>
      </c>
      <c r="H40" s="431">
        <v>15922.434999999999</v>
      </c>
      <c r="I40" s="432">
        <v>2600.002</v>
      </c>
      <c r="K40" s="385" t="s">
        <v>197</v>
      </c>
      <c r="L40" s="386">
        <v>48073.803999999996</v>
      </c>
      <c r="M40" s="387">
        <v>208974.42199999999</v>
      </c>
      <c r="N40" s="388">
        <v>28046.829000000002</v>
      </c>
      <c r="O40" s="389" t="s">
        <v>197</v>
      </c>
      <c r="P40" s="386">
        <v>51966.512000000002</v>
      </c>
      <c r="Q40" s="387">
        <v>221557.337</v>
      </c>
      <c r="R40" s="388">
        <v>24073.241999999998</v>
      </c>
      <c r="V40" s="373"/>
    </row>
    <row r="41" spans="2:22">
      <c r="B41" s="429" t="s">
        <v>198</v>
      </c>
      <c r="C41" s="430">
        <v>1354.9749999999999</v>
      </c>
      <c r="D41" s="431">
        <v>5869.3639999999996</v>
      </c>
      <c r="E41" s="432">
        <v>1054.355</v>
      </c>
      <c r="F41" s="434" t="s">
        <v>204</v>
      </c>
      <c r="G41" s="430">
        <v>2065.5630000000001</v>
      </c>
      <c r="H41" s="416">
        <v>8781.0370000000003</v>
      </c>
      <c r="I41" s="435">
        <v>1748.9970000000001</v>
      </c>
      <c r="K41" s="385" t="s">
        <v>204</v>
      </c>
      <c r="L41" s="386">
        <v>24140.545999999998</v>
      </c>
      <c r="M41" s="387">
        <v>104823.094</v>
      </c>
      <c r="N41" s="388">
        <v>12288.465</v>
      </c>
      <c r="O41" s="361" t="s">
        <v>208</v>
      </c>
      <c r="P41" s="386">
        <v>25186.723000000002</v>
      </c>
      <c r="Q41" s="387">
        <v>107461.842</v>
      </c>
      <c r="R41" s="388">
        <v>20665.215</v>
      </c>
      <c r="V41" s="373"/>
    </row>
    <row r="42" spans="2:22">
      <c r="B42" s="429" t="s">
        <v>202</v>
      </c>
      <c r="C42" s="430">
        <v>1213.3019999999999</v>
      </c>
      <c r="D42" s="431">
        <v>5287.4049999999997</v>
      </c>
      <c r="E42" s="432">
        <v>960.92499999999995</v>
      </c>
      <c r="F42" s="407" t="s">
        <v>197</v>
      </c>
      <c r="G42" s="430">
        <v>1938.1849999999999</v>
      </c>
      <c r="H42" s="431">
        <v>8302.4030000000002</v>
      </c>
      <c r="I42" s="432">
        <v>1322.8510000000001</v>
      </c>
      <c r="K42" s="390" t="s">
        <v>208</v>
      </c>
      <c r="L42" s="391">
        <v>22607.736000000001</v>
      </c>
      <c r="M42" s="392">
        <v>98376.184999999998</v>
      </c>
      <c r="N42" s="393">
        <v>20410.044999999998</v>
      </c>
      <c r="O42" s="394" t="s">
        <v>204</v>
      </c>
      <c r="P42" s="391">
        <v>17975.541000000001</v>
      </c>
      <c r="Q42" s="392">
        <v>76589.22</v>
      </c>
      <c r="R42" s="393">
        <v>7608.9740000000002</v>
      </c>
    </row>
    <row r="43" spans="2:22">
      <c r="B43" s="407" t="s">
        <v>210</v>
      </c>
      <c r="C43" s="436">
        <v>391.96699999999998</v>
      </c>
      <c r="D43" s="437">
        <v>1695.825</v>
      </c>
      <c r="E43" s="438">
        <v>365.15300000000002</v>
      </c>
      <c r="F43" s="439" t="s">
        <v>227</v>
      </c>
      <c r="G43" s="436">
        <v>202.131</v>
      </c>
      <c r="H43" s="437">
        <v>862.46799999999996</v>
      </c>
      <c r="I43" s="438">
        <v>19.905000000000001</v>
      </c>
      <c r="K43" s="385" t="s">
        <v>211</v>
      </c>
      <c r="L43" s="386">
        <v>4544.7510000000002</v>
      </c>
      <c r="M43" s="387">
        <v>19735.851999999999</v>
      </c>
      <c r="N43" s="388">
        <v>3262.4920000000002</v>
      </c>
      <c r="O43" s="385" t="s">
        <v>210</v>
      </c>
      <c r="P43" s="386">
        <v>3105.645</v>
      </c>
      <c r="Q43" s="387">
        <v>13283.566999999999</v>
      </c>
      <c r="R43" s="388">
        <v>1210.115</v>
      </c>
    </row>
    <row r="44" spans="2:22" ht="13.5" thickBot="1">
      <c r="B44" s="440" t="s">
        <v>214</v>
      </c>
      <c r="C44" s="441">
        <v>151.12200000000001</v>
      </c>
      <c r="D44" s="442">
        <v>654.29300000000001</v>
      </c>
      <c r="E44" s="443">
        <v>146.85</v>
      </c>
      <c r="F44" s="440" t="s">
        <v>208</v>
      </c>
      <c r="G44" s="441">
        <v>178.499</v>
      </c>
      <c r="H44" s="442">
        <v>780.13</v>
      </c>
      <c r="I44" s="443">
        <v>159.83600000000001</v>
      </c>
      <c r="K44" s="395" t="s">
        <v>213</v>
      </c>
      <c r="L44" s="396">
        <v>2633.212</v>
      </c>
      <c r="M44" s="397">
        <v>11422.879000000001</v>
      </c>
      <c r="N44" s="398">
        <v>1796.9090000000001</v>
      </c>
      <c r="O44" s="399" t="s">
        <v>202</v>
      </c>
      <c r="P44" s="396">
        <v>2988.9209999999998</v>
      </c>
      <c r="Q44" s="397">
        <v>12791.811</v>
      </c>
      <c r="R44" s="398">
        <v>1391.1</v>
      </c>
    </row>
    <row r="45" spans="2:22">
      <c r="B45" s="375" t="s">
        <v>224</v>
      </c>
      <c r="C45" s="400"/>
      <c r="D45" s="400"/>
      <c r="E45" s="400"/>
      <c r="F45" s="41"/>
      <c r="G45" s="400"/>
      <c r="H45" s="400"/>
      <c r="I45" s="400"/>
      <c r="J45" s="41"/>
      <c r="K45" s="375" t="s">
        <v>224</v>
      </c>
      <c r="L45" s="400"/>
      <c r="M45" s="41"/>
      <c r="N45" s="41"/>
      <c r="O45" s="41"/>
      <c r="P45" s="41"/>
      <c r="Q45" s="41"/>
      <c r="R45" s="41"/>
    </row>
    <row r="46" spans="2:22">
      <c r="F46" s="401"/>
    </row>
    <row r="48" spans="2:22">
      <c r="F48" s="401"/>
      <c r="G48" s="40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0" zoomScaleNormal="100" workbookViewId="0">
      <selection activeCell="D29" sqref="D29"/>
    </sheetView>
  </sheetViews>
  <sheetFormatPr defaultRowHeight="12.75"/>
  <cols>
    <col min="1" max="1" width="18.5703125" style="498" customWidth="1"/>
    <col min="2" max="4" width="13.85546875" style="498" customWidth="1"/>
    <col min="5" max="5" width="18.42578125" style="498" customWidth="1"/>
    <col min="6" max="6" width="13.85546875" style="498" customWidth="1"/>
    <col min="7" max="7" width="22.7109375" style="498" customWidth="1"/>
    <col min="8" max="8" width="18.42578125" style="498" customWidth="1"/>
    <col min="9" max="15" width="16.5703125" style="498" customWidth="1"/>
    <col min="16" max="16" width="18.140625" style="498" customWidth="1"/>
    <col min="17" max="23" width="16.5703125" style="498" customWidth="1"/>
    <col min="24" max="24" width="18.5703125" style="498" customWidth="1"/>
    <col min="25" max="30" width="16.5703125" style="498" customWidth="1"/>
    <col min="31" max="31" width="18" style="498" customWidth="1"/>
    <col min="32" max="34" width="16.5703125" style="498" customWidth="1"/>
    <col min="35" max="35" width="18.85546875" style="498" customWidth="1"/>
    <col min="36" max="39" width="16.5703125" style="498" customWidth="1"/>
    <col min="40" max="16384" width="9.140625" style="498"/>
  </cols>
  <sheetData>
    <row r="1" spans="1:39" ht="18">
      <c r="AD1" s="499"/>
      <c r="AE1" s="499"/>
      <c r="AF1" s="499"/>
      <c r="AG1" s="499"/>
    </row>
    <row r="3" spans="1:39" ht="18.75">
      <c r="A3" s="500" t="s">
        <v>258</v>
      </c>
      <c r="H3" s="500" t="s">
        <v>258</v>
      </c>
      <c r="P3" s="500" t="s">
        <v>258</v>
      </c>
      <c r="X3" s="500" t="s">
        <v>258</v>
      </c>
      <c r="AE3" s="500" t="s">
        <v>258</v>
      </c>
      <c r="AI3" s="500" t="s">
        <v>258</v>
      </c>
    </row>
    <row r="5" spans="1:39" ht="23.25" customHeight="1">
      <c r="A5" s="501" t="s">
        <v>259</v>
      </c>
      <c r="B5" s="501"/>
      <c r="C5" s="501"/>
      <c r="H5" s="501" t="s">
        <v>260</v>
      </c>
      <c r="I5" s="501"/>
      <c r="J5" s="501"/>
      <c r="P5" s="501" t="s">
        <v>261</v>
      </c>
      <c r="Q5" s="501"/>
      <c r="R5" s="501"/>
      <c r="X5" s="502" t="s">
        <v>262</v>
      </c>
      <c r="Y5" s="499"/>
      <c r="Z5" s="499"/>
      <c r="AA5" s="502"/>
      <c r="AB5" s="499"/>
      <c r="AC5" s="499"/>
      <c r="AE5" s="502" t="s">
        <v>263</v>
      </c>
      <c r="AF5" s="499"/>
      <c r="AG5" s="499"/>
      <c r="AI5" s="501" t="s">
        <v>264</v>
      </c>
      <c r="AJ5" s="501"/>
      <c r="AK5" s="503"/>
    </row>
    <row r="6" spans="1:39" ht="15" customHeight="1">
      <c r="A6" s="504"/>
      <c r="B6" s="504"/>
      <c r="C6" s="504"/>
      <c r="H6" s="504"/>
      <c r="I6" s="504"/>
      <c r="J6" s="504"/>
      <c r="P6" s="504"/>
      <c r="Q6" s="504"/>
      <c r="R6" s="504"/>
      <c r="X6" s="499"/>
      <c r="Y6" s="499"/>
      <c r="Z6" s="499"/>
      <c r="AE6" s="499"/>
      <c r="AF6" s="499"/>
      <c r="AG6" s="499"/>
      <c r="AI6" s="504"/>
      <c r="AJ6" s="504"/>
      <c r="AK6"/>
    </row>
    <row r="7" spans="1:39" ht="15" customHeight="1">
      <c r="A7" s="505" t="s">
        <v>265</v>
      </c>
      <c r="B7" s="506" t="s">
        <v>266</v>
      </c>
      <c r="C7" s="506" t="s">
        <v>266</v>
      </c>
      <c r="D7" s="506" t="s">
        <v>267</v>
      </c>
      <c r="E7" s="506" t="s">
        <v>268</v>
      </c>
      <c r="H7" s="505" t="s">
        <v>265</v>
      </c>
      <c r="I7" s="506" t="s">
        <v>266</v>
      </c>
      <c r="J7" s="506" t="s">
        <v>266</v>
      </c>
      <c r="K7" s="506" t="s">
        <v>267</v>
      </c>
      <c r="L7" s="506" t="s">
        <v>268</v>
      </c>
      <c r="P7" s="505" t="s">
        <v>265</v>
      </c>
      <c r="Q7" s="506" t="s">
        <v>266</v>
      </c>
      <c r="R7" s="506" t="s">
        <v>266</v>
      </c>
      <c r="S7" s="506" t="s">
        <v>267</v>
      </c>
      <c r="T7" s="506" t="s">
        <v>268</v>
      </c>
      <c r="X7" s="708" t="s">
        <v>265</v>
      </c>
      <c r="Y7" s="711" t="s">
        <v>266</v>
      </c>
      <c r="Z7" s="711" t="s">
        <v>266</v>
      </c>
      <c r="AE7" s="708" t="s">
        <v>265</v>
      </c>
      <c r="AF7" s="711" t="s">
        <v>266</v>
      </c>
      <c r="AG7" s="711" t="s">
        <v>266</v>
      </c>
      <c r="AH7" s="507"/>
      <c r="AI7" s="697" t="s">
        <v>265</v>
      </c>
      <c r="AJ7" s="700" t="s">
        <v>266</v>
      </c>
      <c r="AK7"/>
    </row>
    <row r="8" spans="1:39" ht="15" customHeight="1">
      <c r="A8" s="508"/>
      <c r="B8" s="509"/>
      <c r="C8" s="510"/>
      <c r="D8"/>
      <c r="H8" s="508"/>
      <c r="I8" s="509"/>
      <c r="J8" s="510"/>
      <c r="K8"/>
      <c r="P8" s="508"/>
      <c r="Q8" s="509"/>
      <c r="R8" s="510"/>
      <c r="S8"/>
      <c r="X8" s="709"/>
      <c r="Y8" s="712"/>
      <c r="Z8" s="712"/>
      <c r="AE8" s="709"/>
      <c r="AF8" s="712"/>
      <c r="AG8" s="712"/>
      <c r="AI8" s="698"/>
      <c r="AJ8" s="701"/>
      <c r="AK8"/>
    </row>
    <row r="9" spans="1:39" ht="15" customHeight="1">
      <c r="A9" s="508"/>
      <c r="B9" s="511" t="s">
        <v>269</v>
      </c>
      <c r="C9" s="511" t="s">
        <v>270</v>
      </c>
      <c r="D9"/>
      <c r="H9" s="508"/>
      <c r="I9" s="511" t="s">
        <v>269</v>
      </c>
      <c r="J9" s="511" t="s">
        <v>270</v>
      </c>
      <c r="K9"/>
      <c r="P9" s="508"/>
      <c r="Q9" s="511" t="s">
        <v>269</v>
      </c>
      <c r="R9" s="702" t="s">
        <v>271</v>
      </c>
      <c r="S9"/>
      <c r="X9" s="709"/>
      <c r="Y9" s="704" t="s">
        <v>269</v>
      </c>
      <c r="Z9" s="702" t="s">
        <v>271</v>
      </c>
      <c r="AB9" s="512"/>
      <c r="AC9" s="512"/>
      <c r="AE9" s="709"/>
      <c r="AF9" s="704" t="s">
        <v>269</v>
      </c>
      <c r="AG9" s="702" t="s">
        <v>271</v>
      </c>
      <c r="AI9" s="698"/>
      <c r="AJ9" s="706" t="s">
        <v>269</v>
      </c>
      <c r="AK9"/>
    </row>
    <row r="10" spans="1:39" ht="15" customHeight="1">
      <c r="A10" s="513"/>
      <c r="B10" s="514"/>
      <c r="C10" s="514"/>
      <c r="D10"/>
      <c r="H10" s="513"/>
      <c r="I10" s="514"/>
      <c r="J10" s="514"/>
      <c r="K10"/>
      <c r="P10" s="513"/>
      <c r="Q10" s="514"/>
      <c r="R10" s="703"/>
      <c r="S10"/>
      <c r="X10" s="710"/>
      <c r="Y10" s="705"/>
      <c r="Z10" s="703"/>
      <c r="AB10" s="515"/>
      <c r="AC10" s="515"/>
      <c r="AE10" s="710"/>
      <c r="AF10" s="705"/>
      <c r="AG10" s="703"/>
      <c r="AI10" s="699"/>
      <c r="AJ10" s="707"/>
      <c r="AK10"/>
    </row>
    <row r="11" spans="1:39" ht="15" customHeight="1">
      <c r="A11" s="508"/>
      <c r="B11" s="509"/>
      <c r="C11" s="510"/>
      <c r="D11"/>
      <c r="H11" s="508"/>
      <c r="I11" s="509"/>
      <c r="J11" s="510"/>
      <c r="K11"/>
      <c r="P11" s="508"/>
      <c r="Q11" s="509"/>
      <c r="R11" s="510"/>
      <c r="S11"/>
      <c r="X11" s="516"/>
      <c r="Y11" s="517"/>
      <c r="Z11" s="518"/>
      <c r="AE11" s="516"/>
      <c r="AF11" s="517"/>
      <c r="AG11" s="518"/>
      <c r="AI11" s="508"/>
      <c r="AJ11" s="519"/>
      <c r="AK11"/>
    </row>
    <row r="12" spans="1:39" ht="15" customHeight="1">
      <c r="A12"/>
      <c r="B12" s="520" t="s">
        <v>272</v>
      </c>
      <c r="C12" s="521"/>
      <c r="D12"/>
      <c r="H12"/>
      <c r="I12" s="520" t="s">
        <v>272</v>
      </c>
      <c r="J12" s="521"/>
      <c r="K12"/>
      <c r="P12"/>
      <c r="Q12" s="520" t="s">
        <v>272</v>
      </c>
      <c r="R12" s="521"/>
      <c r="S12"/>
      <c r="Y12" s="522" t="s">
        <v>272</v>
      </c>
      <c r="Z12" s="523"/>
      <c r="AF12" s="522" t="s">
        <v>272</v>
      </c>
      <c r="AG12" s="523"/>
      <c r="AI12"/>
      <c r="AJ12" s="524" t="s">
        <v>272</v>
      </c>
      <c r="AK12"/>
    </row>
    <row r="13" spans="1:39" ht="15" customHeight="1">
      <c r="A13"/>
      <c r="B13" s="520"/>
      <c r="C13" s="521"/>
      <c r="D13"/>
      <c r="G13" s="525"/>
      <c r="H13"/>
      <c r="I13" s="520"/>
      <c r="J13" s="521"/>
      <c r="K13"/>
      <c r="P13"/>
      <c r="Q13" s="520"/>
      <c r="R13" s="521"/>
      <c r="S13"/>
      <c r="Y13" s="522"/>
      <c r="Z13" s="523"/>
      <c r="AF13" s="522"/>
      <c r="AG13" s="523"/>
      <c r="AI13"/>
      <c r="AJ13" s="524"/>
      <c r="AK13"/>
      <c r="AM13" s="195"/>
    </row>
    <row r="14" spans="1:39" ht="15" customHeight="1">
      <c r="A14" s="526" t="s">
        <v>273</v>
      </c>
      <c r="B14" s="527">
        <v>2014794</v>
      </c>
      <c r="C14" s="528">
        <f>B14</f>
        <v>2014794</v>
      </c>
      <c r="D14" s="529">
        <f>((B14-I14)/I14)*100</f>
        <v>13.329343432582114</v>
      </c>
      <c r="E14" s="529">
        <f t="shared" ref="E14:E25" si="0">((C14-J14)/J14)*100</f>
        <v>13.329343432582114</v>
      </c>
      <c r="H14" s="526" t="s">
        <v>273</v>
      </c>
      <c r="I14" s="530">
        <v>1777822</v>
      </c>
      <c r="J14" s="528">
        <f>I14</f>
        <v>1777822</v>
      </c>
      <c r="K14" s="529">
        <f t="shared" ref="K14:L25" si="1">((I14-Q14)/Q14)*100</f>
        <v>-0.1505193479142399</v>
      </c>
      <c r="L14" s="529">
        <f t="shared" si="1"/>
        <v>-0.1505193479142399</v>
      </c>
      <c r="M14" s="512"/>
      <c r="N14" s="512"/>
      <c r="P14" s="526" t="s">
        <v>273</v>
      </c>
      <c r="Q14" s="531">
        <v>1780502</v>
      </c>
      <c r="R14" s="528">
        <v>1780502</v>
      </c>
      <c r="S14" s="529">
        <f t="shared" ref="S14:T25" si="2">((Q14-Y14)/Y14)*100</f>
        <v>0.43762663983068062</v>
      </c>
      <c r="T14" s="529">
        <f t="shared" si="2"/>
        <v>0.43762663983068062</v>
      </c>
      <c r="X14" s="532" t="s">
        <v>273</v>
      </c>
      <c r="Y14" s="533">
        <v>1772744</v>
      </c>
      <c r="Z14" s="534">
        <v>1772744</v>
      </c>
      <c r="AE14" s="532" t="s">
        <v>273</v>
      </c>
      <c r="AF14" s="533">
        <v>1664436</v>
      </c>
      <c r="AG14" s="534">
        <f>AF14</f>
        <v>1664436</v>
      </c>
      <c r="AI14" s="526" t="s">
        <v>273</v>
      </c>
      <c r="AJ14" s="533">
        <v>1596479</v>
      </c>
      <c r="AK14"/>
    </row>
    <row r="15" spans="1:39" ht="15" customHeight="1">
      <c r="A15" s="526" t="s">
        <v>274</v>
      </c>
      <c r="B15" s="527">
        <v>1680923</v>
      </c>
      <c r="C15" s="528">
        <f t="shared" ref="C15:C18" si="3">C14+B15</f>
        <v>3695717</v>
      </c>
      <c r="D15" s="529">
        <f t="shared" ref="D15:D25" si="4">((B15-I15)/I15)*100</f>
        <v>-1.887683392635344</v>
      </c>
      <c r="E15" s="529">
        <f t="shared" si="0"/>
        <v>5.8615284756663115</v>
      </c>
      <c r="H15" s="526" t="s">
        <v>274</v>
      </c>
      <c r="I15" s="530">
        <v>1713264</v>
      </c>
      <c r="J15" s="528">
        <f t="shared" ref="J15:J25" si="5">J14+I15</f>
        <v>3491086</v>
      </c>
      <c r="K15" s="529">
        <f t="shared" si="1"/>
        <v>-4.2313922822284651</v>
      </c>
      <c r="L15" s="529">
        <f t="shared" si="1"/>
        <v>-2.1957918611870015</v>
      </c>
      <c r="P15" s="526" t="s">
        <v>274</v>
      </c>
      <c r="Q15" s="531">
        <v>1788962</v>
      </c>
      <c r="R15" s="528">
        <v>3569464</v>
      </c>
      <c r="S15" s="529">
        <f t="shared" si="2"/>
        <v>13.021432199599204</v>
      </c>
      <c r="T15" s="529">
        <f t="shared" si="2"/>
        <v>6.3734728495325426</v>
      </c>
      <c r="X15" s="532" t="s">
        <v>274</v>
      </c>
      <c r="Y15" s="533">
        <v>1582852</v>
      </c>
      <c r="Z15" s="534">
        <v>3355596</v>
      </c>
      <c r="AB15" s="512"/>
      <c r="AC15" s="512"/>
      <c r="AE15" s="532" t="s">
        <v>274</v>
      </c>
      <c r="AF15" s="533">
        <v>1622510</v>
      </c>
      <c r="AG15" s="534">
        <f>AF14+AF15</f>
        <v>3286946</v>
      </c>
      <c r="AI15" s="526" t="s">
        <v>274</v>
      </c>
      <c r="AJ15" s="533">
        <v>1461448</v>
      </c>
      <c r="AK15"/>
    </row>
    <row r="16" spans="1:39" ht="15" customHeight="1">
      <c r="A16" s="526" t="s">
        <v>275</v>
      </c>
      <c r="B16" s="527">
        <v>2224759</v>
      </c>
      <c r="C16" s="528">
        <f t="shared" si="3"/>
        <v>5920476</v>
      </c>
      <c r="D16" s="529">
        <f t="shared" si="4"/>
        <v>10.82683784501392</v>
      </c>
      <c r="E16" s="529">
        <f t="shared" si="0"/>
        <v>7.6742860104701185</v>
      </c>
      <c r="H16" s="526" t="s">
        <v>275</v>
      </c>
      <c r="I16" s="530">
        <v>2007419</v>
      </c>
      <c r="J16" s="528">
        <f t="shared" si="5"/>
        <v>5498505</v>
      </c>
      <c r="K16" s="529">
        <f t="shared" si="1"/>
        <v>2.4734489896450422</v>
      </c>
      <c r="L16" s="529">
        <f t="shared" si="1"/>
        <v>-0.54127492638505448</v>
      </c>
      <c r="P16" s="526" t="s">
        <v>275</v>
      </c>
      <c r="Q16" s="531">
        <v>1958965</v>
      </c>
      <c r="R16" s="528">
        <v>5528429</v>
      </c>
      <c r="S16" s="529">
        <f t="shared" si="2"/>
        <v>-4.6831619480988351</v>
      </c>
      <c r="T16" s="529">
        <f t="shared" si="2"/>
        <v>2.1737780480186886</v>
      </c>
      <c r="X16" s="532" t="s">
        <v>275</v>
      </c>
      <c r="Y16" s="535">
        <v>2055214</v>
      </c>
      <c r="Z16" s="536">
        <v>5410810</v>
      </c>
      <c r="AE16" s="532" t="s">
        <v>275</v>
      </c>
      <c r="AF16" s="535">
        <v>1661575</v>
      </c>
      <c r="AG16" s="536">
        <f t="shared" ref="AG16:AG25" si="6">AG15+AF16</f>
        <v>4948521</v>
      </c>
      <c r="AI16" s="526" t="s">
        <v>275</v>
      </c>
      <c r="AJ16" s="535">
        <v>1675553</v>
      </c>
      <c r="AK16"/>
    </row>
    <row r="17" spans="1:37" ht="15" customHeight="1">
      <c r="A17" s="526" t="s">
        <v>276</v>
      </c>
      <c r="B17" s="527">
        <v>1812065</v>
      </c>
      <c r="C17" s="528">
        <f t="shared" si="3"/>
        <v>7732541</v>
      </c>
      <c r="D17" s="529">
        <f t="shared" si="4"/>
        <v>2.416015662532117</v>
      </c>
      <c r="E17" s="529">
        <f t="shared" si="0"/>
        <v>6.3941843382812156</v>
      </c>
      <c r="H17" s="526" t="s">
        <v>276</v>
      </c>
      <c r="I17" s="530">
        <v>1769318</v>
      </c>
      <c r="J17" s="528">
        <f t="shared" si="5"/>
        <v>7267823</v>
      </c>
      <c r="K17" s="529">
        <f t="shared" si="1"/>
        <v>-0.66283986965534114</v>
      </c>
      <c r="L17" s="529">
        <f t="shared" si="1"/>
        <v>-0.57089674293352821</v>
      </c>
      <c r="P17" s="526" t="s">
        <v>276</v>
      </c>
      <c r="Q17" s="531">
        <v>1781124</v>
      </c>
      <c r="R17" s="528">
        <v>7309553</v>
      </c>
      <c r="S17" s="529">
        <f t="shared" si="2"/>
        <v>11.976643084682021</v>
      </c>
      <c r="T17" s="529">
        <f t="shared" si="2"/>
        <v>4.4008431990545933</v>
      </c>
      <c r="X17" s="532" t="s">
        <v>276</v>
      </c>
      <c r="Y17" s="535">
        <v>1590621</v>
      </c>
      <c r="Z17" s="536">
        <v>7001431</v>
      </c>
      <c r="AE17" s="532" t="s">
        <v>276</v>
      </c>
      <c r="AF17" s="535">
        <v>1824649</v>
      </c>
      <c r="AG17" s="536">
        <f t="shared" si="6"/>
        <v>6773170</v>
      </c>
      <c r="AI17" s="526" t="s">
        <v>276</v>
      </c>
      <c r="AJ17" s="535">
        <v>1480531</v>
      </c>
      <c r="AK17"/>
    </row>
    <row r="18" spans="1:37" ht="15" customHeight="1">
      <c r="A18" s="526" t="s">
        <v>277</v>
      </c>
      <c r="B18" s="527">
        <v>1856274</v>
      </c>
      <c r="C18" s="528">
        <f t="shared" si="3"/>
        <v>9588815</v>
      </c>
      <c r="D18" s="529">
        <f t="shared" si="4"/>
        <v>4.7729567632644372</v>
      </c>
      <c r="E18" s="529">
        <f t="shared" si="0"/>
        <v>6.0764304885627949</v>
      </c>
      <c r="H18" s="526" t="s">
        <v>277</v>
      </c>
      <c r="I18" s="530">
        <v>1771711</v>
      </c>
      <c r="J18" s="528">
        <f t="shared" si="5"/>
        <v>9039534</v>
      </c>
      <c r="K18" s="529">
        <f t="shared" si="1"/>
        <v>-0.73741941303386849</v>
      </c>
      <c r="L18" s="529">
        <f t="shared" si="1"/>
        <v>-0.60357849962163634</v>
      </c>
      <c r="P18" s="526" t="s">
        <v>277</v>
      </c>
      <c r="Q18" s="531">
        <v>1784873</v>
      </c>
      <c r="R18" s="528">
        <v>9094426</v>
      </c>
      <c r="S18" s="529">
        <f t="shared" si="2"/>
        <v>2.2487737867047661</v>
      </c>
      <c r="T18" s="529">
        <f t="shared" si="2"/>
        <v>3.9713622274209279</v>
      </c>
      <c r="V18" s="512"/>
      <c r="X18" s="532" t="s">
        <v>277</v>
      </c>
      <c r="Y18" s="533">
        <v>1745618</v>
      </c>
      <c r="Z18" s="534">
        <v>8747049</v>
      </c>
      <c r="AE18" s="532" t="s">
        <v>277</v>
      </c>
      <c r="AF18" s="533">
        <v>1637642</v>
      </c>
      <c r="AG18" s="534">
        <f t="shared" si="6"/>
        <v>8410812</v>
      </c>
      <c r="AI18" s="526" t="s">
        <v>277</v>
      </c>
      <c r="AJ18" s="533">
        <v>1528627</v>
      </c>
      <c r="AK18"/>
    </row>
    <row r="19" spans="1:37" ht="15" customHeight="1">
      <c r="A19" s="526" t="s">
        <v>278</v>
      </c>
      <c r="B19" s="537"/>
      <c r="C19" s="528"/>
      <c r="D19" s="529">
        <f t="shared" si="4"/>
        <v>-100</v>
      </c>
      <c r="E19" s="529">
        <f t="shared" si="0"/>
        <v>-100</v>
      </c>
      <c r="H19" s="526" t="s">
        <v>278</v>
      </c>
      <c r="I19" s="537">
        <v>1722042</v>
      </c>
      <c r="J19" s="528">
        <f t="shared" si="5"/>
        <v>10761576</v>
      </c>
      <c r="K19" s="529">
        <f t="shared" si="1"/>
        <v>-1.5661574182838973</v>
      </c>
      <c r="L19" s="529">
        <f t="shared" si="1"/>
        <v>-0.75887135096732561</v>
      </c>
      <c r="P19" s="526" t="s">
        <v>278</v>
      </c>
      <c r="Q19" s="538">
        <v>1749441</v>
      </c>
      <c r="R19" s="528">
        <v>10843867</v>
      </c>
      <c r="S19" s="529">
        <f t="shared" si="2"/>
        <v>-3.2799718859552629E-2</v>
      </c>
      <c r="T19" s="529">
        <f t="shared" si="2"/>
        <v>3.303809522357871</v>
      </c>
      <c r="X19" s="532" t="s">
        <v>278</v>
      </c>
      <c r="Y19" s="533">
        <v>1750015</v>
      </c>
      <c r="Z19" s="534">
        <v>10497064</v>
      </c>
      <c r="AE19" s="532" t="s">
        <v>278</v>
      </c>
      <c r="AF19" s="533">
        <v>1549232</v>
      </c>
      <c r="AG19" s="534">
        <f t="shared" si="6"/>
        <v>9960044</v>
      </c>
      <c r="AI19" s="526" t="s">
        <v>278</v>
      </c>
      <c r="AJ19" s="533">
        <v>1412417</v>
      </c>
      <c r="AK19"/>
    </row>
    <row r="20" spans="1:37" ht="15" customHeight="1">
      <c r="A20" s="526" t="s">
        <v>279</v>
      </c>
      <c r="B20" s="530"/>
      <c r="C20" s="528"/>
      <c r="D20" s="529">
        <f t="shared" si="4"/>
        <v>-100</v>
      </c>
      <c r="E20" s="529">
        <f t="shared" si="0"/>
        <v>-100</v>
      </c>
      <c r="H20" s="526" t="s">
        <v>279</v>
      </c>
      <c r="I20" s="530">
        <v>1796405</v>
      </c>
      <c r="J20" s="528">
        <f t="shared" si="5"/>
        <v>12557981</v>
      </c>
      <c r="K20" s="529">
        <f t="shared" si="1"/>
        <v>8.3930134851297922</v>
      </c>
      <c r="L20" s="529">
        <f t="shared" si="1"/>
        <v>0.45441332150084462</v>
      </c>
      <c r="P20" s="526" t="s">
        <v>279</v>
      </c>
      <c r="Q20" s="531">
        <v>1657307</v>
      </c>
      <c r="R20" s="528">
        <v>12501174</v>
      </c>
      <c r="S20" s="529">
        <f t="shared" si="2"/>
        <v>-5.8338129786628379</v>
      </c>
      <c r="T20" s="529">
        <f t="shared" si="2"/>
        <v>1.9917443396838308</v>
      </c>
      <c r="X20" s="532" t="s">
        <v>279</v>
      </c>
      <c r="Y20" s="533">
        <v>1759981</v>
      </c>
      <c r="Z20" s="534">
        <v>12257045</v>
      </c>
      <c r="AE20" s="532" t="s">
        <v>279</v>
      </c>
      <c r="AF20" s="533">
        <v>1661369</v>
      </c>
      <c r="AG20" s="534">
        <f t="shared" si="6"/>
        <v>11621413</v>
      </c>
      <c r="AI20" s="526" t="s">
        <v>279</v>
      </c>
      <c r="AJ20" s="533">
        <v>1616596</v>
      </c>
      <c r="AK20"/>
    </row>
    <row r="21" spans="1:37" ht="15" customHeight="1">
      <c r="A21" s="526" t="s">
        <v>280</v>
      </c>
      <c r="B21" s="530"/>
      <c r="C21" s="528"/>
      <c r="D21" s="529">
        <f t="shared" si="4"/>
        <v>-100</v>
      </c>
      <c r="E21" s="529">
        <f t="shared" si="0"/>
        <v>-100</v>
      </c>
      <c r="H21" s="526" t="s">
        <v>280</v>
      </c>
      <c r="I21" s="530">
        <v>1806188</v>
      </c>
      <c r="J21" s="528">
        <f t="shared" si="5"/>
        <v>14364169</v>
      </c>
      <c r="K21" s="529">
        <f t="shared" si="1"/>
        <v>-1.3030898316152424</v>
      </c>
      <c r="L21" s="529">
        <f t="shared" si="1"/>
        <v>0.22998757467007844</v>
      </c>
      <c r="M21" s="512"/>
      <c r="N21" s="512"/>
      <c r="P21" s="526" t="s">
        <v>280</v>
      </c>
      <c r="Q21" s="531">
        <v>1830035</v>
      </c>
      <c r="R21" s="528">
        <v>14331209</v>
      </c>
      <c r="S21" s="529">
        <f t="shared" si="2"/>
        <v>11.430071052056332</v>
      </c>
      <c r="T21" s="529">
        <f t="shared" si="2"/>
        <v>3.106955556665119</v>
      </c>
      <c r="X21" s="532" t="s">
        <v>280</v>
      </c>
      <c r="Y21" s="533">
        <v>1642317</v>
      </c>
      <c r="Z21" s="534">
        <v>13899362</v>
      </c>
      <c r="AE21" s="532" t="s">
        <v>280</v>
      </c>
      <c r="AF21" s="533">
        <v>1616455</v>
      </c>
      <c r="AG21" s="534">
        <f t="shared" si="6"/>
        <v>13237868</v>
      </c>
      <c r="AI21" s="526" t="s">
        <v>280</v>
      </c>
      <c r="AJ21" s="533">
        <v>1506040</v>
      </c>
      <c r="AK21"/>
    </row>
    <row r="22" spans="1:37" ht="15" customHeight="1">
      <c r="A22" s="526" t="s">
        <v>281</v>
      </c>
      <c r="B22" s="530"/>
      <c r="C22" s="528"/>
      <c r="D22" s="529">
        <f t="shared" si="4"/>
        <v>-100</v>
      </c>
      <c r="E22" s="529">
        <f t="shared" si="0"/>
        <v>-100</v>
      </c>
      <c r="H22" s="526" t="s">
        <v>281</v>
      </c>
      <c r="I22" s="530">
        <v>1818226</v>
      </c>
      <c r="J22" s="528">
        <f t="shared" si="5"/>
        <v>16182395</v>
      </c>
      <c r="K22" s="529">
        <f t="shared" si="1"/>
        <v>2.7644612544748979</v>
      </c>
      <c r="L22" s="529">
        <f t="shared" si="1"/>
        <v>0.50850522060680881</v>
      </c>
      <c r="P22" s="526" t="s">
        <v>281</v>
      </c>
      <c r="Q22" s="531">
        <v>1769314</v>
      </c>
      <c r="R22" s="528">
        <v>16100523</v>
      </c>
      <c r="S22" s="529">
        <f t="shared" si="2"/>
        <v>1.6044801403948836</v>
      </c>
      <c r="T22" s="529">
        <f t="shared" si="2"/>
        <v>2.9396762402996894</v>
      </c>
      <c r="X22" s="532" t="s">
        <v>281</v>
      </c>
      <c r="Y22" s="533">
        <v>1741374</v>
      </c>
      <c r="Z22" s="534">
        <v>15640736</v>
      </c>
      <c r="AB22" s="512"/>
      <c r="AE22" s="532" t="s">
        <v>281</v>
      </c>
      <c r="AF22" s="533">
        <v>1815073</v>
      </c>
      <c r="AG22" s="534">
        <f t="shared" si="6"/>
        <v>15052941</v>
      </c>
      <c r="AI22" s="526" t="s">
        <v>281</v>
      </c>
      <c r="AJ22" s="533">
        <v>1547153</v>
      </c>
      <c r="AK22"/>
    </row>
    <row r="23" spans="1:37" ht="15" customHeight="1">
      <c r="A23" s="526" t="s">
        <v>282</v>
      </c>
      <c r="B23" s="530"/>
      <c r="C23" s="528"/>
      <c r="D23" s="529">
        <f t="shared" si="4"/>
        <v>-100</v>
      </c>
      <c r="E23" s="529">
        <f t="shared" si="0"/>
        <v>-100</v>
      </c>
      <c r="H23" s="526" t="s">
        <v>282</v>
      </c>
      <c r="I23" s="530">
        <v>2000294</v>
      </c>
      <c r="J23" s="528">
        <f t="shared" si="5"/>
        <v>18182689</v>
      </c>
      <c r="K23" s="529">
        <f t="shared" si="1"/>
        <v>6.2222203341047475</v>
      </c>
      <c r="L23" s="529">
        <f t="shared" si="1"/>
        <v>1.1068056559168067</v>
      </c>
      <c r="P23" s="526" t="s">
        <v>282</v>
      </c>
      <c r="Q23" s="531">
        <v>1883122</v>
      </c>
      <c r="R23" s="528">
        <v>17983645</v>
      </c>
      <c r="S23" s="529">
        <f t="shared" si="2"/>
        <v>0.73494837601497398</v>
      </c>
      <c r="T23" s="529">
        <f t="shared" si="2"/>
        <v>2.7042991541062626</v>
      </c>
      <c r="U23" s="512"/>
      <c r="X23" s="532" t="s">
        <v>282</v>
      </c>
      <c r="Y23" s="533">
        <v>1869383</v>
      </c>
      <c r="Z23" s="534">
        <v>17510119</v>
      </c>
      <c r="AE23" s="532" t="s">
        <v>282</v>
      </c>
      <c r="AF23" s="533">
        <v>1908090</v>
      </c>
      <c r="AG23" s="534">
        <f t="shared" si="6"/>
        <v>16961031</v>
      </c>
      <c r="AI23" s="526" t="s">
        <v>282</v>
      </c>
      <c r="AJ23" s="533">
        <v>1711834</v>
      </c>
      <c r="AK23"/>
    </row>
    <row r="24" spans="1:37" ht="15" customHeight="1">
      <c r="A24" s="526" t="s">
        <v>283</v>
      </c>
      <c r="B24" s="530"/>
      <c r="C24" s="528"/>
      <c r="D24" s="529">
        <f t="shared" si="4"/>
        <v>-100</v>
      </c>
      <c r="E24" s="529">
        <f t="shared" si="0"/>
        <v>-100</v>
      </c>
      <c r="H24" s="526" t="s">
        <v>283</v>
      </c>
      <c r="I24" s="530">
        <v>1987611</v>
      </c>
      <c r="J24" s="528">
        <f t="shared" si="5"/>
        <v>20170300</v>
      </c>
      <c r="K24" s="529">
        <f t="shared" si="1"/>
        <v>7.6206312524771667</v>
      </c>
      <c r="L24" s="529">
        <f t="shared" si="1"/>
        <v>1.7134554209464981</v>
      </c>
      <c r="P24" s="526" t="s">
        <v>283</v>
      </c>
      <c r="Q24" s="531">
        <v>1846868</v>
      </c>
      <c r="R24" s="528">
        <v>19830513</v>
      </c>
      <c r="S24" s="529">
        <f t="shared" si="2"/>
        <v>2.3776369530415042</v>
      </c>
      <c r="T24" s="539">
        <f t="shared" si="2"/>
        <v>2.673788236000703</v>
      </c>
      <c r="X24" s="532" t="s">
        <v>283</v>
      </c>
      <c r="Y24" s="533">
        <v>1803976</v>
      </c>
      <c r="Z24" s="534">
        <v>19314095</v>
      </c>
      <c r="AB24" s="525"/>
      <c r="AE24" s="532" t="s">
        <v>283</v>
      </c>
      <c r="AF24" s="533">
        <v>1683989</v>
      </c>
      <c r="AG24" s="534">
        <f t="shared" si="6"/>
        <v>18645020</v>
      </c>
      <c r="AI24" s="526" t="s">
        <v>283</v>
      </c>
      <c r="AJ24" s="533">
        <v>1587171</v>
      </c>
      <c r="AK24"/>
    </row>
    <row r="25" spans="1:37" ht="15" customHeight="1">
      <c r="A25" s="526" t="s">
        <v>284</v>
      </c>
      <c r="B25" s="530"/>
      <c r="C25" s="528"/>
      <c r="D25" s="529">
        <f t="shared" si="4"/>
        <v>-100</v>
      </c>
      <c r="E25" s="529">
        <f t="shared" si="0"/>
        <v>-100</v>
      </c>
      <c r="H25" s="526" t="s">
        <v>284</v>
      </c>
      <c r="I25" s="530">
        <v>1918659</v>
      </c>
      <c r="J25" s="528">
        <f t="shared" si="5"/>
        <v>22088959</v>
      </c>
      <c r="K25" s="529">
        <f t="shared" si="1"/>
        <v>-2.2537594923424447</v>
      </c>
      <c r="L25" s="529">
        <f t="shared" si="1"/>
        <v>1.3561346592325543</v>
      </c>
      <c r="P25" s="526" t="s">
        <v>284</v>
      </c>
      <c r="Q25" s="533">
        <v>1962898</v>
      </c>
      <c r="R25" s="528">
        <v>21793411</v>
      </c>
      <c r="S25" s="539">
        <f t="shared" si="2"/>
        <v>0.72667579052483744</v>
      </c>
      <c r="T25" s="539">
        <f t="shared" si="2"/>
        <v>2.4953355225682072</v>
      </c>
      <c r="U25" s="540"/>
      <c r="V25" s="541"/>
      <c r="X25" s="532" t="s">
        <v>284</v>
      </c>
      <c r="Y25" s="533">
        <v>1948737</v>
      </c>
      <c r="Z25" s="534">
        <v>21262832</v>
      </c>
      <c r="AE25" s="532" t="s">
        <v>284</v>
      </c>
      <c r="AF25" s="533">
        <v>1877577</v>
      </c>
      <c r="AG25" s="534">
        <f t="shared" si="6"/>
        <v>20522597</v>
      </c>
      <c r="AI25" s="526" t="s">
        <v>284</v>
      </c>
      <c r="AJ25" s="533">
        <v>1661623</v>
      </c>
      <c r="AK25"/>
    </row>
    <row r="26" spans="1:37" ht="15" customHeight="1">
      <c r="A26" s="542"/>
      <c r="B26" s="543"/>
      <c r="C26" s="534"/>
      <c r="D26" s="529"/>
      <c r="E26" s="529"/>
      <c r="H26" s="542"/>
      <c r="I26" s="543"/>
      <c r="J26" s="534"/>
      <c r="K26" s="529"/>
      <c r="L26" s="529"/>
      <c r="P26" s="542"/>
      <c r="Q26" s="543"/>
      <c r="R26" s="534"/>
      <c r="S26" s="539"/>
      <c r="T26" s="539"/>
      <c r="U26" s="512"/>
      <c r="V26" s="512"/>
      <c r="X26" s="544"/>
      <c r="Y26" s="545"/>
      <c r="Z26" s="546"/>
      <c r="AE26" s="544"/>
      <c r="AF26" s="545"/>
      <c r="AG26" s="546"/>
      <c r="AI26" s="542"/>
      <c r="AJ26" s="545"/>
      <c r="AK26"/>
    </row>
    <row r="27" spans="1:37" ht="15" customHeight="1">
      <c r="A27" s="547" t="s">
        <v>285</v>
      </c>
      <c r="B27" s="548">
        <f>SUM(B14:B25)</f>
        <v>9588815</v>
      </c>
      <c r="C27" s="534">
        <f>B27</f>
        <v>9588815</v>
      </c>
      <c r="D27" s="529"/>
      <c r="E27" s="529"/>
      <c r="H27" s="547" t="s">
        <v>286</v>
      </c>
      <c r="I27" s="548">
        <f>SUM(I14:I25)</f>
        <v>22088959</v>
      </c>
      <c r="J27" s="534">
        <f>I27</f>
        <v>22088959</v>
      </c>
      <c r="K27" s="529"/>
      <c r="L27" s="529"/>
      <c r="M27" s="541">
        <f>J27/1000</f>
        <v>22088.958999999999</v>
      </c>
      <c r="N27" s="549" t="s">
        <v>287</v>
      </c>
      <c r="P27" s="547" t="s">
        <v>288</v>
      </c>
      <c r="Q27" s="548">
        <f>SUM(Q14:Q25)</f>
        <v>21793411</v>
      </c>
      <c r="R27" s="534">
        <f>Q27</f>
        <v>21793411</v>
      </c>
      <c r="S27" s="539">
        <f>((Q27-Y27)/Y27)*100</f>
        <v>2.4953355225682072</v>
      </c>
      <c r="T27" s="539"/>
      <c r="U27" s="541">
        <f>R27/1000</f>
        <v>21793.411</v>
      </c>
      <c r="V27" s="541" t="s">
        <v>287</v>
      </c>
      <c r="X27" s="550" t="s">
        <v>289</v>
      </c>
      <c r="Y27" s="548">
        <f>SUM(Y14:Y25)</f>
        <v>21262832</v>
      </c>
      <c r="Z27" s="551"/>
      <c r="AB27" s="541">
        <f>Y27/1000</f>
        <v>21262.831999999999</v>
      </c>
      <c r="AC27" s="549" t="s">
        <v>287</v>
      </c>
      <c r="AE27" s="550" t="s">
        <v>290</v>
      </c>
      <c r="AF27" s="548">
        <f>SUM(AF14:AF25)</f>
        <v>20522597</v>
      </c>
      <c r="AG27" s="551"/>
      <c r="AI27" s="547" t="s">
        <v>291</v>
      </c>
      <c r="AJ27" s="548">
        <f>SUM(AJ14:AJ25)</f>
        <v>18785472</v>
      </c>
      <c r="AK27"/>
    </row>
    <row r="28" spans="1:37" ht="15" customHeight="1">
      <c r="A28" s="2"/>
      <c r="B28" s="552"/>
      <c r="C28" s="2"/>
      <c r="D28" s="529"/>
      <c r="E28" s="529"/>
      <c r="H28" s="2"/>
      <c r="I28" s="552"/>
      <c r="J28" s="2"/>
      <c r="K28" s="529"/>
      <c r="L28" s="529"/>
      <c r="P28" s="2"/>
      <c r="Q28" s="552"/>
      <c r="R28" s="2"/>
      <c r="S28" s="529"/>
      <c r="T28" s="529"/>
      <c r="X28" s="553"/>
      <c r="Y28" s="554"/>
      <c r="Z28" s="555"/>
      <c r="AE28" s="553"/>
      <c r="AF28" s="554"/>
      <c r="AG28" s="555"/>
      <c r="AI28" s="2"/>
      <c r="AJ28" s="556"/>
      <c r="AK28"/>
    </row>
    <row r="29" spans="1:37" ht="15" customHeight="1">
      <c r="A29" s="2"/>
      <c r="B29" s="520" t="s">
        <v>292</v>
      </c>
      <c r="C29" s="521"/>
      <c r="D29" s="529"/>
      <c r="E29" s="529"/>
      <c r="H29" s="2"/>
      <c r="I29" s="520" t="s">
        <v>292</v>
      </c>
      <c r="J29" s="521"/>
      <c r="K29" s="529"/>
      <c r="L29" s="529"/>
      <c r="P29" s="2"/>
      <c r="Q29" s="520" t="s">
        <v>292</v>
      </c>
      <c r="R29" s="521"/>
      <c r="S29" s="529"/>
      <c r="T29" s="529"/>
      <c r="X29" s="553"/>
      <c r="Y29" s="557" t="s">
        <v>292</v>
      </c>
      <c r="Z29" s="558"/>
      <c r="AE29" s="553"/>
      <c r="AF29" s="557" t="s">
        <v>292</v>
      </c>
      <c r="AG29" s="558"/>
      <c r="AI29" s="2"/>
      <c r="AJ29" s="524" t="s">
        <v>292</v>
      </c>
      <c r="AK29"/>
    </row>
    <row r="30" spans="1:37" ht="15" customHeight="1">
      <c r="A30"/>
      <c r="B30" s="559"/>
      <c r="C30" s="560"/>
      <c r="D30" s="529"/>
      <c r="E30" s="529"/>
      <c r="H30"/>
      <c r="I30" s="559"/>
      <c r="J30" s="560"/>
      <c r="K30" s="529"/>
      <c r="L30" s="529"/>
      <c r="P30"/>
      <c r="Q30" s="559"/>
      <c r="R30" s="560"/>
      <c r="S30" s="529"/>
      <c r="T30" s="529"/>
      <c r="Y30" s="561"/>
      <c r="Z30" s="562"/>
      <c r="AF30" s="561"/>
      <c r="AG30" s="562"/>
      <c r="AI30"/>
      <c r="AJ30" s="563"/>
      <c r="AK30"/>
    </row>
    <row r="31" spans="1:37" ht="15" customHeight="1">
      <c r="A31" s="564" t="s">
        <v>273</v>
      </c>
      <c r="B31" s="527">
        <v>187575305</v>
      </c>
      <c r="C31" s="528">
        <f>B31</f>
        <v>187575305</v>
      </c>
      <c r="D31" s="529">
        <f>((B31-I31)/I31)*100</f>
        <v>21.434013372629099</v>
      </c>
      <c r="E31" s="529">
        <f>((C31-J31)/J31)*100</f>
        <v>21.434013372629099</v>
      </c>
      <c r="H31" s="564" t="s">
        <v>273</v>
      </c>
      <c r="I31" s="530">
        <v>154466858</v>
      </c>
      <c r="J31" s="528">
        <f>I31</f>
        <v>154466858</v>
      </c>
      <c r="K31" s="529">
        <f t="shared" ref="K31:L42" si="7">((I31-Q31)/Q31)*100</f>
        <v>-5.7973652608719597</v>
      </c>
      <c r="L31" s="529">
        <f t="shared" si="7"/>
        <v>-5.7973652608719597</v>
      </c>
      <c r="M31" s="512"/>
      <c r="N31" s="512"/>
      <c r="P31" s="564" t="s">
        <v>273</v>
      </c>
      <c r="Q31" s="531">
        <v>163972970</v>
      </c>
      <c r="R31" s="528">
        <f>Q31</f>
        <v>163972970</v>
      </c>
      <c r="S31" s="529">
        <f t="shared" ref="S31:T42" si="8">((Q31-Y31)/Y31)*100</f>
        <v>8.1166556859620744</v>
      </c>
      <c r="T31" s="529">
        <f t="shared" si="8"/>
        <v>8.1166556859620744</v>
      </c>
      <c r="X31" s="565" t="s">
        <v>273</v>
      </c>
      <c r="Y31" s="533">
        <v>151663006</v>
      </c>
      <c r="Z31" s="534">
        <v>151663006</v>
      </c>
      <c r="AE31" s="565" t="s">
        <v>273</v>
      </c>
      <c r="AF31" s="533">
        <v>145263905</v>
      </c>
      <c r="AG31" s="534">
        <f>AF31</f>
        <v>145263905</v>
      </c>
      <c r="AI31" s="564" t="s">
        <v>273</v>
      </c>
      <c r="AJ31" s="533">
        <v>144544826</v>
      </c>
      <c r="AK31"/>
    </row>
    <row r="32" spans="1:37" ht="15" customHeight="1">
      <c r="A32" s="566" t="s">
        <v>274</v>
      </c>
      <c r="B32" s="527">
        <v>156520768</v>
      </c>
      <c r="C32" s="528">
        <f t="shared" ref="C32:C35" si="9">C31+B32</f>
        <v>344096073</v>
      </c>
      <c r="D32" s="529">
        <f t="shared" ref="D32:E42" si="10">((B32-I32)/I32)*100</f>
        <v>4.0355581849537234</v>
      </c>
      <c r="E32" s="529">
        <f t="shared" si="10"/>
        <v>12.849406336968885</v>
      </c>
      <c r="H32" s="566" t="s">
        <v>274</v>
      </c>
      <c r="I32" s="530">
        <v>150449299</v>
      </c>
      <c r="J32" s="528">
        <f t="shared" ref="J32:J42" si="11">J31+I32</f>
        <v>304916157</v>
      </c>
      <c r="K32" s="529">
        <f t="shared" si="7"/>
        <v>-7.3601574124820797</v>
      </c>
      <c r="L32" s="529">
        <f t="shared" si="7"/>
        <v>-6.5750010603589137</v>
      </c>
      <c r="P32" s="566" t="s">
        <v>274</v>
      </c>
      <c r="Q32" s="531">
        <v>162402369</v>
      </c>
      <c r="R32" s="528">
        <f t="shared" ref="R32:R42" si="12">R31+Q32</f>
        <v>326375339</v>
      </c>
      <c r="S32" s="529">
        <f t="shared" si="8"/>
        <v>16.200455512020216</v>
      </c>
      <c r="T32" s="529">
        <f t="shared" si="8"/>
        <v>11.993474116587558</v>
      </c>
      <c r="X32" s="567" t="s">
        <v>274</v>
      </c>
      <c r="Y32" s="533">
        <v>139760527</v>
      </c>
      <c r="Z32" s="534">
        <v>291423533</v>
      </c>
      <c r="AE32" s="567" t="s">
        <v>274</v>
      </c>
      <c r="AF32" s="533">
        <v>145635767</v>
      </c>
      <c r="AG32" s="534">
        <f>AF31+AF32</f>
        <v>290899672</v>
      </c>
      <c r="AI32" s="566" t="s">
        <v>274</v>
      </c>
      <c r="AJ32" s="533">
        <v>130552137</v>
      </c>
      <c r="AK32"/>
    </row>
    <row r="33" spans="1:37" ht="15" customHeight="1">
      <c r="A33" s="566" t="s">
        <v>275</v>
      </c>
      <c r="B33" s="568">
        <v>197639244</v>
      </c>
      <c r="C33" s="528">
        <f t="shared" si="9"/>
        <v>541735317</v>
      </c>
      <c r="D33" s="529">
        <f t="shared" si="10"/>
        <v>12.61810586972098</v>
      </c>
      <c r="E33" s="529">
        <f t="shared" si="10"/>
        <v>12.764911862127622</v>
      </c>
      <c r="H33" s="566" t="s">
        <v>275</v>
      </c>
      <c r="I33" s="537">
        <v>175495088</v>
      </c>
      <c r="J33" s="528">
        <f t="shared" si="11"/>
        <v>480411245</v>
      </c>
      <c r="K33" s="529">
        <f t="shared" si="7"/>
        <v>4.9824347207530257</v>
      </c>
      <c r="L33" s="529">
        <f t="shared" si="7"/>
        <v>-2.6604122352973518</v>
      </c>
      <c r="P33" s="566" t="s">
        <v>275</v>
      </c>
      <c r="Q33" s="538">
        <v>167166144</v>
      </c>
      <c r="R33" s="528">
        <f t="shared" si="12"/>
        <v>493541483</v>
      </c>
      <c r="S33" s="529">
        <f t="shared" si="8"/>
        <v>-6.3349603515207829</v>
      </c>
      <c r="T33" s="529">
        <f t="shared" si="8"/>
        <v>5.0321062013434439</v>
      </c>
      <c r="X33" s="567" t="s">
        <v>275</v>
      </c>
      <c r="Y33" s="533">
        <v>178472293</v>
      </c>
      <c r="Z33" s="534">
        <v>469895826</v>
      </c>
      <c r="AE33" s="567" t="s">
        <v>275</v>
      </c>
      <c r="AF33" s="533">
        <v>149875335</v>
      </c>
      <c r="AG33" s="534">
        <f t="shared" ref="AG33:AG42" si="13">AG32+AF33</f>
        <v>440775007</v>
      </c>
      <c r="AI33" s="566" t="s">
        <v>275</v>
      </c>
      <c r="AJ33" s="533">
        <v>148471573</v>
      </c>
      <c r="AK33"/>
    </row>
    <row r="34" spans="1:37" ht="15" customHeight="1">
      <c r="A34" s="566" t="s">
        <v>276</v>
      </c>
      <c r="B34" s="527">
        <v>168414251</v>
      </c>
      <c r="C34" s="528">
        <f t="shared" si="9"/>
        <v>710149568</v>
      </c>
      <c r="D34" s="529">
        <f t="shared" si="10"/>
        <v>4.4969756673011467</v>
      </c>
      <c r="E34" s="529">
        <f t="shared" si="10"/>
        <v>10.687977094072846</v>
      </c>
      <c r="H34" s="566" t="s">
        <v>276</v>
      </c>
      <c r="I34" s="530">
        <v>161166627</v>
      </c>
      <c r="J34" s="528">
        <f t="shared" si="11"/>
        <v>641577872</v>
      </c>
      <c r="K34" s="529">
        <f t="shared" si="7"/>
        <v>-0.41179721687382631</v>
      </c>
      <c r="L34" s="529">
        <f t="shared" si="7"/>
        <v>-2.1051568659211894</v>
      </c>
      <c r="P34" s="566" t="s">
        <v>276</v>
      </c>
      <c r="Q34" s="531">
        <v>161833051</v>
      </c>
      <c r="R34" s="528">
        <f t="shared" si="12"/>
        <v>655374534</v>
      </c>
      <c r="S34" s="529">
        <f t="shared" si="8"/>
        <v>11.615928574877062</v>
      </c>
      <c r="T34" s="529">
        <f t="shared" si="8"/>
        <v>6.5845788668759022</v>
      </c>
      <c r="X34" s="567" t="s">
        <v>276</v>
      </c>
      <c r="Y34" s="535">
        <v>144991000</v>
      </c>
      <c r="Z34" s="536">
        <v>614886826</v>
      </c>
      <c r="AE34" s="567" t="s">
        <v>276</v>
      </c>
      <c r="AF34" s="535">
        <v>163172988</v>
      </c>
      <c r="AG34" s="536">
        <f t="shared" si="13"/>
        <v>603947995</v>
      </c>
      <c r="AI34" s="566" t="s">
        <v>276</v>
      </c>
      <c r="AJ34" s="535">
        <v>132527931</v>
      </c>
      <c r="AK34"/>
    </row>
    <row r="35" spans="1:37" ht="15" customHeight="1">
      <c r="A35" s="566" t="s">
        <v>277</v>
      </c>
      <c r="B35" s="527">
        <v>172309001</v>
      </c>
      <c r="C35" s="528">
        <f t="shared" si="9"/>
        <v>882458569</v>
      </c>
      <c r="D35" s="529">
        <f t="shared" si="10"/>
        <v>6.8675179434400064</v>
      </c>
      <c r="E35" s="529">
        <f t="shared" si="10"/>
        <v>9.9206811746057895</v>
      </c>
      <c r="H35" s="566" t="s">
        <v>277</v>
      </c>
      <c r="I35" s="530">
        <v>161236084</v>
      </c>
      <c r="J35" s="528">
        <f t="shared" si="11"/>
        <v>802813956</v>
      </c>
      <c r="K35" s="529">
        <f t="shared" si="7"/>
        <v>-0.15067618998696397</v>
      </c>
      <c r="L35" s="529">
        <f t="shared" si="7"/>
        <v>-1.7187862482571228</v>
      </c>
      <c r="P35" s="566" t="s">
        <v>277</v>
      </c>
      <c r="Q35" s="531">
        <v>161479395</v>
      </c>
      <c r="R35" s="528">
        <f t="shared" si="12"/>
        <v>816853929</v>
      </c>
      <c r="S35" s="529">
        <f t="shared" si="8"/>
        <v>1.1314305939931864</v>
      </c>
      <c r="T35" s="529">
        <f t="shared" si="8"/>
        <v>5.4604310815401975</v>
      </c>
      <c r="X35" s="567" t="s">
        <v>277</v>
      </c>
      <c r="Y35" s="533">
        <v>159672808</v>
      </c>
      <c r="Z35" s="534">
        <v>774559634</v>
      </c>
      <c r="AE35" s="567" t="s">
        <v>277</v>
      </c>
      <c r="AF35" s="533">
        <v>147287789</v>
      </c>
      <c r="AG35" s="534">
        <f t="shared" si="13"/>
        <v>751235784</v>
      </c>
      <c r="AI35" s="566" t="s">
        <v>277</v>
      </c>
      <c r="AJ35" s="533">
        <v>135253559</v>
      </c>
      <c r="AK35"/>
    </row>
    <row r="36" spans="1:37" ht="15" customHeight="1">
      <c r="A36" s="566" t="s">
        <v>278</v>
      </c>
      <c r="B36" s="530"/>
      <c r="C36" s="528"/>
      <c r="D36" s="529">
        <f t="shared" si="10"/>
        <v>-100</v>
      </c>
      <c r="E36" s="529">
        <f t="shared" si="10"/>
        <v>-100</v>
      </c>
      <c r="H36" s="566" t="s">
        <v>278</v>
      </c>
      <c r="I36" s="530">
        <v>156336157</v>
      </c>
      <c r="J36" s="528">
        <f t="shared" si="11"/>
        <v>959150113</v>
      </c>
      <c r="K36" s="529">
        <f t="shared" si="7"/>
        <v>-0.69837297646285879</v>
      </c>
      <c r="L36" s="529">
        <f t="shared" si="7"/>
        <v>-1.5538974658061977</v>
      </c>
      <c r="P36" s="566" t="s">
        <v>278</v>
      </c>
      <c r="Q36" s="531">
        <v>157435645</v>
      </c>
      <c r="R36" s="528">
        <f t="shared" si="12"/>
        <v>974289574</v>
      </c>
      <c r="S36" s="529">
        <f t="shared" si="8"/>
        <v>-0.52414245508708868</v>
      </c>
      <c r="T36" s="539">
        <f t="shared" si="8"/>
        <v>4.445074721179104</v>
      </c>
      <c r="X36" s="567" t="s">
        <v>278</v>
      </c>
      <c r="Y36" s="533">
        <v>158265180</v>
      </c>
      <c r="Z36" s="534">
        <v>932824814</v>
      </c>
      <c r="AE36" s="567" t="s">
        <v>278</v>
      </c>
      <c r="AF36" s="533">
        <v>137904628</v>
      </c>
      <c r="AG36" s="534">
        <f t="shared" si="13"/>
        <v>889140412</v>
      </c>
      <c r="AI36" s="566" t="s">
        <v>278</v>
      </c>
      <c r="AJ36" s="533">
        <v>124800121</v>
      </c>
      <c r="AK36"/>
    </row>
    <row r="37" spans="1:37" ht="15" customHeight="1">
      <c r="A37" s="566" t="s">
        <v>279</v>
      </c>
      <c r="B37" s="530"/>
      <c r="C37" s="528"/>
      <c r="D37" s="529">
        <f t="shared" si="10"/>
        <v>-100</v>
      </c>
      <c r="E37" s="529">
        <f t="shared" si="10"/>
        <v>-100</v>
      </c>
      <c r="H37" s="566" t="s">
        <v>279</v>
      </c>
      <c r="I37" s="530">
        <v>162613642</v>
      </c>
      <c r="J37" s="528">
        <f t="shared" si="11"/>
        <v>1121763755</v>
      </c>
      <c r="K37" s="529">
        <f t="shared" si="7"/>
        <v>9.7539093175344167</v>
      </c>
      <c r="L37" s="529">
        <f t="shared" si="7"/>
        <v>-6.1282730167799199E-2</v>
      </c>
      <c r="P37" s="566" t="s">
        <v>279</v>
      </c>
      <c r="Q37" s="531">
        <v>148162050</v>
      </c>
      <c r="R37" s="528">
        <f t="shared" si="12"/>
        <v>1122451624</v>
      </c>
      <c r="S37" s="529">
        <f t="shared" si="8"/>
        <v>-5.8279669068189781</v>
      </c>
      <c r="T37" s="539">
        <f t="shared" si="8"/>
        <v>2.962469929925025</v>
      </c>
      <c r="X37" s="567" t="s">
        <v>279</v>
      </c>
      <c r="Y37" s="533">
        <v>157331264</v>
      </c>
      <c r="Z37" s="534">
        <v>1090156078</v>
      </c>
      <c r="AE37" s="567" t="s">
        <v>279</v>
      </c>
      <c r="AF37" s="533">
        <v>146654943</v>
      </c>
      <c r="AG37" s="534">
        <f t="shared" si="13"/>
        <v>1035795355</v>
      </c>
      <c r="AI37" s="566" t="s">
        <v>279</v>
      </c>
      <c r="AJ37" s="533">
        <v>141780454</v>
      </c>
      <c r="AK37"/>
    </row>
    <row r="38" spans="1:37" ht="15" customHeight="1">
      <c r="A38" s="566" t="s">
        <v>280</v>
      </c>
      <c r="B38" s="569"/>
      <c r="C38" s="528"/>
      <c r="D38" s="529">
        <f t="shared" si="10"/>
        <v>-100</v>
      </c>
      <c r="E38" s="529">
        <f t="shared" si="10"/>
        <v>-100</v>
      </c>
      <c r="H38" s="566" t="s">
        <v>280</v>
      </c>
      <c r="I38" s="569">
        <v>163056783</v>
      </c>
      <c r="J38" s="528">
        <f t="shared" si="11"/>
        <v>1284820538</v>
      </c>
      <c r="K38" s="529">
        <f t="shared" si="7"/>
        <v>-0.24045363798662003</v>
      </c>
      <c r="L38" s="529">
        <f t="shared" si="7"/>
        <v>-8.4056987298096394E-2</v>
      </c>
      <c r="M38" s="512"/>
      <c r="N38" s="512"/>
      <c r="P38" s="566" t="s">
        <v>280</v>
      </c>
      <c r="Q38" s="570">
        <v>163449804</v>
      </c>
      <c r="R38" s="528">
        <f t="shared" si="12"/>
        <v>1285901428</v>
      </c>
      <c r="S38" s="529">
        <f t="shared" si="8"/>
        <v>11.967596778395528</v>
      </c>
      <c r="T38" s="539">
        <f t="shared" si="8"/>
        <v>4.025916696389201</v>
      </c>
      <c r="X38" s="567" t="s">
        <v>280</v>
      </c>
      <c r="Y38" s="533">
        <v>145979559</v>
      </c>
      <c r="Z38" s="534">
        <v>1236135637</v>
      </c>
      <c r="AE38" s="567" t="s">
        <v>280</v>
      </c>
      <c r="AF38" s="533">
        <v>143642198</v>
      </c>
      <c r="AG38" s="534">
        <f t="shared" si="13"/>
        <v>1179437553</v>
      </c>
      <c r="AI38" s="566" t="s">
        <v>280</v>
      </c>
      <c r="AJ38" s="533">
        <v>131815930</v>
      </c>
      <c r="AK38"/>
    </row>
    <row r="39" spans="1:37" ht="15" customHeight="1">
      <c r="A39" s="566" t="s">
        <v>281</v>
      </c>
      <c r="B39" s="569"/>
      <c r="C39" s="528"/>
      <c r="D39" s="529">
        <f t="shared" si="10"/>
        <v>-100</v>
      </c>
      <c r="E39" s="529">
        <f t="shared" si="10"/>
        <v>-100</v>
      </c>
      <c r="H39" s="566" t="s">
        <v>281</v>
      </c>
      <c r="I39" s="569">
        <v>165006433</v>
      </c>
      <c r="J39" s="528">
        <f t="shared" si="11"/>
        <v>1449826971</v>
      </c>
      <c r="K39" s="529">
        <f t="shared" si="7"/>
        <v>3.8870022695465938</v>
      </c>
      <c r="L39" s="529">
        <f t="shared" si="7"/>
        <v>0.35251727170151237</v>
      </c>
      <c r="P39" s="566" t="s">
        <v>281</v>
      </c>
      <c r="Q39" s="570">
        <v>158832606</v>
      </c>
      <c r="R39" s="528">
        <f t="shared" si="12"/>
        <v>1444734034</v>
      </c>
      <c r="S39" s="529">
        <f t="shared" si="8"/>
        <v>1.4700704011090215</v>
      </c>
      <c r="T39" s="539">
        <f t="shared" si="8"/>
        <v>3.7386474665963245</v>
      </c>
      <c r="X39" s="567" t="s">
        <v>281</v>
      </c>
      <c r="Y39" s="533">
        <v>156531483</v>
      </c>
      <c r="Z39" s="534">
        <v>1392667120</v>
      </c>
      <c r="AE39" s="567" t="s">
        <v>281</v>
      </c>
      <c r="AF39" s="533">
        <v>162820378</v>
      </c>
      <c r="AG39" s="534">
        <f t="shared" si="13"/>
        <v>1342257931</v>
      </c>
      <c r="AI39" s="566" t="s">
        <v>281</v>
      </c>
      <c r="AJ39" s="533">
        <v>128600790</v>
      </c>
      <c r="AK39"/>
    </row>
    <row r="40" spans="1:37" ht="15" customHeight="1">
      <c r="A40" s="566" t="s">
        <v>282</v>
      </c>
      <c r="B40" s="569"/>
      <c r="C40" s="528"/>
      <c r="D40" s="529">
        <f t="shared" si="10"/>
        <v>-100</v>
      </c>
      <c r="E40" s="529">
        <f t="shared" si="10"/>
        <v>-100</v>
      </c>
      <c r="H40" s="566" t="s">
        <v>282</v>
      </c>
      <c r="I40" s="569">
        <v>183885284</v>
      </c>
      <c r="J40" s="528">
        <f t="shared" si="11"/>
        <v>1633712255</v>
      </c>
      <c r="K40" s="529">
        <f t="shared" si="7"/>
        <v>7.8220864030809825</v>
      </c>
      <c r="L40" s="529">
        <f t="shared" si="7"/>
        <v>1.1411725455627488</v>
      </c>
      <c r="P40" s="566" t="s">
        <v>282</v>
      </c>
      <c r="Q40" s="570">
        <v>170545099</v>
      </c>
      <c r="R40" s="528">
        <f t="shared" si="12"/>
        <v>1615279133</v>
      </c>
      <c r="S40" s="529">
        <f t="shared" si="8"/>
        <v>-8.2343186126247622E-2</v>
      </c>
      <c r="T40" s="539">
        <f t="shared" si="8"/>
        <v>3.3214746598519951</v>
      </c>
      <c r="X40" s="567" t="s">
        <v>282</v>
      </c>
      <c r="Y40" s="533">
        <v>170685647</v>
      </c>
      <c r="Z40" s="534">
        <v>1563352767</v>
      </c>
      <c r="AE40" s="567" t="s">
        <v>282</v>
      </c>
      <c r="AF40" s="533">
        <v>173818899</v>
      </c>
      <c r="AG40" s="534">
        <f t="shared" si="13"/>
        <v>1516076830</v>
      </c>
      <c r="AI40" s="566" t="s">
        <v>282</v>
      </c>
      <c r="AJ40" s="533">
        <v>150851118</v>
      </c>
      <c r="AK40"/>
    </row>
    <row r="41" spans="1:37" ht="15" customHeight="1">
      <c r="A41" s="566" t="s">
        <v>283</v>
      </c>
      <c r="B41" s="569"/>
      <c r="C41" s="528"/>
      <c r="D41" s="529">
        <f t="shared" si="10"/>
        <v>-100</v>
      </c>
      <c r="E41" s="529">
        <f t="shared" si="10"/>
        <v>-100</v>
      </c>
      <c r="H41" s="566" t="s">
        <v>283</v>
      </c>
      <c r="I41" s="569">
        <v>182489203</v>
      </c>
      <c r="J41" s="528">
        <f t="shared" si="11"/>
        <v>1816201458</v>
      </c>
      <c r="K41" s="529">
        <f t="shared" si="7"/>
        <v>7.9658113988599473</v>
      </c>
      <c r="L41" s="529">
        <f t="shared" si="7"/>
        <v>1.7876624041250047</v>
      </c>
      <c r="P41" s="566" t="s">
        <v>283</v>
      </c>
      <c r="Q41" s="570">
        <v>169024991</v>
      </c>
      <c r="R41" s="528">
        <f t="shared" si="12"/>
        <v>1784304124</v>
      </c>
      <c r="S41" s="529">
        <f t="shared" si="8"/>
        <v>1.3397332283616921</v>
      </c>
      <c r="T41" s="539">
        <f t="shared" si="8"/>
        <v>3.1304294728698041</v>
      </c>
      <c r="X41" s="567" t="s">
        <v>283</v>
      </c>
      <c r="Y41" s="533">
        <v>166790444</v>
      </c>
      <c r="Z41" s="534">
        <v>1730143211</v>
      </c>
      <c r="AB41" s="571"/>
      <c r="AC41" s="571"/>
      <c r="AE41" s="567" t="s">
        <v>283</v>
      </c>
      <c r="AF41" s="533">
        <v>154339709</v>
      </c>
      <c r="AG41" s="534">
        <f t="shared" si="13"/>
        <v>1670416539</v>
      </c>
      <c r="AI41" s="566" t="s">
        <v>283</v>
      </c>
      <c r="AJ41" s="533">
        <v>143678542</v>
      </c>
      <c r="AK41"/>
    </row>
    <row r="42" spans="1:37" ht="15" customHeight="1">
      <c r="A42" s="566" t="s">
        <v>284</v>
      </c>
      <c r="B42" s="569"/>
      <c r="C42" s="528"/>
      <c r="D42" s="529">
        <f t="shared" si="10"/>
        <v>-100</v>
      </c>
      <c r="E42" s="529">
        <f t="shared" si="10"/>
        <v>-100</v>
      </c>
      <c r="H42" s="566" t="s">
        <v>284</v>
      </c>
      <c r="I42" s="569">
        <v>176056200</v>
      </c>
      <c r="J42" s="528">
        <f t="shared" si="11"/>
        <v>1992257658</v>
      </c>
      <c r="K42" s="529">
        <f t="shared" si="7"/>
        <v>-2.5193359971720586</v>
      </c>
      <c r="L42" s="529">
        <f t="shared" si="7"/>
        <v>1.3917812719728371</v>
      </c>
      <c r="P42" s="566" t="s">
        <v>284</v>
      </c>
      <c r="Q42" s="533">
        <v>180606279</v>
      </c>
      <c r="R42" s="528">
        <f t="shared" si="12"/>
        <v>1964910403</v>
      </c>
      <c r="S42" s="539">
        <f t="shared" si="8"/>
        <v>1.6947482502270061</v>
      </c>
      <c r="T42" s="539">
        <f t="shared" si="8"/>
        <v>2.9967781605246762</v>
      </c>
      <c r="U42" s="512"/>
      <c r="X42" s="567" t="s">
        <v>284</v>
      </c>
      <c r="Y42" s="533">
        <v>177596466</v>
      </c>
      <c r="Z42" s="534">
        <v>1907739677</v>
      </c>
      <c r="AE42" s="567" t="s">
        <v>284</v>
      </c>
      <c r="AF42" s="533">
        <v>169546637</v>
      </c>
      <c r="AG42" s="534">
        <f t="shared" si="13"/>
        <v>1839963176</v>
      </c>
      <c r="AI42" s="566" t="s">
        <v>284</v>
      </c>
      <c r="AJ42" s="533">
        <v>141830833</v>
      </c>
      <c r="AK42"/>
    </row>
    <row r="43" spans="1:37" ht="15" customHeight="1">
      <c r="A43" s="2"/>
      <c r="B43" s="572"/>
      <c r="C43" s="555"/>
      <c r="D43" s="529"/>
      <c r="H43" s="2"/>
      <c r="I43" s="572"/>
      <c r="J43" s="555"/>
      <c r="K43" s="529"/>
      <c r="P43" s="2"/>
      <c r="Q43" s="572"/>
      <c r="R43" s="555"/>
      <c r="S43" s="539"/>
      <c r="T43" s="573"/>
      <c r="X43" s="553"/>
      <c r="Y43" s="572"/>
      <c r="Z43" s="555"/>
      <c r="AE43" s="553"/>
      <c r="AF43" s="572"/>
      <c r="AG43" s="555"/>
      <c r="AI43" s="2"/>
      <c r="AJ43" s="572"/>
      <c r="AK43"/>
    </row>
    <row r="44" spans="1:37" ht="15" customHeight="1">
      <c r="A44" s="547" t="s">
        <v>285</v>
      </c>
      <c r="B44" s="574">
        <f>SUM(B31:B42)</f>
        <v>882458569</v>
      </c>
      <c r="C44" s="575"/>
      <c r="D44" s="529"/>
      <c r="H44" s="547" t="s">
        <v>286</v>
      </c>
      <c r="I44" s="574">
        <f>SUM(I31:I42)</f>
        <v>1992257658</v>
      </c>
      <c r="J44" s="575"/>
      <c r="K44" s="529"/>
      <c r="M44" s="540">
        <f>I44/1000000</f>
        <v>1992.257658</v>
      </c>
      <c r="N44" s="541" t="s">
        <v>293</v>
      </c>
      <c r="P44" s="547" t="s">
        <v>288</v>
      </c>
      <c r="Q44" s="574">
        <f>SUM(Q31:Q42)</f>
        <v>1964910403</v>
      </c>
      <c r="R44" s="575"/>
      <c r="S44" s="539">
        <f>((Q44-Y44)/Y44)*100</f>
        <v>2.9967781605246762</v>
      </c>
      <c r="T44" s="573"/>
      <c r="U44" s="540">
        <f>Q44/1000000</f>
        <v>1964.9104030000001</v>
      </c>
      <c r="V44" s="541" t="s">
        <v>293</v>
      </c>
      <c r="W44" s="512"/>
      <c r="X44" s="550" t="s">
        <v>289</v>
      </c>
      <c r="Y44" s="574">
        <f>SUM(Y31:Y42)</f>
        <v>1907739677</v>
      </c>
      <c r="Z44" s="575"/>
      <c r="AB44" s="540">
        <f>Y44/1000000</f>
        <v>1907.739677</v>
      </c>
      <c r="AC44" s="549" t="s">
        <v>293</v>
      </c>
      <c r="AE44" s="550" t="s">
        <v>290</v>
      </c>
      <c r="AF44" s="574">
        <f>SUM(AF31:AF42)</f>
        <v>1839963176</v>
      </c>
      <c r="AG44" s="575"/>
      <c r="AI44" s="547" t="s">
        <v>291</v>
      </c>
      <c r="AJ44" s="574">
        <f>SUM(AJ31:AJ42)</f>
        <v>1654707814</v>
      </c>
      <c r="AK44"/>
    </row>
    <row r="45" spans="1:37" ht="15" customHeight="1">
      <c r="S45"/>
      <c r="X45" s="576"/>
      <c r="Y45" s="577"/>
      <c r="Z45" s="577"/>
      <c r="AI45" s="553"/>
      <c r="AJ45" s="553"/>
    </row>
    <row r="46" spans="1:37" ht="15" customHeight="1">
      <c r="M46" s="512"/>
      <c r="N46" s="512"/>
      <c r="S46"/>
      <c r="X46" s="553"/>
      <c r="Y46" s="553"/>
      <c r="Z46" s="553"/>
      <c r="AI46" s="553"/>
      <c r="AJ46" s="553"/>
    </row>
    <row r="47" spans="1:37" ht="15" customHeight="1">
      <c r="R47" s="578"/>
      <c r="X47" s="553"/>
      <c r="Y47" s="553"/>
      <c r="Z47" s="579"/>
      <c r="AI47" s="553"/>
      <c r="AJ47" s="553"/>
    </row>
    <row r="48" spans="1:37" ht="15" customHeight="1">
      <c r="J48" s="515"/>
      <c r="M48" s="512"/>
      <c r="N48" s="512"/>
      <c r="R48" s="571"/>
      <c r="T48" s="512"/>
      <c r="X48" s="553"/>
      <c r="Y48" s="553"/>
      <c r="Z48" s="580"/>
      <c r="AI48" s="553"/>
      <c r="AJ48" s="553"/>
    </row>
    <row r="49" spans="10:36" ht="15" customHeight="1">
      <c r="J49" s="512"/>
      <c r="T49" s="512"/>
      <c r="X49" s="553"/>
      <c r="Y49" s="553"/>
      <c r="Z49" s="553"/>
      <c r="AI49" s="553"/>
      <c r="AJ49" s="553"/>
    </row>
    <row r="50" spans="10:36" ht="15" customHeight="1">
      <c r="T50" s="512"/>
      <c r="X50" s="553"/>
      <c r="Y50" s="553"/>
      <c r="Z50" s="553"/>
      <c r="AI50" s="553"/>
      <c r="AJ50" s="553"/>
    </row>
    <row r="51" spans="10:36" ht="15" customHeight="1">
      <c r="X51" s="553"/>
      <c r="Y51" s="553"/>
      <c r="Z51" s="553"/>
    </row>
    <row r="52" spans="10:36" ht="15" customHeight="1">
      <c r="X52" s="553"/>
      <c r="Y52" s="553"/>
      <c r="Z52" s="553"/>
    </row>
    <row r="53" spans="10:36" ht="15" customHeight="1">
      <c r="T53" s="512"/>
      <c r="U53" s="578"/>
      <c r="V53" s="578"/>
      <c r="X53" s="553"/>
      <c r="Y53" s="553"/>
      <c r="Z53" s="553"/>
    </row>
    <row r="54" spans="10:36" ht="15" customHeight="1">
      <c r="X54" s="553"/>
      <c r="Y54" s="553"/>
      <c r="Z54" s="553"/>
    </row>
    <row r="55" spans="10:36" ht="15" customHeight="1">
      <c r="X55" s="553"/>
      <c r="Y55" s="553"/>
      <c r="Z55" s="553"/>
    </row>
    <row r="56" spans="10:36" ht="15" customHeight="1">
      <c r="X56" s="553"/>
      <c r="Y56" s="553"/>
      <c r="Z56" s="553"/>
    </row>
    <row r="57" spans="10:36" ht="15" customHeight="1">
      <c r="X57" s="553"/>
      <c r="Y57" s="553"/>
      <c r="Z57" s="553"/>
    </row>
    <row r="58" spans="10:36" ht="15" customHeight="1">
      <c r="X58" s="553"/>
      <c r="Y58" s="553"/>
      <c r="Z58" s="553"/>
    </row>
    <row r="59" spans="10:36" ht="15" customHeight="1">
      <c r="X59" s="553"/>
      <c r="Y59" s="553"/>
      <c r="Z59" s="553"/>
    </row>
    <row r="60" spans="10:36" ht="15" customHeight="1">
      <c r="X60" s="553"/>
      <c r="Y60" s="553"/>
      <c r="Z60" s="553"/>
    </row>
    <row r="61" spans="10:36" ht="15" customHeight="1">
      <c r="X61" s="553"/>
      <c r="Y61" s="553"/>
      <c r="Z61" s="553"/>
    </row>
    <row r="62" spans="10:36" ht="15" customHeight="1">
      <c r="X62" s="553"/>
      <c r="Y62" s="553"/>
      <c r="Z62" s="553"/>
    </row>
    <row r="63" spans="10:36" ht="15" customHeight="1">
      <c r="X63" s="553"/>
      <c r="Y63" s="553"/>
      <c r="Z63" s="553"/>
    </row>
    <row r="64" spans="10:36" ht="15" customHeight="1">
      <c r="X64" s="553"/>
      <c r="Y64" s="553"/>
      <c r="Z64" s="553"/>
    </row>
    <row r="65" spans="24:26" ht="15" customHeight="1">
      <c r="X65" s="553"/>
      <c r="Y65" s="553"/>
      <c r="Z65" s="553"/>
    </row>
    <row r="66" spans="24:26" ht="15" customHeight="1">
      <c r="X66" s="553"/>
      <c r="Y66" s="553"/>
      <c r="Z66" s="553"/>
    </row>
    <row r="67" spans="24:26" ht="15" customHeight="1">
      <c r="X67" s="553"/>
      <c r="Y67" s="553"/>
      <c r="Z67" s="553"/>
    </row>
    <row r="68" spans="24:26" ht="15" customHeight="1">
      <c r="X68" s="553"/>
      <c r="Y68" s="553"/>
      <c r="Z68" s="553"/>
    </row>
    <row r="69" spans="24:26" ht="15" customHeight="1">
      <c r="X69" s="553"/>
      <c r="Y69" s="553"/>
      <c r="Z69" s="553"/>
    </row>
    <row r="70" spans="24:26" ht="15" customHeight="1">
      <c r="X70" s="553"/>
      <c r="Y70" s="553"/>
      <c r="Z70" s="553"/>
    </row>
    <row r="71" spans="24:26" ht="15" customHeight="1">
      <c r="X71" s="553"/>
      <c r="Y71" s="553"/>
      <c r="Z71" s="553"/>
    </row>
    <row r="72" spans="24:26" ht="15" customHeight="1">
      <c r="X72" s="553"/>
      <c r="Y72" s="553"/>
      <c r="Z72" s="553"/>
    </row>
    <row r="73" spans="24:26" ht="15" customHeight="1">
      <c r="X73" s="553"/>
      <c r="Y73" s="553"/>
      <c r="Z73" s="553"/>
    </row>
    <row r="74" spans="24:26" ht="15" customHeight="1">
      <c r="X74" s="553"/>
      <c r="Y74" s="553"/>
      <c r="Z74" s="553"/>
    </row>
    <row r="75" spans="24:26" ht="15" customHeight="1">
      <c r="X75" s="553"/>
      <c r="Y75" s="553"/>
      <c r="Z75" s="553"/>
    </row>
    <row r="76" spans="24:26" ht="15" customHeight="1">
      <c r="X76" s="553"/>
      <c r="Y76" s="553"/>
      <c r="Z76" s="553"/>
    </row>
    <row r="77" spans="24:26" ht="15" customHeight="1">
      <c r="X77" s="553"/>
      <c r="Y77" s="553"/>
      <c r="Z77" s="553"/>
    </row>
    <row r="78" spans="24:26" ht="15" customHeight="1">
      <c r="X78" s="553"/>
      <c r="Y78" s="553"/>
      <c r="Z78" s="553"/>
    </row>
    <row r="79" spans="24:26" ht="15" customHeight="1">
      <c r="X79" s="553"/>
      <c r="Y79" s="553"/>
      <c r="Z79" s="553"/>
    </row>
    <row r="80" spans="24:26" ht="15" customHeight="1">
      <c r="X80" s="553"/>
      <c r="Y80" s="553"/>
      <c r="Z80" s="553"/>
    </row>
    <row r="81" spans="24:26" ht="15" customHeight="1">
      <c r="X81" s="553"/>
      <c r="Y81" s="553"/>
      <c r="Z81" s="553"/>
    </row>
    <row r="82" spans="24:26" ht="15" customHeight="1">
      <c r="X82" s="553"/>
      <c r="Y82" s="553"/>
      <c r="Z82" s="553"/>
    </row>
    <row r="83" spans="24:26" ht="15" customHeight="1">
      <c r="X83" s="553"/>
      <c r="Y83" s="553"/>
      <c r="Z83" s="553"/>
    </row>
    <row r="84" spans="24:26" ht="15" customHeight="1">
      <c r="X84" s="553"/>
      <c r="Y84" s="553"/>
      <c r="Z84" s="553"/>
    </row>
    <row r="85" spans="24:26" ht="15" customHeight="1">
      <c r="X85" s="553"/>
      <c r="Y85" s="553"/>
      <c r="Z85" s="553"/>
    </row>
    <row r="86" spans="24:26" ht="15" customHeight="1">
      <c r="X86" s="553"/>
      <c r="Y86" s="553"/>
      <c r="Z86" s="553"/>
    </row>
    <row r="87" spans="24:26" ht="15" customHeight="1">
      <c r="X87" s="553"/>
      <c r="Y87" s="553"/>
      <c r="Z87" s="553"/>
    </row>
    <row r="88" spans="24:26" ht="15" customHeight="1">
      <c r="X88" s="553"/>
      <c r="Y88" s="553"/>
      <c r="Z88" s="553"/>
    </row>
    <row r="89" spans="24:26" ht="15" customHeight="1">
      <c r="X89" s="553"/>
      <c r="Y89" s="553"/>
      <c r="Z89" s="553"/>
    </row>
    <row r="90" spans="24:26" ht="15" customHeight="1">
      <c r="X90" s="553"/>
      <c r="Y90" s="553"/>
      <c r="Z90" s="553"/>
    </row>
    <row r="91" spans="24:26" ht="15" customHeight="1">
      <c r="X91" s="553"/>
      <c r="Y91" s="553"/>
      <c r="Z91" s="553"/>
    </row>
    <row r="92" spans="24:26" ht="15" customHeight="1">
      <c r="X92" s="553"/>
      <c r="Y92" s="553"/>
      <c r="Z92" s="553"/>
    </row>
    <row r="93" spans="24:26" ht="15" customHeight="1">
      <c r="X93" s="553"/>
      <c r="Y93" s="553"/>
      <c r="Z93" s="553"/>
    </row>
    <row r="94" spans="24:26" ht="15" customHeight="1">
      <c r="X94" s="553"/>
      <c r="Y94" s="553"/>
      <c r="Z94" s="553"/>
    </row>
    <row r="95" spans="24:26" ht="15" customHeight="1">
      <c r="X95" s="553"/>
      <c r="Y95" s="553"/>
      <c r="Z95" s="553"/>
    </row>
    <row r="96" spans="24:26" ht="15" customHeight="1">
      <c r="X96" s="553"/>
      <c r="Y96" s="553"/>
      <c r="Z96" s="553"/>
    </row>
    <row r="97" spans="24:26" ht="15" customHeight="1">
      <c r="X97" s="553"/>
      <c r="Y97" s="553"/>
      <c r="Z97" s="553"/>
    </row>
    <row r="98" spans="24:26" ht="15" customHeight="1">
      <c r="X98" s="553"/>
      <c r="Y98" s="553"/>
      <c r="Z98" s="553"/>
    </row>
    <row r="99" spans="24:26" ht="15" customHeight="1">
      <c r="X99" s="553"/>
      <c r="Y99" s="553"/>
      <c r="Z99" s="553"/>
    </row>
    <row r="100" spans="24:26" ht="15" customHeight="1">
      <c r="X100" s="553"/>
      <c r="Y100" s="553"/>
      <c r="Z100" s="553"/>
    </row>
    <row r="101" spans="24:26" ht="15" customHeight="1">
      <c r="X101" s="553"/>
      <c r="Y101" s="553"/>
      <c r="Z101" s="553"/>
    </row>
    <row r="102" spans="24:26" ht="15" customHeight="1">
      <c r="X102" s="553"/>
      <c r="Y102" s="553"/>
      <c r="Z102" s="553"/>
    </row>
    <row r="103" spans="24:26" ht="15" customHeight="1">
      <c r="X103" s="553"/>
      <c r="Y103" s="553"/>
      <c r="Z103" s="553"/>
    </row>
    <row r="104" spans="24:26" ht="15" customHeight="1">
      <c r="X104" s="553"/>
      <c r="Y104" s="553"/>
      <c r="Z104" s="553"/>
    </row>
    <row r="105" spans="24:26" ht="15" customHeight="1">
      <c r="X105" s="553"/>
      <c r="Y105" s="553"/>
      <c r="Z105" s="553"/>
    </row>
    <row r="106" spans="24:26" ht="15" customHeight="1">
      <c r="X106" s="553"/>
      <c r="Y106" s="553"/>
      <c r="Z106" s="553"/>
    </row>
    <row r="107" spans="24:26" ht="15" customHeight="1">
      <c r="X107" s="553"/>
      <c r="Y107" s="553"/>
      <c r="Z107" s="553"/>
    </row>
    <row r="108" spans="24:26" ht="15" customHeight="1">
      <c r="X108" s="553"/>
      <c r="Y108" s="553"/>
      <c r="Z108" s="553"/>
    </row>
    <row r="109" spans="24:26" ht="15" customHeight="1">
      <c r="X109" s="553"/>
      <c r="Y109" s="553"/>
      <c r="Z109" s="553"/>
    </row>
    <row r="110" spans="24:26" ht="15" customHeight="1">
      <c r="X110" s="553"/>
      <c r="Y110" s="553"/>
      <c r="Z110" s="553"/>
    </row>
    <row r="111" spans="24:26" ht="15" customHeight="1">
      <c r="X111" s="553"/>
      <c r="Y111" s="553"/>
      <c r="Z111" s="553"/>
    </row>
    <row r="112" spans="24:26" ht="15" customHeight="1">
      <c r="X112" s="553"/>
      <c r="Y112" s="553"/>
      <c r="Z112" s="553"/>
    </row>
    <row r="113" spans="24:26" ht="15" customHeight="1">
      <c r="X113" s="553"/>
      <c r="Y113" s="553"/>
      <c r="Z113" s="553"/>
    </row>
    <row r="114" spans="24:26" ht="15" customHeight="1">
      <c r="X114" s="553"/>
      <c r="Y114" s="553"/>
      <c r="Z114" s="553"/>
    </row>
    <row r="115" spans="24:26" ht="15" customHeight="1">
      <c r="X115" s="553"/>
      <c r="Y115" s="553"/>
      <c r="Z115" s="553"/>
    </row>
    <row r="116" spans="24:26" ht="15" customHeight="1">
      <c r="X116" s="553"/>
      <c r="Y116" s="553"/>
      <c r="Z116" s="553"/>
    </row>
    <row r="117" spans="24:26" ht="15" customHeight="1">
      <c r="X117" s="553"/>
      <c r="Y117" s="553"/>
      <c r="Z117" s="553"/>
    </row>
    <row r="118" spans="24:26" ht="15" customHeight="1">
      <c r="X118" s="553"/>
      <c r="Y118" s="553"/>
      <c r="Z118" s="553"/>
    </row>
    <row r="119" spans="24:26" ht="15" customHeight="1">
      <c r="X119" s="553"/>
      <c r="Y119" s="553"/>
      <c r="Z119" s="553"/>
    </row>
    <row r="120" spans="24:26" ht="15" customHeight="1">
      <c r="X120" s="553"/>
      <c r="Y120" s="553"/>
      <c r="Z120" s="553"/>
    </row>
    <row r="121" spans="24:26" ht="15" customHeight="1">
      <c r="X121" s="553"/>
      <c r="Y121" s="553"/>
      <c r="Z121" s="553"/>
    </row>
    <row r="122" spans="24:26" ht="15" customHeight="1">
      <c r="X122" s="553"/>
      <c r="Y122" s="553"/>
      <c r="Z122" s="553"/>
    </row>
    <row r="123" spans="24:26" ht="15" customHeight="1">
      <c r="X123" s="553"/>
      <c r="Y123" s="553"/>
      <c r="Z123" s="553"/>
    </row>
    <row r="124" spans="24:26" ht="15" customHeight="1">
      <c r="X124" s="553"/>
      <c r="Y124" s="553"/>
      <c r="Z124" s="553"/>
    </row>
    <row r="125" spans="24:26" ht="15" customHeight="1">
      <c r="X125" s="553"/>
      <c r="Y125" s="553"/>
      <c r="Z125" s="553"/>
    </row>
    <row r="126" spans="24:26" ht="15" customHeight="1">
      <c r="X126" s="553"/>
      <c r="Y126" s="553"/>
      <c r="Z126" s="553"/>
    </row>
    <row r="127" spans="24:26" ht="15" customHeight="1">
      <c r="X127" s="553"/>
      <c r="Y127" s="553"/>
      <c r="Z127" s="553"/>
    </row>
    <row r="128" spans="24:26" ht="15" customHeight="1">
      <c r="X128" s="553"/>
      <c r="Y128" s="553"/>
      <c r="Z128" s="553"/>
    </row>
    <row r="129" spans="24:26" ht="15" customHeight="1">
      <c r="X129" s="553"/>
      <c r="Y129" s="553"/>
      <c r="Z129" s="553"/>
    </row>
    <row r="130" spans="24:26" ht="15" customHeight="1">
      <c r="X130" s="553"/>
      <c r="Y130" s="553"/>
      <c r="Z130" s="553"/>
    </row>
    <row r="131" spans="24:26" ht="15" customHeight="1">
      <c r="X131" s="553"/>
      <c r="Y131" s="553"/>
      <c r="Z131" s="553"/>
    </row>
    <row r="132" spans="24:26" ht="15" customHeight="1">
      <c r="X132" s="553"/>
      <c r="Y132" s="553"/>
      <c r="Z132" s="553"/>
    </row>
    <row r="133" spans="24:26" ht="15" customHeight="1">
      <c r="X133" s="553"/>
      <c r="Y133" s="553"/>
      <c r="Z133" s="553"/>
    </row>
    <row r="134" spans="24:26" ht="15" customHeight="1">
      <c r="X134" s="553"/>
      <c r="Y134" s="553"/>
      <c r="Z134" s="553"/>
    </row>
    <row r="135" spans="24:26" ht="15" customHeight="1">
      <c r="X135" s="553"/>
      <c r="Y135" s="553"/>
      <c r="Z135" s="553"/>
    </row>
    <row r="136" spans="24:26" ht="15" customHeight="1">
      <c r="X136" s="553"/>
      <c r="Y136" s="553"/>
      <c r="Z136" s="553"/>
    </row>
    <row r="137" spans="24:26" ht="15" customHeight="1">
      <c r="X137" s="553"/>
      <c r="Y137" s="553"/>
      <c r="Z137" s="553"/>
    </row>
    <row r="138" spans="24:26" ht="15" customHeight="1">
      <c r="X138" s="553"/>
      <c r="Y138" s="553"/>
      <c r="Z138" s="553"/>
    </row>
    <row r="139" spans="24:26" ht="15" customHeight="1">
      <c r="X139" s="553"/>
      <c r="Y139" s="553"/>
      <c r="Z139" s="553"/>
    </row>
    <row r="140" spans="24:26" ht="15" customHeight="1">
      <c r="X140" s="553"/>
      <c r="Y140" s="553"/>
      <c r="Z140" s="553"/>
    </row>
    <row r="141" spans="24:26" ht="15" customHeight="1">
      <c r="X141" s="553"/>
      <c r="Y141" s="553"/>
      <c r="Z141" s="553"/>
    </row>
    <row r="142" spans="24:26" ht="15" customHeight="1">
      <c r="X142" s="553"/>
      <c r="Y142" s="553"/>
      <c r="Z142" s="553"/>
    </row>
    <row r="143" spans="24:26" ht="15" customHeight="1">
      <c r="X143" s="553"/>
      <c r="Y143" s="553"/>
      <c r="Z143" s="553"/>
    </row>
    <row r="144" spans="24:26" ht="15" customHeight="1">
      <c r="X144" s="553"/>
      <c r="Y144" s="553"/>
      <c r="Z144" s="553"/>
    </row>
    <row r="145" spans="24:26" ht="15" customHeight="1">
      <c r="X145" s="553"/>
      <c r="Y145" s="553"/>
      <c r="Z145" s="553"/>
    </row>
    <row r="146" spans="24:26" ht="15" customHeight="1">
      <c r="X146" s="553"/>
      <c r="Y146" s="553"/>
      <c r="Z146" s="553"/>
    </row>
    <row r="147" spans="24:26" ht="15" customHeight="1">
      <c r="X147" s="553"/>
      <c r="Y147" s="553"/>
      <c r="Z147" s="553"/>
    </row>
    <row r="148" spans="24:26" ht="15" customHeight="1">
      <c r="X148" s="553"/>
      <c r="Y148" s="553"/>
      <c r="Z148" s="553"/>
    </row>
    <row r="149" spans="24:26" ht="15" customHeight="1">
      <c r="X149" s="553"/>
      <c r="Y149" s="553"/>
      <c r="Z149" s="553"/>
    </row>
    <row r="150" spans="24:26" ht="15" customHeight="1">
      <c r="X150" s="553"/>
      <c r="Y150" s="553"/>
      <c r="Z150" s="553"/>
    </row>
    <row r="151" spans="24:26" ht="15" customHeight="1">
      <c r="X151" s="553"/>
      <c r="Y151" s="553"/>
      <c r="Z151" s="553"/>
    </row>
    <row r="152" spans="24:26" ht="15" customHeight="1">
      <c r="X152" s="553"/>
      <c r="Y152" s="553"/>
      <c r="Z152" s="553"/>
    </row>
    <row r="153" spans="24:26" ht="15" customHeight="1">
      <c r="X153" s="553"/>
      <c r="Y153" s="553"/>
      <c r="Z153" s="553"/>
    </row>
    <row r="154" spans="24:26" ht="15" customHeight="1">
      <c r="X154" s="553"/>
      <c r="Y154" s="553"/>
      <c r="Z154" s="553"/>
    </row>
    <row r="155" spans="24:26" ht="15" customHeight="1">
      <c r="X155" s="553"/>
      <c r="Y155" s="553"/>
      <c r="Z155" s="553"/>
    </row>
    <row r="156" spans="24:26" ht="15" customHeight="1">
      <c r="X156" s="553"/>
      <c r="Y156" s="553"/>
      <c r="Z156" s="553"/>
    </row>
    <row r="157" spans="24:26" ht="15" customHeight="1">
      <c r="X157" s="553"/>
      <c r="Y157" s="553"/>
      <c r="Z157" s="553"/>
    </row>
    <row r="158" spans="24:26" ht="15" customHeight="1">
      <c r="X158" s="553"/>
      <c r="Y158" s="553"/>
      <c r="Z158" s="553"/>
    </row>
    <row r="159" spans="24:26" ht="15" customHeight="1">
      <c r="X159" s="553"/>
      <c r="Y159" s="553"/>
      <c r="Z159" s="553"/>
    </row>
    <row r="160" spans="24:26" ht="15" customHeight="1">
      <c r="X160" s="553"/>
      <c r="Y160" s="553"/>
      <c r="Z160" s="553"/>
    </row>
    <row r="161" spans="24:26" ht="15" customHeight="1">
      <c r="X161" s="553"/>
      <c r="Y161" s="553"/>
      <c r="Z161" s="553"/>
    </row>
    <row r="162" spans="24:26" ht="15" customHeight="1">
      <c r="X162" s="553"/>
      <c r="Y162" s="553"/>
      <c r="Z162" s="553"/>
    </row>
    <row r="163" spans="24:26" ht="15" customHeight="1">
      <c r="X163" s="553"/>
      <c r="Y163" s="553"/>
      <c r="Z163" s="553"/>
    </row>
    <row r="164" spans="24:26" ht="15" customHeight="1">
      <c r="X164" s="553"/>
      <c r="Y164" s="553"/>
      <c r="Z164" s="553"/>
    </row>
    <row r="165" spans="24:26" ht="15" customHeight="1">
      <c r="X165" s="553"/>
      <c r="Y165" s="553"/>
      <c r="Z165" s="553"/>
    </row>
    <row r="166" spans="24:26" ht="15" customHeight="1">
      <c r="X166" s="553"/>
      <c r="Y166" s="553"/>
      <c r="Z166" s="553"/>
    </row>
    <row r="167" spans="24:26" ht="15" customHeight="1">
      <c r="X167" s="553"/>
      <c r="Y167" s="553"/>
      <c r="Z167" s="553"/>
    </row>
    <row r="168" spans="24:26" ht="15" customHeight="1">
      <c r="X168" s="553"/>
      <c r="Y168" s="553"/>
      <c r="Z168" s="553"/>
    </row>
    <row r="169" spans="24:26" ht="15" customHeight="1">
      <c r="X169" s="553"/>
      <c r="Y169" s="553"/>
      <c r="Z169" s="553"/>
    </row>
    <row r="170" spans="24:26" ht="15" customHeight="1">
      <c r="X170" s="553"/>
      <c r="Y170" s="553"/>
      <c r="Z170" s="553"/>
    </row>
    <row r="171" spans="24:26" ht="15" customHeight="1">
      <c r="X171" s="553"/>
      <c r="Y171" s="553"/>
      <c r="Z171" s="553"/>
    </row>
    <row r="172" spans="24:26" ht="15" customHeight="1">
      <c r="X172" s="553"/>
      <c r="Y172" s="553"/>
      <c r="Z172" s="553"/>
    </row>
    <row r="173" spans="24:26" ht="15" customHeight="1">
      <c r="X173" s="553"/>
      <c r="Y173" s="553"/>
      <c r="Z173" s="553"/>
    </row>
    <row r="174" spans="24:26" ht="15" customHeight="1">
      <c r="X174" s="553"/>
      <c r="Y174" s="553"/>
      <c r="Z174" s="553"/>
    </row>
    <row r="175" spans="24:26" ht="15" customHeight="1">
      <c r="X175" s="553"/>
      <c r="Y175" s="553"/>
      <c r="Z175" s="553"/>
    </row>
    <row r="176" spans="24:26" ht="15" customHeight="1">
      <c r="X176" s="553"/>
      <c r="Y176" s="553"/>
      <c r="Z176" s="553"/>
    </row>
    <row r="177" spans="24:26" ht="15" customHeight="1">
      <c r="X177" s="553"/>
      <c r="Y177" s="553"/>
      <c r="Z177" s="553"/>
    </row>
    <row r="178" spans="24:26" ht="15" customHeight="1">
      <c r="X178" s="553"/>
      <c r="Y178" s="553"/>
      <c r="Z178" s="553"/>
    </row>
    <row r="179" spans="24:26" ht="15" customHeight="1">
      <c r="X179" s="553"/>
      <c r="Y179" s="553"/>
      <c r="Z179" s="553"/>
    </row>
    <row r="180" spans="24:26" ht="15" customHeight="1">
      <c r="X180" s="553"/>
      <c r="Y180" s="553"/>
      <c r="Z180" s="553"/>
    </row>
    <row r="181" spans="24:26" ht="15" customHeight="1">
      <c r="X181" s="553"/>
      <c r="Y181" s="553"/>
      <c r="Z181" s="553"/>
    </row>
    <row r="182" spans="24:26" ht="15" customHeight="1">
      <c r="X182" s="553"/>
      <c r="Y182" s="553"/>
      <c r="Z182" s="553"/>
    </row>
    <row r="183" spans="24:26" ht="15" customHeight="1">
      <c r="X183" s="553"/>
      <c r="Y183" s="553"/>
      <c r="Z183" s="553"/>
    </row>
    <row r="184" spans="24:26" ht="15" customHeight="1">
      <c r="X184" s="553"/>
      <c r="Y184" s="553"/>
      <c r="Z184" s="553"/>
    </row>
    <row r="185" spans="24:26" ht="15" customHeight="1">
      <c r="X185" s="553"/>
      <c r="Y185" s="553"/>
      <c r="Z185" s="553"/>
    </row>
    <row r="186" spans="24:26" ht="15" customHeight="1">
      <c r="X186" s="553"/>
      <c r="Y186" s="553"/>
      <c r="Z186" s="553"/>
    </row>
    <row r="187" spans="24:26" ht="15" customHeight="1">
      <c r="X187" s="553"/>
      <c r="Y187" s="553"/>
      <c r="Z187" s="553"/>
    </row>
    <row r="188" spans="24:26" ht="15" customHeight="1">
      <c r="X188" s="553"/>
      <c r="Y188" s="553"/>
      <c r="Z188" s="553"/>
    </row>
    <row r="189" spans="24:26" ht="15" customHeight="1">
      <c r="X189" s="553"/>
      <c r="Y189" s="553"/>
      <c r="Z189" s="553"/>
    </row>
    <row r="190" spans="24:26" ht="15" customHeight="1">
      <c r="X190" s="553"/>
      <c r="Y190" s="553"/>
      <c r="Z190" s="553"/>
    </row>
    <row r="191" spans="24:26" ht="15" customHeight="1">
      <c r="X191" s="553"/>
      <c r="Y191" s="553"/>
      <c r="Z191" s="553"/>
    </row>
    <row r="192" spans="24:26" ht="15" customHeight="1">
      <c r="X192" s="553"/>
      <c r="Y192" s="553"/>
      <c r="Z192" s="553"/>
    </row>
    <row r="193" spans="24:26" ht="15" customHeight="1">
      <c r="X193" s="553"/>
      <c r="Y193" s="553"/>
      <c r="Z193" s="553"/>
    </row>
    <row r="194" spans="24:26" ht="15" customHeight="1">
      <c r="X194" s="553"/>
      <c r="Y194" s="553"/>
      <c r="Z194" s="553"/>
    </row>
    <row r="195" spans="24:26" ht="15" customHeight="1">
      <c r="X195" s="553"/>
      <c r="Y195" s="553"/>
      <c r="Z195" s="553"/>
    </row>
    <row r="196" spans="24:26" ht="15" customHeight="1">
      <c r="X196" s="553"/>
      <c r="Y196" s="553"/>
      <c r="Z196" s="553"/>
    </row>
    <row r="197" spans="24:26" ht="15" customHeight="1">
      <c r="X197" s="553"/>
      <c r="Y197" s="553"/>
      <c r="Z197" s="553"/>
    </row>
    <row r="198" spans="24:26" ht="15" customHeight="1">
      <c r="X198" s="553"/>
      <c r="Y198" s="553"/>
      <c r="Z198" s="553"/>
    </row>
    <row r="199" spans="24:26" ht="15" customHeight="1">
      <c r="X199" s="553"/>
      <c r="Y199" s="553"/>
      <c r="Z199" s="553"/>
    </row>
    <row r="200" spans="24:26" ht="15" customHeight="1">
      <c r="X200" s="553"/>
      <c r="Y200" s="553"/>
      <c r="Z200" s="553"/>
    </row>
    <row r="201" spans="24:26" ht="15" customHeight="1">
      <c r="X201" s="553"/>
      <c r="Y201" s="553"/>
      <c r="Z201" s="553"/>
    </row>
    <row r="202" spans="24:26" ht="15" customHeight="1">
      <c r="X202" s="553"/>
      <c r="Y202" s="553"/>
      <c r="Z202" s="553"/>
    </row>
    <row r="203" spans="24:26" ht="15" customHeight="1">
      <c r="X203" s="553"/>
      <c r="Y203" s="553"/>
      <c r="Z203" s="553"/>
    </row>
    <row r="204" spans="24:26" ht="15" customHeight="1">
      <c r="X204" s="553"/>
      <c r="Y204" s="553"/>
      <c r="Z204" s="553"/>
    </row>
    <row r="205" spans="24:26" ht="15" customHeight="1">
      <c r="X205" s="553"/>
      <c r="Y205" s="553"/>
      <c r="Z205" s="553"/>
    </row>
    <row r="206" spans="24:26" ht="15" customHeight="1">
      <c r="X206" s="553"/>
      <c r="Y206" s="553"/>
      <c r="Z206" s="553"/>
    </row>
    <row r="207" spans="24:26" ht="15" customHeight="1">
      <c r="X207" s="553"/>
      <c r="Y207" s="553"/>
      <c r="Z207" s="553"/>
    </row>
    <row r="208" spans="24:26" ht="15" customHeight="1">
      <c r="X208" s="553"/>
      <c r="Y208" s="553"/>
      <c r="Z208" s="553"/>
    </row>
    <row r="209" spans="24:26">
      <c r="X209" s="553"/>
      <c r="Y209" s="553"/>
      <c r="Z209" s="553"/>
    </row>
    <row r="210" spans="24:26">
      <c r="X210" s="553"/>
      <c r="Y210" s="553"/>
      <c r="Z210" s="553"/>
    </row>
    <row r="211" spans="24:26">
      <c r="X211" s="553"/>
      <c r="Y211" s="553"/>
      <c r="Z211" s="553"/>
    </row>
    <row r="212" spans="24:26">
      <c r="X212" s="553"/>
      <c r="Y212" s="553"/>
      <c r="Z212" s="553"/>
    </row>
    <row r="213" spans="24:26">
      <c r="X213" s="553"/>
      <c r="Y213" s="553"/>
      <c r="Z213" s="553"/>
    </row>
    <row r="214" spans="24:26">
      <c r="X214" s="553"/>
      <c r="Y214" s="553"/>
      <c r="Z214" s="553"/>
    </row>
    <row r="215" spans="24:26">
      <c r="X215" s="553"/>
      <c r="Y215" s="553"/>
      <c r="Z215" s="553"/>
    </row>
    <row r="216" spans="24:26">
      <c r="X216" s="553"/>
      <c r="Y216" s="553"/>
      <c r="Z216" s="553"/>
    </row>
    <row r="217" spans="24:26">
      <c r="X217" s="553"/>
      <c r="Y217" s="553"/>
      <c r="Z217" s="553"/>
    </row>
    <row r="218" spans="24:26">
      <c r="X218" s="553"/>
      <c r="Y218" s="553"/>
      <c r="Z218" s="553"/>
    </row>
    <row r="219" spans="24:26">
      <c r="X219" s="553"/>
      <c r="Y219" s="553"/>
      <c r="Z219" s="553"/>
    </row>
    <row r="220" spans="24:26">
      <c r="X220" s="553"/>
      <c r="Y220" s="553"/>
      <c r="Z220" s="553"/>
    </row>
    <row r="221" spans="24:26">
      <c r="X221" s="553"/>
      <c r="Y221" s="553"/>
      <c r="Z221" s="553"/>
    </row>
    <row r="222" spans="24:26">
      <c r="X222" s="553"/>
      <c r="Y222" s="553"/>
      <c r="Z222" s="553"/>
    </row>
    <row r="223" spans="24:26">
      <c r="X223" s="553"/>
      <c r="Y223" s="553"/>
      <c r="Z223" s="553"/>
    </row>
    <row r="224" spans="24:26">
      <c r="X224" s="553"/>
      <c r="Y224" s="553"/>
      <c r="Z224" s="553"/>
    </row>
    <row r="225" spans="24:26">
      <c r="X225" s="553"/>
      <c r="Y225" s="553"/>
      <c r="Z225" s="553"/>
    </row>
    <row r="226" spans="24:26">
      <c r="X226" s="553"/>
      <c r="Y226" s="553"/>
      <c r="Z226" s="553"/>
    </row>
    <row r="227" spans="24:26">
      <c r="X227" s="553"/>
      <c r="Y227" s="553"/>
      <c r="Z227" s="553"/>
    </row>
    <row r="228" spans="24:26">
      <c r="X228" s="553"/>
      <c r="Y228" s="553"/>
      <c r="Z228" s="553"/>
    </row>
    <row r="229" spans="24:26">
      <c r="X229" s="553"/>
      <c r="Y229" s="553"/>
      <c r="Z229" s="553"/>
    </row>
    <row r="230" spans="24:26">
      <c r="X230" s="553"/>
      <c r="Y230" s="553"/>
      <c r="Z230" s="553"/>
    </row>
    <row r="231" spans="24:26">
      <c r="X231" s="553"/>
      <c r="Y231" s="553"/>
      <c r="Z231" s="553"/>
    </row>
    <row r="232" spans="24:26">
      <c r="X232" s="553"/>
      <c r="Y232" s="553"/>
      <c r="Z232" s="553"/>
    </row>
    <row r="233" spans="24:26">
      <c r="X233" s="553"/>
      <c r="Y233" s="553"/>
      <c r="Z233" s="553"/>
    </row>
    <row r="234" spans="24:26">
      <c r="X234" s="553"/>
      <c r="Y234" s="553"/>
      <c r="Z234" s="553"/>
    </row>
    <row r="235" spans="24:26">
      <c r="X235" s="553"/>
      <c r="Y235" s="553"/>
      <c r="Z235" s="553"/>
    </row>
    <row r="236" spans="24:26">
      <c r="X236" s="553"/>
      <c r="Y236" s="553"/>
      <c r="Z236" s="553"/>
    </row>
    <row r="237" spans="24:26">
      <c r="X237" s="553"/>
      <c r="Y237" s="553"/>
      <c r="Z237" s="553"/>
    </row>
    <row r="238" spans="24:26">
      <c r="X238" s="553"/>
      <c r="Y238" s="553"/>
      <c r="Z238" s="553"/>
    </row>
    <row r="239" spans="24:26">
      <c r="X239" s="553"/>
      <c r="Y239" s="553"/>
      <c r="Z239" s="553"/>
    </row>
    <row r="240" spans="24:26">
      <c r="X240" s="553"/>
      <c r="Y240" s="553"/>
      <c r="Z240" s="553"/>
    </row>
    <row r="241" spans="24:26">
      <c r="X241" s="553"/>
      <c r="Y241" s="553"/>
      <c r="Z241" s="553"/>
    </row>
    <row r="242" spans="24:26">
      <c r="X242" s="553"/>
      <c r="Y242" s="553"/>
      <c r="Z242" s="553"/>
    </row>
    <row r="243" spans="24:26">
      <c r="X243" s="553"/>
      <c r="Y243" s="553"/>
      <c r="Z243" s="553"/>
    </row>
    <row r="244" spans="24:26">
      <c r="X244" s="553"/>
      <c r="Y244" s="553"/>
      <c r="Z244" s="553"/>
    </row>
    <row r="245" spans="24:26">
      <c r="X245" s="553"/>
      <c r="Y245" s="553"/>
      <c r="Z245" s="553"/>
    </row>
    <row r="246" spans="24:26">
      <c r="X246" s="553"/>
      <c r="Y246" s="553"/>
      <c r="Z246" s="553"/>
    </row>
    <row r="247" spans="24:26">
      <c r="X247" s="553"/>
      <c r="Y247" s="553"/>
      <c r="Z247" s="553"/>
    </row>
    <row r="248" spans="24:26">
      <c r="X248" s="553"/>
      <c r="Y248" s="553"/>
      <c r="Z248" s="553"/>
    </row>
    <row r="249" spans="24:26">
      <c r="X249" s="553"/>
      <c r="Y249" s="553"/>
      <c r="Z249" s="553"/>
    </row>
    <row r="250" spans="24:26">
      <c r="X250" s="553"/>
      <c r="Y250" s="553"/>
      <c r="Z250" s="553"/>
    </row>
    <row r="251" spans="24:26">
      <c r="X251" s="553"/>
      <c r="Y251" s="553"/>
      <c r="Z251" s="553"/>
    </row>
    <row r="252" spans="24:26">
      <c r="X252" s="553"/>
      <c r="Y252" s="553"/>
      <c r="Z252" s="553"/>
    </row>
    <row r="253" spans="24:26">
      <c r="X253" s="553"/>
      <c r="Y253" s="553"/>
      <c r="Z253" s="553"/>
    </row>
    <row r="254" spans="24:26">
      <c r="X254" s="553"/>
      <c r="Y254" s="553"/>
      <c r="Z254" s="553"/>
    </row>
    <row r="255" spans="24:26">
      <c r="X255" s="553"/>
      <c r="Y255" s="553"/>
      <c r="Z255" s="553"/>
    </row>
    <row r="256" spans="24:26">
      <c r="X256" s="553"/>
      <c r="Y256" s="553"/>
      <c r="Z256" s="553"/>
    </row>
    <row r="257" spans="24:26">
      <c r="X257" s="553"/>
      <c r="Y257" s="553"/>
      <c r="Z257" s="553"/>
    </row>
    <row r="258" spans="24:26">
      <c r="X258" s="553"/>
      <c r="Y258" s="553"/>
      <c r="Z258" s="553"/>
    </row>
    <row r="259" spans="24:26">
      <c r="X259" s="553"/>
      <c r="Y259" s="553"/>
      <c r="Z259" s="553"/>
    </row>
    <row r="260" spans="24:26">
      <c r="X260" s="553"/>
      <c r="Y260" s="553"/>
      <c r="Z260" s="553"/>
    </row>
    <row r="261" spans="24:26">
      <c r="X261" s="553"/>
      <c r="Y261" s="553"/>
      <c r="Z261" s="553"/>
    </row>
    <row r="262" spans="24:26">
      <c r="X262" s="553"/>
      <c r="Y262" s="553"/>
      <c r="Z262" s="553"/>
    </row>
    <row r="263" spans="24:26">
      <c r="X263" s="553"/>
      <c r="Y263" s="553"/>
      <c r="Z263" s="553"/>
    </row>
    <row r="264" spans="24:26">
      <c r="X264" s="553"/>
      <c r="Y264" s="553"/>
      <c r="Z264" s="553"/>
    </row>
    <row r="265" spans="24:26">
      <c r="X265" s="553"/>
      <c r="Y265" s="553"/>
      <c r="Z265" s="553"/>
    </row>
    <row r="266" spans="24:26">
      <c r="X266" s="553"/>
      <c r="Y266" s="553"/>
      <c r="Z266" s="553"/>
    </row>
    <row r="267" spans="24:26">
      <c r="X267" s="553"/>
      <c r="Y267" s="553"/>
      <c r="Z267" s="553"/>
    </row>
    <row r="268" spans="24:26">
      <c r="X268" s="553"/>
      <c r="Y268" s="553"/>
      <c r="Z268" s="553"/>
    </row>
    <row r="269" spans="24:26">
      <c r="X269" s="553"/>
      <c r="Y269" s="553"/>
      <c r="Z269" s="553"/>
    </row>
    <row r="270" spans="24:26">
      <c r="X270" s="553"/>
      <c r="Y270" s="553"/>
      <c r="Z270" s="553"/>
    </row>
    <row r="271" spans="24:26">
      <c r="X271" s="553"/>
      <c r="Y271" s="553"/>
      <c r="Z271" s="553"/>
    </row>
    <row r="272" spans="24:26">
      <c r="X272" s="553"/>
      <c r="Y272" s="553"/>
      <c r="Z272" s="553"/>
    </row>
    <row r="273" spans="24:26">
      <c r="X273" s="553"/>
      <c r="Y273" s="553"/>
      <c r="Z273" s="553"/>
    </row>
    <row r="274" spans="24:26">
      <c r="X274" s="553"/>
      <c r="Y274" s="553"/>
      <c r="Z274" s="553"/>
    </row>
    <row r="275" spans="24:26">
      <c r="X275" s="553"/>
      <c r="Y275" s="553"/>
      <c r="Z275" s="553"/>
    </row>
    <row r="276" spans="24:26">
      <c r="X276" s="553"/>
      <c r="Y276" s="553"/>
      <c r="Z276" s="553"/>
    </row>
    <row r="277" spans="24:26">
      <c r="X277" s="553"/>
      <c r="Y277" s="553"/>
      <c r="Z277" s="553"/>
    </row>
    <row r="278" spans="24:26">
      <c r="X278" s="553"/>
      <c r="Y278" s="553"/>
      <c r="Z278" s="553"/>
    </row>
    <row r="279" spans="24:26">
      <c r="X279" s="553"/>
      <c r="Y279" s="553"/>
      <c r="Z279" s="553"/>
    </row>
    <row r="280" spans="24:26">
      <c r="X280" s="553"/>
      <c r="Y280" s="553"/>
      <c r="Z280" s="553"/>
    </row>
    <row r="281" spans="24:26">
      <c r="X281" s="553"/>
      <c r="Y281" s="553"/>
      <c r="Z281" s="553"/>
    </row>
    <row r="282" spans="24:26">
      <c r="X282" s="553"/>
      <c r="Y282" s="553"/>
      <c r="Z282" s="553"/>
    </row>
    <row r="283" spans="24:26">
      <c r="X283" s="553"/>
      <c r="Y283" s="553"/>
      <c r="Z283" s="553"/>
    </row>
    <row r="284" spans="24:26">
      <c r="X284" s="553"/>
      <c r="Y284" s="553"/>
      <c r="Z284" s="553"/>
    </row>
    <row r="285" spans="24:26">
      <c r="X285" s="553"/>
      <c r="Y285" s="553"/>
      <c r="Z285" s="553"/>
    </row>
    <row r="286" spans="24:26">
      <c r="X286" s="553"/>
      <c r="Y286" s="553"/>
      <c r="Z286" s="553"/>
    </row>
    <row r="287" spans="24:26">
      <c r="X287" s="553"/>
      <c r="Y287" s="553"/>
      <c r="Z287" s="553"/>
    </row>
    <row r="288" spans="24:26">
      <c r="X288" s="553"/>
      <c r="Y288" s="553"/>
      <c r="Z288" s="553"/>
    </row>
    <row r="289" spans="24:26">
      <c r="X289" s="553"/>
      <c r="Y289" s="553"/>
      <c r="Z289" s="553"/>
    </row>
    <row r="290" spans="24:26">
      <c r="X290" s="553"/>
      <c r="Y290" s="553"/>
      <c r="Z290" s="553"/>
    </row>
    <row r="291" spans="24:26">
      <c r="X291" s="553"/>
      <c r="Y291" s="553"/>
      <c r="Z291" s="553"/>
    </row>
    <row r="292" spans="24:26">
      <c r="X292" s="553"/>
      <c r="Y292" s="553"/>
      <c r="Z292" s="553"/>
    </row>
    <row r="293" spans="24:26">
      <c r="X293" s="553"/>
      <c r="Y293" s="553"/>
      <c r="Z293" s="553"/>
    </row>
    <row r="294" spans="24:26">
      <c r="X294" s="553"/>
      <c r="Y294" s="553"/>
      <c r="Z294" s="553"/>
    </row>
    <row r="295" spans="24:26">
      <c r="X295" s="553"/>
      <c r="Y295" s="553"/>
      <c r="Z295" s="553"/>
    </row>
    <row r="296" spans="24:26">
      <c r="X296" s="553"/>
      <c r="Y296" s="553"/>
      <c r="Z296" s="553"/>
    </row>
    <row r="297" spans="24:26">
      <c r="X297" s="553"/>
      <c r="Y297" s="553"/>
      <c r="Z297" s="553"/>
    </row>
    <row r="298" spans="24:26">
      <c r="X298" s="553"/>
      <c r="Y298" s="553"/>
      <c r="Z298" s="553"/>
    </row>
    <row r="299" spans="24:26">
      <c r="X299" s="553"/>
      <c r="Y299" s="553"/>
      <c r="Z299" s="553"/>
    </row>
    <row r="300" spans="24:26">
      <c r="X300" s="553"/>
      <c r="Y300" s="553"/>
      <c r="Z300" s="553"/>
    </row>
    <row r="301" spans="24:26">
      <c r="X301" s="553"/>
      <c r="Y301" s="553"/>
      <c r="Z301" s="553"/>
    </row>
    <row r="302" spans="24:26">
      <c r="X302" s="553"/>
      <c r="Y302" s="553"/>
      <c r="Z302" s="553"/>
    </row>
    <row r="303" spans="24:26">
      <c r="X303" s="553"/>
      <c r="Y303" s="553"/>
      <c r="Z303" s="553"/>
    </row>
    <row r="304" spans="24:26">
      <c r="X304" s="553"/>
      <c r="Y304" s="553"/>
      <c r="Z304" s="553"/>
    </row>
    <row r="305" spans="24:26">
      <c r="X305" s="553"/>
      <c r="Y305" s="553"/>
      <c r="Z305" s="553"/>
    </row>
    <row r="306" spans="24:26">
      <c r="X306" s="553"/>
      <c r="Y306" s="553"/>
      <c r="Z306" s="553"/>
    </row>
    <row r="307" spans="24:26">
      <c r="X307" s="553"/>
      <c r="Y307" s="553"/>
      <c r="Z307" s="553"/>
    </row>
    <row r="308" spans="24:26">
      <c r="X308" s="553"/>
      <c r="Y308" s="553"/>
      <c r="Z308" s="553"/>
    </row>
    <row r="309" spans="24:26">
      <c r="X309" s="553"/>
      <c r="Y309" s="553"/>
      <c r="Z309" s="553"/>
    </row>
    <row r="310" spans="24:26">
      <c r="X310" s="553"/>
      <c r="Y310" s="553"/>
      <c r="Z310" s="553"/>
    </row>
    <row r="311" spans="24:26">
      <c r="X311" s="553"/>
      <c r="Y311" s="553"/>
      <c r="Z311" s="553"/>
    </row>
    <row r="312" spans="24:26">
      <c r="X312" s="553"/>
      <c r="Y312" s="553"/>
      <c r="Z312" s="553"/>
    </row>
    <row r="313" spans="24:26">
      <c r="X313" s="553"/>
      <c r="Y313" s="553"/>
      <c r="Z313" s="553"/>
    </row>
    <row r="314" spans="24:26">
      <c r="X314" s="553"/>
      <c r="Y314" s="553"/>
      <c r="Z314" s="553"/>
    </row>
    <row r="315" spans="24:26">
      <c r="X315" s="553"/>
      <c r="Y315" s="553"/>
      <c r="Z315" s="553"/>
    </row>
    <row r="316" spans="24:26">
      <c r="X316" s="553"/>
      <c r="Y316" s="553"/>
      <c r="Z316" s="553"/>
    </row>
    <row r="317" spans="24:26">
      <c r="X317" s="553"/>
      <c r="Y317" s="553"/>
      <c r="Z317" s="553"/>
    </row>
    <row r="318" spans="24:26">
      <c r="X318" s="553"/>
      <c r="Y318" s="553"/>
      <c r="Z318" s="553"/>
    </row>
    <row r="319" spans="24:26">
      <c r="X319" s="553"/>
      <c r="Y319" s="553"/>
      <c r="Z319" s="553"/>
    </row>
    <row r="320" spans="24:26">
      <c r="X320" s="553"/>
      <c r="Y320" s="553"/>
      <c r="Z320" s="553"/>
    </row>
    <row r="321" spans="24:26">
      <c r="X321" s="553"/>
      <c r="Y321" s="553"/>
      <c r="Z321" s="553"/>
    </row>
    <row r="322" spans="24:26">
      <c r="X322" s="553"/>
      <c r="Y322" s="553"/>
      <c r="Z322" s="553"/>
    </row>
    <row r="323" spans="24:26">
      <c r="X323" s="553"/>
      <c r="Y323" s="553"/>
      <c r="Z323" s="553"/>
    </row>
    <row r="324" spans="24:26">
      <c r="X324" s="553"/>
      <c r="Y324" s="553"/>
      <c r="Z324" s="553"/>
    </row>
    <row r="325" spans="24:26">
      <c r="X325" s="553"/>
      <c r="Y325" s="553"/>
      <c r="Z325" s="553"/>
    </row>
    <row r="326" spans="24:26">
      <c r="X326" s="553"/>
      <c r="Y326" s="553"/>
      <c r="Z326" s="553"/>
    </row>
    <row r="327" spans="24:26">
      <c r="X327" s="553"/>
      <c r="Y327" s="553"/>
      <c r="Z327" s="553"/>
    </row>
    <row r="328" spans="24:26">
      <c r="X328" s="553"/>
      <c r="Y328" s="553"/>
      <c r="Z328" s="553"/>
    </row>
    <row r="329" spans="24:26">
      <c r="X329" s="553"/>
      <c r="Y329" s="553"/>
      <c r="Z329" s="553"/>
    </row>
    <row r="330" spans="24:26">
      <c r="X330" s="553"/>
      <c r="Y330" s="553"/>
      <c r="Z330" s="553"/>
    </row>
    <row r="331" spans="24:26">
      <c r="X331" s="553"/>
      <c r="Y331" s="553"/>
      <c r="Z331" s="553"/>
    </row>
    <row r="332" spans="24:26">
      <c r="X332" s="553"/>
      <c r="Y332" s="553"/>
      <c r="Z332" s="553"/>
    </row>
    <row r="333" spans="24:26">
      <c r="X333" s="553"/>
      <c r="Y333" s="553"/>
      <c r="Z333" s="553"/>
    </row>
    <row r="334" spans="24:26">
      <c r="X334" s="553"/>
      <c r="Y334" s="553"/>
      <c r="Z334" s="553"/>
    </row>
    <row r="335" spans="24:26">
      <c r="X335" s="553"/>
      <c r="Y335" s="553"/>
      <c r="Z335" s="553"/>
    </row>
    <row r="336" spans="24:26">
      <c r="X336" s="553"/>
      <c r="Y336" s="553"/>
      <c r="Z336" s="553"/>
    </row>
    <row r="337" spans="24:26">
      <c r="X337" s="553"/>
      <c r="Y337" s="553"/>
      <c r="Z337" s="553"/>
    </row>
    <row r="338" spans="24:26">
      <c r="X338" s="553"/>
      <c r="Y338" s="553"/>
      <c r="Z338" s="553"/>
    </row>
    <row r="339" spans="24:26">
      <c r="X339" s="553"/>
      <c r="Y339" s="553"/>
      <c r="Z339" s="553"/>
    </row>
    <row r="340" spans="24:26">
      <c r="X340" s="553"/>
      <c r="Y340" s="553"/>
      <c r="Z340" s="553"/>
    </row>
    <row r="341" spans="24:26">
      <c r="X341" s="553"/>
      <c r="Y341" s="553"/>
      <c r="Z341" s="553"/>
    </row>
    <row r="342" spans="24:26">
      <c r="X342" s="553"/>
      <c r="Y342" s="553"/>
      <c r="Z342" s="553"/>
    </row>
    <row r="343" spans="24:26">
      <c r="X343" s="553"/>
      <c r="Y343" s="553"/>
      <c r="Z343" s="553"/>
    </row>
    <row r="344" spans="24:26">
      <c r="X344" s="553"/>
      <c r="Y344" s="553"/>
      <c r="Z344" s="553"/>
    </row>
    <row r="345" spans="24:26">
      <c r="X345" s="553"/>
      <c r="Y345" s="553"/>
      <c r="Z345" s="553"/>
    </row>
    <row r="346" spans="24:26">
      <c r="X346" s="553"/>
      <c r="Y346" s="553"/>
      <c r="Z346" s="553"/>
    </row>
    <row r="347" spans="24:26">
      <c r="X347" s="553"/>
      <c r="Y347" s="553"/>
      <c r="Z347" s="553"/>
    </row>
    <row r="348" spans="24:26">
      <c r="X348" s="553"/>
      <c r="Y348" s="553"/>
      <c r="Z348" s="553"/>
    </row>
    <row r="349" spans="24:26">
      <c r="X349" s="553"/>
      <c r="Y349" s="553"/>
      <c r="Z349" s="553"/>
    </row>
    <row r="350" spans="24:26">
      <c r="X350" s="553"/>
      <c r="Y350" s="553"/>
      <c r="Z350" s="553"/>
    </row>
    <row r="351" spans="24:26">
      <c r="X351" s="553"/>
      <c r="Y351" s="553"/>
      <c r="Z351" s="553"/>
    </row>
    <row r="352" spans="24:26">
      <c r="X352" s="553"/>
      <c r="Y352" s="553"/>
      <c r="Z352" s="553"/>
    </row>
    <row r="353" spans="24:26">
      <c r="X353" s="553"/>
      <c r="Y353" s="553"/>
      <c r="Z353" s="553"/>
    </row>
    <row r="354" spans="24:26">
      <c r="X354" s="553"/>
      <c r="Y354" s="553"/>
      <c r="Z354" s="553"/>
    </row>
    <row r="355" spans="24:26">
      <c r="X355" s="553"/>
      <c r="Y355" s="553"/>
      <c r="Z355" s="553"/>
    </row>
    <row r="356" spans="24:26">
      <c r="X356" s="553"/>
      <c r="Y356" s="553"/>
      <c r="Z356" s="553"/>
    </row>
    <row r="357" spans="24:26">
      <c r="X357" s="553"/>
      <c r="Y357" s="553"/>
      <c r="Z357" s="553"/>
    </row>
    <row r="358" spans="24:26">
      <c r="X358" s="553"/>
      <c r="Y358" s="553"/>
      <c r="Z358" s="553"/>
    </row>
    <row r="359" spans="24:26">
      <c r="X359" s="553"/>
      <c r="Y359" s="553"/>
      <c r="Z359" s="553"/>
    </row>
    <row r="360" spans="24:26">
      <c r="X360" s="553"/>
      <c r="Y360" s="553"/>
      <c r="Z360" s="553"/>
    </row>
    <row r="361" spans="24:26">
      <c r="X361" s="553"/>
      <c r="Y361" s="553"/>
      <c r="Z361" s="553"/>
    </row>
    <row r="362" spans="24:26">
      <c r="X362" s="553"/>
      <c r="Y362" s="553"/>
      <c r="Z362" s="553"/>
    </row>
    <row r="363" spans="24:26">
      <c r="X363" s="553"/>
      <c r="Y363" s="553"/>
      <c r="Z363" s="553"/>
    </row>
    <row r="364" spans="24:26">
      <c r="X364" s="553"/>
      <c r="Y364" s="553"/>
      <c r="Z364" s="553"/>
    </row>
    <row r="365" spans="24:26">
      <c r="X365" s="553"/>
      <c r="Y365" s="553"/>
      <c r="Z365" s="553"/>
    </row>
    <row r="366" spans="24:26">
      <c r="X366" s="553"/>
      <c r="Y366" s="553"/>
      <c r="Z366" s="553"/>
    </row>
    <row r="367" spans="24:26">
      <c r="X367" s="553"/>
      <c r="Y367" s="553"/>
      <c r="Z367" s="553"/>
    </row>
    <row r="368" spans="24:26">
      <c r="X368" s="553"/>
      <c r="Y368" s="553"/>
      <c r="Z368" s="553"/>
    </row>
    <row r="369" spans="24:26">
      <c r="X369" s="553"/>
      <c r="Y369" s="553"/>
      <c r="Z369" s="553"/>
    </row>
    <row r="370" spans="24:26">
      <c r="X370" s="553"/>
      <c r="Y370" s="553"/>
      <c r="Z370" s="553"/>
    </row>
    <row r="371" spans="24:26">
      <c r="X371" s="553"/>
      <c r="Y371" s="553"/>
      <c r="Z371" s="553"/>
    </row>
    <row r="372" spans="24:26">
      <c r="X372" s="553"/>
      <c r="Y372" s="553"/>
      <c r="Z372" s="553"/>
    </row>
    <row r="373" spans="24:26">
      <c r="X373" s="553"/>
      <c r="Y373" s="553"/>
      <c r="Z373" s="553"/>
    </row>
    <row r="374" spans="24:26">
      <c r="X374" s="553"/>
      <c r="Y374" s="553"/>
      <c r="Z374" s="553"/>
    </row>
    <row r="375" spans="24:26">
      <c r="X375" s="553"/>
      <c r="Y375" s="553"/>
      <c r="Z375" s="553"/>
    </row>
    <row r="376" spans="24:26">
      <c r="X376" s="553"/>
      <c r="Y376" s="553"/>
      <c r="Z376" s="553"/>
    </row>
    <row r="377" spans="24:26">
      <c r="X377" s="553"/>
      <c r="Y377" s="553"/>
      <c r="Z377" s="553"/>
    </row>
    <row r="378" spans="24:26">
      <c r="X378" s="553"/>
      <c r="Y378" s="553"/>
      <c r="Z378" s="553"/>
    </row>
    <row r="379" spans="24:26">
      <c r="X379" s="553"/>
      <c r="Y379" s="553"/>
      <c r="Z379" s="553"/>
    </row>
    <row r="380" spans="24:26">
      <c r="X380" s="553"/>
      <c r="Y380" s="553"/>
      <c r="Z380" s="553"/>
    </row>
    <row r="381" spans="24:26">
      <c r="X381" s="553"/>
      <c r="Y381" s="553"/>
      <c r="Z381" s="553"/>
    </row>
    <row r="382" spans="24:26">
      <c r="X382" s="553"/>
      <c r="Y382" s="553"/>
      <c r="Z382" s="553"/>
    </row>
    <row r="383" spans="24:26">
      <c r="X383" s="553"/>
      <c r="Y383" s="553"/>
      <c r="Z383" s="553"/>
    </row>
    <row r="384" spans="24:26">
      <c r="X384" s="553"/>
      <c r="Y384" s="553"/>
      <c r="Z384" s="553"/>
    </row>
    <row r="385" spans="24:26">
      <c r="X385" s="553"/>
      <c r="Y385" s="553"/>
      <c r="Z385" s="553"/>
    </row>
    <row r="386" spans="24:26">
      <c r="X386" s="553"/>
      <c r="Y386" s="553"/>
      <c r="Z386" s="553"/>
    </row>
  </sheetData>
  <mergeCells count="14">
    <mergeCell ref="AI7:AI10"/>
    <mergeCell ref="AJ7:AJ8"/>
    <mergeCell ref="R9:R10"/>
    <mergeCell ref="Y9:Y10"/>
    <mergeCell ref="Z9:Z10"/>
    <mergeCell ref="AF9:AF10"/>
    <mergeCell ref="AG9:AG10"/>
    <mergeCell ref="AJ9:AJ10"/>
    <mergeCell ref="X7:X10"/>
    <mergeCell ref="Y7:Y8"/>
    <mergeCell ref="Z7:Z8"/>
    <mergeCell ref="AE7:AE10"/>
    <mergeCell ref="AF7:AF8"/>
    <mergeCell ref="AG7:AG8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topLeftCell="A7" zoomScaleNormal="100" workbookViewId="0">
      <selection activeCell="O24" sqref="O24"/>
    </sheetView>
  </sheetViews>
  <sheetFormatPr defaultRowHeight="12.75"/>
  <cols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1.7109375" customWidth="1"/>
    <col min="11" max="11" width="8.7109375" customWidth="1"/>
  </cols>
  <sheetData>
    <row r="1" spans="1:12" ht="24.75" customHeight="1">
      <c r="A1" s="59"/>
      <c r="B1" s="300" t="s">
        <v>179</v>
      </c>
      <c r="C1" s="295"/>
      <c r="D1" s="295"/>
      <c r="E1" s="295"/>
      <c r="F1" s="295"/>
      <c r="G1" s="295"/>
      <c r="H1" s="295"/>
      <c r="I1" s="295"/>
      <c r="J1" s="209" t="s">
        <v>356</v>
      </c>
      <c r="K1" s="209"/>
      <c r="L1" s="210"/>
    </row>
    <row r="2" spans="1:12" ht="17.25" customHeight="1">
      <c r="A2" s="1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7.25" customHeight="1">
      <c r="A3" s="19"/>
      <c r="B3" s="203" t="s">
        <v>106</v>
      </c>
      <c r="C3" s="204"/>
      <c r="D3" s="204"/>
      <c r="E3" s="204"/>
      <c r="F3" s="204"/>
      <c r="G3" s="204"/>
      <c r="H3" s="204"/>
      <c r="I3" s="204"/>
      <c r="J3" s="204"/>
      <c r="K3" s="21"/>
      <c r="L3" s="21"/>
    </row>
    <row r="4" spans="1:12" ht="15" customHeight="1">
      <c r="B4" s="28"/>
      <c r="C4" s="28"/>
      <c r="D4" s="28"/>
      <c r="E4" s="28"/>
      <c r="F4" s="28"/>
      <c r="G4" s="28"/>
      <c r="H4" s="28"/>
      <c r="I4" s="28"/>
      <c r="J4" s="28"/>
      <c r="K4" s="28"/>
      <c r="L4" s="13"/>
    </row>
    <row r="5" spans="1:12" ht="20.25" thickBot="1">
      <c r="B5" s="30" t="s">
        <v>71</v>
      </c>
      <c r="C5" s="30"/>
      <c r="D5" s="22"/>
      <c r="E5" s="22"/>
      <c r="F5" s="22"/>
      <c r="G5" s="22"/>
      <c r="H5" s="3"/>
      <c r="I5" s="22"/>
      <c r="J5" s="22"/>
      <c r="K5" s="29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9"/>
    </row>
    <row r="7" spans="1:12" ht="25.5" customHeight="1">
      <c r="B7" s="31" t="s">
        <v>2</v>
      </c>
      <c r="C7" s="647" t="s">
        <v>119</v>
      </c>
      <c r="D7" s="648"/>
      <c r="E7" s="648"/>
      <c r="F7" s="649"/>
      <c r="G7" s="121" t="s">
        <v>173</v>
      </c>
      <c r="H7" s="119" t="s">
        <v>4</v>
      </c>
      <c r="I7" s="119" t="s">
        <v>5</v>
      </c>
      <c r="J7" s="120" t="s">
        <v>123</v>
      </c>
      <c r="K7" s="29"/>
    </row>
    <row r="8" spans="1:12">
      <c r="B8" s="31" t="s">
        <v>6</v>
      </c>
      <c r="C8" s="32" t="s">
        <v>99</v>
      </c>
      <c r="D8" s="32"/>
      <c r="E8" s="123" t="s">
        <v>7</v>
      </c>
      <c r="F8" s="123"/>
      <c r="G8" s="121" t="s">
        <v>120</v>
      </c>
      <c r="H8" s="119" t="s">
        <v>8</v>
      </c>
      <c r="I8" s="119" t="s">
        <v>9</v>
      </c>
      <c r="J8" s="119" t="s">
        <v>122</v>
      </c>
      <c r="K8" s="29"/>
    </row>
    <row r="9" spans="1:12" ht="16.5" thickBot="1">
      <c r="B9" s="52" t="s">
        <v>137</v>
      </c>
      <c r="C9" s="36" t="s">
        <v>361</v>
      </c>
      <c r="D9" s="36" t="s">
        <v>362</v>
      </c>
      <c r="E9" s="124" t="s">
        <v>361</v>
      </c>
      <c r="F9" s="124" t="s">
        <v>362</v>
      </c>
      <c r="G9" s="121" t="s">
        <v>18</v>
      </c>
      <c r="H9" s="119" t="s">
        <v>10</v>
      </c>
      <c r="I9" s="119" t="s">
        <v>121</v>
      </c>
      <c r="J9" s="119" t="s">
        <v>90</v>
      </c>
      <c r="K9" s="29"/>
    </row>
    <row r="10" spans="1:12" ht="13.5" thickBot="1">
      <c r="B10" s="53">
        <v>1</v>
      </c>
      <c r="C10" s="54">
        <v>2</v>
      </c>
      <c r="D10" s="55">
        <v>3</v>
      </c>
      <c r="E10" s="125">
        <v>4</v>
      </c>
      <c r="F10" s="126">
        <v>5</v>
      </c>
      <c r="G10" s="122">
        <v>6</v>
      </c>
      <c r="H10" s="54">
        <v>7</v>
      </c>
      <c r="I10" s="55">
        <v>8</v>
      </c>
      <c r="J10" s="56">
        <v>9</v>
      </c>
      <c r="K10" s="29"/>
      <c r="L10" s="325"/>
    </row>
    <row r="11" spans="1:12" ht="15.75">
      <c r="B11" s="7" t="s">
        <v>11</v>
      </c>
      <c r="C11" s="8"/>
      <c r="D11" s="62"/>
      <c r="E11" s="8"/>
      <c r="F11" s="8"/>
      <c r="G11" s="8"/>
      <c r="H11" s="63"/>
      <c r="I11" s="63"/>
      <c r="J11" s="64"/>
      <c r="K11" s="29"/>
    </row>
    <row r="12" spans="1:12" ht="15">
      <c r="B12" s="65" t="s">
        <v>108</v>
      </c>
      <c r="C12" s="75">
        <v>6302.9129999999996</v>
      </c>
      <c r="D12" s="60">
        <v>6299.6689999999999</v>
      </c>
      <c r="E12" s="127">
        <v>6179.3264705882348</v>
      </c>
      <c r="F12" s="127">
        <v>6176.1460784313722</v>
      </c>
      <c r="G12" s="147">
        <v>5.1494769010874811E-2</v>
      </c>
      <c r="H12" s="38">
        <v>61.54</v>
      </c>
      <c r="I12" s="66">
        <v>92.1</v>
      </c>
      <c r="J12" s="39">
        <v>29.895915073807021</v>
      </c>
      <c r="K12" s="29"/>
      <c r="L12" s="212"/>
    </row>
    <row r="13" spans="1:12" ht="15">
      <c r="B13" s="65" t="s">
        <v>12</v>
      </c>
      <c r="C13" s="75">
        <v>6206.4620000000004</v>
      </c>
      <c r="D13" s="60">
        <v>6196.3530000000001</v>
      </c>
      <c r="E13" s="127">
        <v>6084.7666666666673</v>
      </c>
      <c r="F13" s="127">
        <v>6074.8558823529411</v>
      </c>
      <c r="G13" s="147">
        <v>0.16314435281528308</v>
      </c>
      <c r="H13" s="38">
        <v>57.55</v>
      </c>
      <c r="I13" s="66">
        <v>93.9</v>
      </c>
      <c r="J13" s="39">
        <v>55.088390755244966</v>
      </c>
      <c r="K13" s="29"/>
      <c r="L13" s="212"/>
    </row>
    <row r="14" spans="1:12" ht="15">
      <c r="B14" s="65" t="s">
        <v>13</v>
      </c>
      <c r="C14" s="75">
        <v>5848.9129999999996</v>
      </c>
      <c r="D14" s="60">
        <v>5834.6390000000001</v>
      </c>
      <c r="E14" s="127">
        <v>5734.2284313725486</v>
      </c>
      <c r="F14" s="127">
        <v>5720.2343137254902</v>
      </c>
      <c r="G14" s="147">
        <v>0.24464238490160972</v>
      </c>
      <c r="H14" s="66">
        <v>53.27</v>
      </c>
      <c r="I14" s="66">
        <v>94.4</v>
      </c>
      <c r="J14" s="39">
        <v>13.031343924431086</v>
      </c>
      <c r="K14" s="29"/>
    </row>
    <row r="15" spans="1:12" ht="15">
      <c r="B15" s="65" t="s">
        <v>14</v>
      </c>
      <c r="C15" s="75">
        <v>5470.991</v>
      </c>
      <c r="D15" s="60">
        <v>5450.9430000000002</v>
      </c>
      <c r="E15" s="127">
        <v>5363.7166666666662</v>
      </c>
      <c r="F15" s="127">
        <v>5344.0617647058825</v>
      </c>
      <c r="G15" s="147">
        <v>0.36778957329034212</v>
      </c>
      <c r="H15" s="66">
        <v>48.33</v>
      </c>
      <c r="I15" s="66">
        <v>95.1</v>
      </c>
      <c r="J15" s="39">
        <v>1.7952058749500301</v>
      </c>
      <c r="K15" s="29"/>
    </row>
    <row r="16" spans="1:12" ht="15">
      <c r="B16" s="65" t="s">
        <v>15</v>
      </c>
      <c r="C16" s="75">
        <v>4994.6570000000002</v>
      </c>
      <c r="D16" s="60">
        <v>5094.9960000000001</v>
      </c>
      <c r="E16" s="127">
        <v>4896.7225490196079</v>
      </c>
      <c r="F16" s="127">
        <v>4995.0941176470587</v>
      </c>
      <c r="G16" s="147">
        <v>-1.969363665839972</v>
      </c>
      <c r="H16" s="66">
        <v>43.4</v>
      </c>
      <c r="I16" s="66">
        <v>95.9</v>
      </c>
      <c r="J16" s="39">
        <v>0.17692956870641535</v>
      </c>
      <c r="K16" s="29"/>
    </row>
    <row r="17" spans="2:11" ht="15">
      <c r="B17" s="65" t="s">
        <v>16</v>
      </c>
      <c r="C17" s="75">
        <v>4299.4549999999999</v>
      </c>
      <c r="D17" s="60">
        <v>4713.3190000000004</v>
      </c>
      <c r="E17" s="127">
        <v>4215.1519607843138</v>
      </c>
      <c r="F17" s="127">
        <v>4620.9009803921572</v>
      </c>
      <c r="G17" s="147">
        <v>-8.7807339159518047</v>
      </c>
      <c r="H17" s="66">
        <v>37.659999999999997</v>
      </c>
      <c r="I17" s="66">
        <v>90.6</v>
      </c>
      <c r="J17" s="39">
        <v>1.2214802860484743E-2</v>
      </c>
      <c r="K17" s="29"/>
    </row>
    <row r="18" spans="2:11" ht="15" thickBot="1">
      <c r="B18" s="67" t="s">
        <v>107</v>
      </c>
      <c r="C18" s="76">
        <v>6171.9369999999999</v>
      </c>
      <c r="D18" s="77">
        <v>6159.5619999999999</v>
      </c>
      <c r="E18" s="148">
        <v>6050.9186274509802</v>
      </c>
      <c r="F18" s="148">
        <v>6038.7862745098037</v>
      </c>
      <c r="G18" s="149">
        <v>0.20090714242343855</v>
      </c>
      <c r="H18" s="68">
        <v>57.99</v>
      </c>
      <c r="I18" s="68">
        <v>93.4</v>
      </c>
      <c r="J18" s="40">
        <v>100</v>
      </c>
      <c r="K18" s="29"/>
    </row>
    <row r="19" spans="2:11" ht="14.25">
      <c r="B19" s="69" t="s">
        <v>46</v>
      </c>
      <c r="C19" s="70"/>
      <c r="D19" s="74"/>
      <c r="E19" s="70"/>
      <c r="F19" s="70"/>
      <c r="G19" s="152"/>
      <c r="H19" s="71"/>
      <c r="I19" s="71"/>
      <c r="J19" s="72"/>
      <c r="K19" s="29"/>
    </row>
    <row r="20" spans="2:11" ht="15">
      <c r="B20" s="65" t="s">
        <v>108</v>
      </c>
      <c r="C20" s="75">
        <v>6282.22</v>
      </c>
      <c r="D20" s="60">
        <v>6259.2250000000004</v>
      </c>
      <c r="E20" s="127">
        <v>6159.0392156862745</v>
      </c>
      <c r="F20" s="127">
        <v>6136.4950980392159</v>
      </c>
      <c r="G20" s="147">
        <v>0.36737775044034832</v>
      </c>
      <c r="H20" s="66">
        <v>61.41</v>
      </c>
      <c r="I20" s="66">
        <v>89.8</v>
      </c>
      <c r="J20" s="39">
        <v>27.231738605493511</v>
      </c>
      <c r="K20" s="29"/>
    </row>
    <row r="21" spans="2:11" ht="15">
      <c r="B21" s="65" t="s">
        <v>12</v>
      </c>
      <c r="C21" s="75">
        <v>6195.7160000000003</v>
      </c>
      <c r="D21" s="60">
        <v>6172.7179999999998</v>
      </c>
      <c r="E21" s="127">
        <v>6074.2313725490194</v>
      </c>
      <c r="F21" s="127">
        <v>6051.68431372549</v>
      </c>
      <c r="G21" s="147">
        <v>0.37257493376500439</v>
      </c>
      <c r="H21" s="66">
        <v>57.76</v>
      </c>
      <c r="I21" s="66">
        <v>92.2</v>
      </c>
      <c r="J21" s="39">
        <v>57.010262601871418</v>
      </c>
      <c r="K21" s="29"/>
    </row>
    <row r="22" spans="2:11" ht="15">
      <c r="B22" s="65" t="s">
        <v>13</v>
      </c>
      <c r="C22" s="75">
        <v>5875.7060000000001</v>
      </c>
      <c r="D22" s="60">
        <v>5847.9229999999998</v>
      </c>
      <c r="E22" s="127">
        <v>5760.4960784313726</v>
      </c>
      <c r="F22" s="127">
        <v>5733.2578431372549</v>
      </c>
      <c r="G22" s="147">
        <v>0.47509175479910315</v>
      </c>
      <c r="H22" s="66">
        <v>53.16</v>
      </c>
      <c r="I22" s="66">
        <v>93.4</v>
      </c>
      <c r="J22" s="39">
        <v>14.026184726833685</v>
      </c>
      <c r="K22" s="29"/>
    </row>
    <row r="23" spans="2:11" ht="15">
      <c r="B23" s="65" t="s">
        <v>14</v>
      </c>
      <c r="C23" s="75">
        <v>5522.65</v>
      </c>
      <c r="D23" s="60">
        <v>5503.5630000000001</v>
      </c>
      <c r="E23" s="127">
        <v>5414.3627450980384</v>
      </c>
      <c r="F23" s="127">
        <v>5395.65</v>
      </c>
      <c r="G23" s="147">
        <v>0.34681169271614648</v>
      </c>
      <c r="H23" s="66">
        <v>48.32</v>
      </c>
      <c r="I23" s="66">
        <v>93.7</v>
      </c>
      <c r="J23" s="39">
        <v>1.5978720193178388</v>
      </c>
      <c r="K23" s="29"/>
    </row>
    <row r="24" spans="2:11" ht="15">
      <c r="B24" s="65" t="s">
        <v>15</v>
      </c>
      <c r="C24" s="75">
        <v>4955.2610000000004</v>
      </c>
      <c r="D24" s="60">
        <v>5001.04</v>
      </c>
      <c r="E24" s="127">
        <v>4858.0990196078437</v>
      </c>
      <c r="F24" s="127">
        <v>4902.9803921568628</v>
      </c>
      <c r="G24" s="147">
        <v>-0.91538959896340644</v>
      </c>
      <c r="H24" s="66">
        <v>43.16</v>
      </c>
      <c r="I24" s="66">
        <v>91.3</v>
      </c>
      <c r="J24" s="39">
        <v>0.11884998490793842</v>
      </c>
      <c r="K24" s="29"/>
    </row>
    <row r="25" spans="2:11" ht="15">
      <c r="B25" s="65" t="s">
        <v>16</v>
      </c>
      <c r="C25" s="445" t="s">
        <v>158</v>
      </c>
      <c r="D25" s="646">
        <v>4418.8059999999996</v>
      </c>
      <c r="E25" s="127" t="s">
        <v>158</v>
      </c>
      <c r="F25" s="127">
        <v>4332.1627450980386</v>
      </c>
      <c r="G25" s="147" t="s">
        <v>158</v>
      </c>
      <c r="H25" s="66" t="s">
        <v>158</v>
      </c>
      <c r="I25" s="66" t="s">
        <v>158</v>
      </c>
      <c r="J25" s="39" t="s">
        <v>158</v>
      </c>
      <c r="K25" s="29"/>
    </row>
    <row r="26" spans="2:11" ht="15" thickBot="1">
      <c r="B26" s="67" t="s">
        <v>107</v>
      </c>
      <c r="C26" s="76">
        <v>6160.3209999999999</v>
      </c>
      <c r="D26" s="77">
        <v>6138.5259999999998</v>
      </c>
      <c r="E26" s="148">
        <v>6039.5303921568629</v>
      </c>
      <c r="F26" s="148">
        <v>6018.1627450980386</v>
      </c>
      <c r="G26" s="149">
        <v>0.35505266247956063</v>
      </c>
      <c r="H26" s="68">
        <v>57.94</v>
      </c>
      <c r="I26" s="68">
        <v>91.7</v>
      </c>
      <c r="J26" s="73">
        <v>100</v>
      </c>
      <c r="K26" s="29"/>
    </row>
    <row r="27" spans="2:11" ht="14.25">
      <c r="B27" s="69" t="s">
        <v>47</v>
      </c>
      <c r="C27" s="70"/>
      <c r="D27" s="74"/>
      <c r="E27" s="70"/>
      <c r="F27" s="70"/>
      <c r="G27" s="152"/>
      <c r="H27" s="71"/>
      <c r="I27" s="71"/>
      <c r="J27" s="72"/>
      <c r="K27" s="29"/>
    </row>
    <row r="28" spans="2:11" ht="15">
      <c r="B28" s="65" t="s">
        <v>108</v>
      </c>
      <c r="C28" s="75">
        <v>6371.3490000000002</v>
      </c>
      <c r="D28" s="60">
        <v>6393.3509999999997</v>
      </c>
      <c r="E28" s="127">
        <v>6246.4205882352944</v>
      </c>
      <c r="F28" s="127">
        <v>6267.9911764705876</v>
      </c>
      <c r="G28" s="147">
        <v>-0.34413877792724812</v>
      </c>
      <c r="H28" s="66">
        <v>61.6</v>
      </c>
      <c r="I28" s="66">
        <v>92.1</v>
      </c>
      <c r="J28" s="39">
        <v>33.021986248517166</v>
      </c>
      <c r="K28" s="29"/>
    </row>
    <row r="29" spans="2:11" ht="15">
      <c r="B29" s="65" t="s">
        <v>12</v>
      </c>
      <c r="C29" s="75">
        <v>6263.8950000000004</v>
      </c>
      <c r="D29" s="60">
        <v>6264.8549999999996</v>
      </c>
      <c r="E29" s="127">
        <v>6141.0735294117649</v>
      </c>
      <c r="F29" s="127">
        <v>6142.0147058823522</v>
      </c>
      <c r="G29" s="147">
        <v>-1.5323578917614643E-2</v>
      </c>
      <c r="H29" s="66">
        <v>56.88</v>
      </c>
      <c r="I29" s="66">
        <v>94.4</v>
      </c>
      <c r="J29" s="39">
        <v>53.01461526944383</v>
      </c>
      <c r="K29" s="29"/>
    </row>
    <row r="30" spans="2:11" ht="15">
      <c r="B30" s="65" t="s">
        <v>13</v>
      </c>
      <c r="C30" s="75">
        <v>5854.5749999999998</v>
      </c>
      <c r="D30" s="60">
        <v>5848.75</v>
      </c>
      <c r="E30" s="127">
        <v>5739.7794117647054</v>
      </c>
      <c r="F30" s="127">
        <v>5734.0686274509799</v>
      </c>
      <c r="G30" s="147">
        <v>9.9593930326989821E-2</v>
      </c>
      <c r="H30" s="66">
        <v>53.17</v>
      </c>
      <c r="I30" s="66">
        <v>94.3</v>
      </c>
      <c r="J30" s="39">
        <v>12.143688023310721</v>
      </c>
      <c r="K30" s="29"/>
    </row>
    <row r="31" spans="2:11" ht="15">
      <c r="B31" s="65" t="s">
        <v>14</v>
      </c>
      <c r="C31" s="75">
        <v>5498.8040000000001</v>
      </c>
      <c r="D31" s="60">
        <v>5516.99</v>
      </c>
      <c r="E31" s="127">
        <v>5390.9843137254902</v>
      </c>
      <c r="F31" s="127">
        <v>5408.8137254901958</v>
      </c>
      <c r="G31" s="147">
        <v>-0.32963626905250321</v>
      </c>
      <c r="H31" s="66">
        <v>48.32</v>
      </c>
      <c r="I31" s="66">
        <v>93.8</v>
      </c>
      <c r="J31" s="39">
        <v>1.6342842664148249</v>
      </c>
      <c r="K31" s="29"/>
    </row>
    <row r="32" spans="2:11" ht="15">
      <c r="B32" s="65" t="s">
        <v>15</v>
      </c>
      <c r="C32" s="75">
        <v>5349.6880000000001</v>
      </c>
      <c r="D32" s="60">
        <v>5325.6469999999999</v>
      </c>
      <c r="E32" s="127">
        <v>5244.7921568627453</v>
      </c>
      <c r="F32" s="127">
        <v>5221.2225490196079</v>
      </c>
      <c r="G32" s="147">
        <v>0.45141932989550698</v>
      </c>
      <c r="H32" s="66">
        <v>43.12</v>
      </c>
      <c r="I32" s="66">
        <v>97.3</v>
      </c>
      <c r="J32" s="39">
        <v>0.17160560655095766</v>
      </c>
      <c r="K32" s="29"/>
    </row>
    <row r="33" spans="2:11" ht="15">
      <c r="B33" s="65" t="s">
        <v>16</v>
      </c>
      <c r="C33" s="75" t="s">
        <v>158</v>
      </c>
      <c r="D33" s="60">
        <v>5058.5730000000003</v>
      </c>
      <c r="E33" s="127" t="s">
        <v>158</v>
      </c>
      <c r="F33" s="127">
        <v>4959.3852941176474</v>
      </c>
      <c r="G33" s="147" t="s">
        <v>158</v>
      </c>
      <c r="H33" s="66" t="s">
        <v>158</v>
      </c>
      <c r="I33" s="66" t="s">
        <v>158</v>
      </c>
      <c r="J33" s="39" t="s">
        <v>158</v>
      </c>
      <c r="K33" s="29"/>
    </row>
    <row r="34" spans="2:11" ht="15" thickBot="1">
      <c r="B34" s="67" t="s">
        <v>107</v>
      </c>
      <c r="C34" s="76">
        <v>6234.3639999999996</v>
      </c>
      <c r="D34" s="77">
        <v>6232.9040000000005</v>
      </c>
      <c r="E34" s="148">
        <v>6112.1215686274509</v>
      </c>
      <c r="F34" s="148">
        <v>6110.6901960784317</v>
      </c>
      <c r="G34" s="149">
        <v>2.3424073273054211E-2</v>
      </c>
      <c r="H34" s="68">
        <v>57.83</v>
      </c>
      <c r="I34" s="68">
        <v>93.7</v>
      </c>
      <c r="J34" s="73">
        <v>100</v>
      </c>
      <c r="K34" s="29"/>
    </row>
    <row r="35" spans="2:11" ht="14.25">
      <c r="B35" s="69" t="s">
        <v>128</v>
      </c>
      <c r="C35" s="70"/>
      <c r="D35" s="74"/>
      <c r="E35" s="70"/>
      <c r="F35" s="70"/>
      <c r="G35" s="152"/>
      <c r="H35" s="71"/>
      <c r="I35" s="71"/>
      <c r="J35" s="72"/>
      <c r="K35" s="29"/>
    </row>
    <row r="36" spans="2:11" ht="15">
      <c r="B36" s="65" t="s">
        <v>108</v>
      </c>
      <c r="C36" s="75">
        <v>6303.49</v>
      </c>
      <c r="D36" s="60">
        <v>6272.5529999999999</v>
      </c>
      <c r="E36" s="127">
        <v>6179.8921568627447</v>
      </c>
      <c r="F36" s="127">
        <v>6149.5617647058825</v>
      </c>
      <c r="G36" s="147">
        <v>0.4932122534476775</v>
      </c>
      <c r="H36" s="66">
        <v>61.38</v>
      </c>
      <c r="I36" s="66">
        <v>93.8</v>
      </c>
      <c r="J36" s="39">
        <v>31.317489669657327</v>
      </c>
      <c r="K36" s="29"/>
    </row>
    <row r="37" spans="2:11" ht="15">
      <c r="B37" s="65" t="s">
        <v>12</v>
      </c>
      <c r="C37" s="75">
        <v>6227.3729999999996</v>
      </c>
      <c r="D37" s="60">
        <v>6201.7650000000003</v>
      </c>
      <c r="E37" s="127">
        <v>6105.2676470588231</v>
      </c>
      <c r="F37" s="127">
        <v>6080.1617647058829</v>
      </c>
      <c r="G37" s="147">
        <v>0.41291471057028539</v>
      </c>
      <c r="H37" s="66">
        <v>57.87</v>
      </c>
      <c r="I37" s="66">
        <v>94.6</v>
      </c>
      <c r="J37" s="39">
        <v>54.528228660137437</v>
      </c>
      <c r="K37" s="29"/>
    </row>
    <row r="38" spans="2:11" ht="15">
      <c r="B38" s="65" t="s">
        <v>13</v>
      </c>
      <c r="C38" s="75">
        <v>5856.7420000000002</v>
      </c>
      <c r="D38" s="60">
        <v>5839.808</v>
      </c>
      <c r="E38" s="127">
        <v>5741.9039215686271</v>
      </c>
      <c r="F38" s="127">
        <v>5725.3019607843135</v>
      </c>
      <c r="G38" s="147">
        <v>0.2899752868587494</v>
      </c>
      <c r="H38" s="66">
        <v>53.15</v>
      </c>
      <c r="I38" s="66">
        <v>94.3</v>
      </c>
      <c r="J38" s="39">
        <v>12.081364290117115</v>
      </c>
      <c r="K38" s="29"/>
    </row>
    <row r="39" spans="2:11" ht="15">
      <c r="B39" s="65" t="s">
        <v>14</v>
      </c>
      <c r="C39" s="75">
        <v>5345.1909999999998</v>
      </c>
      <c r="D39" s="60">
        <v>5334.21</v>
      </c>
      <c r="E39" s="127">
        <v>5240.3833333333332</v>
      </c>
      <c r="F39" s="127">
        <v>5229.6176470588234</v>
      </c>
      <c r="G39" s="147">
        <v>0.20585991177699731</v>
      </c>
      <c r="H39" s="66">
        <v>48.05</v>
      </c>
      <c r="I39" s="66">
        <v>95.7</v>
      </c>
      <c r="J39" s="39">
        <v>1.8788667442869209</v>
      </c>
      <c r="K39" s="29"/>
    </row>
    <row r="40" spans="2:11" ht="15">
      <c r="B40" s="65" t="s">
        <v>15</v>
      </c>
      <c r="C40" s="75">
        <v>4748.5410000000002</v>
      </c>
      <c r="D40" s="60">
        <v>4772.2749999999996</v>
      </c>
      <c r="E40" s="127">
        <v>4655.4323529411768</v>
      </c>
      <c r="F40" s="127">
        <v>4678.7009803921565</v>
      </c>
      <c r="G40" s="147">
        <v>-0.49733093755073776</v>
      </c>
      <c r="H40" s="66">
        <v>43.36</v>
      </c>
      <c r="I40" s="66">
        <v>97.6</v>
      </c>
      <c r="J40" s="39">
        <v>0.19405063580120083</v>
      </c>
      <c r="K40" s="29"/>
    </row>
    <row r="41" spans="2:11" ht="15">
      <c r="B41" s="65" t="s">
        <v>16</v>
      </c>
      <c r="C41" s="75" t="s">
        <v>158</v>
      </c>
      <c r="D41" s="60" t="s">
        <v>158</v>
      </c>
      <c r="E41" s="127" t="s">
        <v>158</v>
      </c>
      <c r="F41" s="127" t="s">
        <v>158</v>
      </c>
      <c r="G41" s="147" t="s">
        <v>158</v>
      </c>
      <c r="H41" s="66" t="s">
        <v>158</v>
      </c>
      <c r="I41" s="66" t="s">
        <v>158</v>
      </c>
      <c r="J41" s="39" t="s">
        <v>158</v>
      </c>
      <c r="K41" s="29"/>
    </row>
    <row r="42" spans="2:11" ht="15" thickBot="1">
      <c r="B42" s="67" t="s">
        <v>107</v>
      </c>
      <c r="C42" s="76">
        <v>6186.5389999999998</v>
      </c>
      <c r="D42" s="77">
        <v>6156.3069999999998</v>
      </c>
      <c r="E42" s="148">
        <v>6065.2343137254902</v>
      </c>
      <c r="F42" s="148">
        <v>6035.5950980392154</v>
      </c>
      <c r="G42" s="149">
        <v>0.49107362579546426</v>
      </c>
      <c r="H42" s="68">
        <v>58.19</v>
      </c>
      <c r="I42" s="68">
        <v>94.3</v>
      </c>
      <c r="J42" s="73">
        <v>100</v>
      </c>
      <c r="K42" s="29"/>
    </row>
    <row r="43" spans="2:11" ht="14.25">
      <c r="B43" s="69" t="s">
        <v>48</v>
      </c>
      <c r="C43" s="70"/>
      <c r="D43" s="74"/>
      <c r="E43" s="70"/>
      <c r="F43" s="70"/>
      <c r="G43" s="152"/>
      <c r="H43" s="71"/>
      <c r="I43" s="71"/>
      <c r="J43" s="72"/>
      <c r="K43" s="29"/>
    </row>
    <row r="44" spans="2:11" ht="15">
      <c r="B44" s="65" t="s">
        <v>108</v>
      </c>
      <c r="C44" s="75">
        <v>6232.9409999999998</v>
      </c>
      <c r="D44" s="60">
        <v>6239.9380000000001</v>
      </c>
      <c r="E44" s="127">
        <v>6110.7264705882353</v>
      </c>
      <c r="F44" s="127">
        <v>6117.5862745098038</v>
      </c>
      <c r="G44" s="147">
        <v>-0.11213252439367664</v>
      </c>
      <c r="H44" s="66">
        <v>61.62</v>
      </c>
      <c r="I44" s="66">
        <v>92.3</v>
      </c>
      <c r="J44" s="39">
        <v>27.67145135566188</v>
      </c>
      <c r="K44" s="29"/>
    </row>
    <row r="45" spans="2:11" ht="15">
      <c r="B45" s="65" t="s">
        <v>12</v>
      </c>
      <c r="C45" s="75">
        <v>6148.1540000000005</v>
      </c>
      <c r="D45" s="60">
        <v>6145.0690000000004</v>
      </c>
      <c r="E45" s="127">
        <v>6027.6019607843136</v>
      </c>
      <c r="F45" s="127">
        <v>6024.5774509803923</v>
      </c>
      <c r="G45" s="147">
        <v>5.0202853702701083E-2</v>
      </c>
      <c r="H45" s="66">
        <v>57.88</v>
      </c>
      <c r="I45" s="66">
        <v>94</v>
      </c>
      <c r="J45" s="39">
        <v>56.27557034879689</v>
      </c>
      <c r="K45" s="29"/>
    </row>
    <row r="46" spans="2:11" ht="15">
      <c r="B46" s="65" t="s">
        <v>13</v>
      </c>
      <c r="C46" s="75">
        <v>5824.1040000000003</v>
      </c>
      <c r="D46" s="60">
        <v>5812.2830000000004</v>
      </c>
      <c r="E46" s="127">
        <v>5709.9058823529413</v>
      </c>
      <c r="F46" s="127">
        <v>5698.3166666666666</v>
      </c>
      <c r="G46" s="147">
        <v>0.2033796358504896</v>
      </c>
      <c r="H46" s="66">
        <v>53.46</v>
      </c>
      <c r="I46" s="66">
        <v>95.1</v>
      </c>
      <c r="J46" s="39">
        <v>13.793541825578441</v>
      </c>
      <c r="K46" s="29"/>
    </row>
    <row r="47" spans="2:11" ht="15">
      <c r="B47" s="65" t="s">
        <v>14</v>
      </c>
      <c r="C47" s="75">
        <v>5483.3710000000001</v>
      </c>
      <c r="D47" s="60">
        <v>5432.0879999999997</v>
      </c>
      <c r="E47" s="127">
        <v>5375.8539215686278</v>
      </c>
      <c r="F47" s="127">
        <v>5325.5764705882348</v>
      </c>
      <c r="G47" s="147">
        <v>0.94407528007647079</v>
      </c>
      <c r="H47" s="66">
        <v>48.48</v>
      </c>
      <c r="I47" s="66">
        <v>96.5</v>
      </c>
      <c r="J47" s="39">
        <v>2.0352264059357883</v>
      </c>
      <c r="K47" s="29"/>
    </row>
    <row r="48" spans="2:11" ht="15">
      <c r="B48" s="65" t="s">
        <v>15</v>
      </c>
      <c r="C48" s="75">
        <v>4828.067</v>
      </c>
      <c r="D48" s="60">
        <v>5063.8410000000003</v>
      </c>
      <c r="E48" s="127">
        <v>4733.399019607843</v>
      </c>
      <c r="F48" s="127">
        <v>4964.55</v>
      </c>
      <c r="G48" s="147">
        <v>-4.6560308666879617</v>
      </c>
      <c r="H48" s="66">
        <v>43.74</v>
      </c>
      <c r="I48" s="66">
        <v>95.5</v>
      </c>
      <c r="J48" s="39">
        <v>0.20918567829322979</v>
      </c>
      <c r="K48" s="29" t="s">
        <v>102</v>
      </c>
    </row>
    <row r="49" spans="2:12" ht="15">
      <c r="B49" s="65" t="s">
        <v>16</v>
      </c>
      <c r="C49" s="75">
        <v>3667.567</v>
      </c>
      <c r="D49" s="60">
        <v>3841.107</v>
      </c>
      <c r="E49" s="127">
        <v>3595.6539215686275</v>
      </c>
      <c r="F49" s="127">
        <v>3765.7911764705882</v>
      </c>
      <c r="G49" s="147">
        <v>-4.5179683877590486</v>
      </c>
      <c r="H49" s="66">
        <v>38.68</v>
      </c>
      <c r="I49" s="66">
        <v>79.2</v>
      </c>
      <c r="J49" s="39">
        <v>1.5024385733767884E-2</v>
      </c>
      <c r="K49" s="29"/>
    </row>
    <row r="50" spans="2:12" ht="15" thickBot="1">
      <c r="B50" s="78" t="s">
        <v>107</v>
      </c>
      <c r="C50" s="79">
        <v>6108.8850000000002</v>
      </c>
      <c r="D50" s="61">
        <v>6104.5469999999996</v>
      </c>
      <c r="E50" s="150">
        <v>5989.1029411764703</v>
      </c>
      <c r="F50" s="150">
        <v>5984.8499999999995</v>
      </c>
      <c r="G50" s="149">
        <v>7.1061783945649826E-2</v>
      </c>
      <c r="H50" s="80">
        <v>58.08</v>
      </c>
      <c r="I50" s="80">
        <v>93.8</v>
      </c>
      <c r="J50" s="40">
        <v>100</v>
      </c>
      <c r="K50" s="29"/>
    </row>
    <row r="51" spans="2:12" ht="14.25">
      <c r="B51" s="81" t="s">
        <v>139</v>
      </c>
      <c r="C51" s="82"/>
      <c r="D51" s="82"/>
      <c r="E51" s="82"/>
      <c r="F51" s="82"/>
      <c r="G51" s="84"/>
      <c r="H51" s="83"/>
      <c r="I51" s="83"/>
      <c r="J51" s="83"/>
      <c r="K51" s="29"/>
    </row>
    <row r="52" spans="2:12" ht="14.25">
      <c r="B52" s="81"/>
      <c r="C52" s="82"/>
      <c r="D52" s="82"/>
      <c r="E52" s="82"/>
      <c r="F52" s="82"/>
      <c r="G52" s="84"/>
      <c r="H52" s="83"/>
      <c r="I52" s="83"/>
      <c r="J52" s="83"/>
      <c r="K52" s="29"/>
    </row>
    <row r="53" spans="2:12" ht="17.25" customHeight="1">
      <c r="B53" s="650" t="s">
        <v>357</v>
      </c>
      <c r="C53" s="651"/>
      <c r="D53" s="651"/>
      <c r="E53" s="651"/>
      <c r="F53" s="651"/>
      <c r="G53" s="651"/>
      <c r="H53" s="651"/>
      <c r="I53" s="651"/>
      <c r="J53" s="651"/>
      <c r="K53" s="651"/>
      <c r="L53" s="651"/>
    </row>
    <row r="55" spans="2:12" ht="15.75">
      <c r="B55" s="197" t="s">
        <v>183</v>
      </c>
      <c r="C55" s="197"/>
      <c r="D55" s="197"/>
      <c r="E55" s="197"/>
      <c r="F55" s="197"/>
      <c r="G55" s="12"/>
      <c r="H55" s="12"/>
      <c r="I55" s="12"/>
      <c r="J55" s="12"/>
      <c r="K55" s="12"/>
      <c r="L55" s="12"/>
    </row>
    <row r="57" spans="2:12" ht="15.75">
      <c r="B57" s="195" t="s">
        <v>41</v>
      </c>
      <c r="C57" s="198"/>
      <c r="D57" s="198"/>
      <c r="E57" s="198"/>
      <c r="F57" s="195"/>
      <c r="G57" s="195"/>
      <c r="H57" s="159"/>
      <c r="I57" s="159"/>
      <c r="J57" s="195"/>
    </row>
    <row r="58" spans="2:12" ht="15.75">
      <c r="B58" s="195" t="s">
        <v>42</v>
      </c>
      <c r="C58" s="198"/>
      <c r="D58" s="198"/>
      <c r="E58" s="198"/>
      <c r="F58" s="195"/>
      <c r="G58" s="195"/>
      <c r="H58" s="159"/>
      <c r="I58" s="159"/>
      <c r="J58" s="195"/>
    </row>
    <row r="59" spans="2:12" ht="15.75">
      <c r="B59" s="195" t="s">
        <v>43</v>
      </c>
      <c r="C59" s="198"/>
      <c r="D59" s="198"/>
      <c r="E59" s="198"/>
      <c r="F59" s="195"/>
      <c r="G59" s="195"/>
      <c r="H59" s="159"/>
      <c r="I59" s="159"/>
      <c r="J59" s="195"/>
    </row>
    <row r="60" spans="2:12" ht="15.75">
      <c r="B60" s="195" t="s">
        <v>44</v>
      </c>
      <c r="C60" s="195"/>
      <c r="D60" s="195"/>
      <c r="E60" s="195"/>
      <c r="F60" s="195"/>
      <c r="G60" s="195"/>
      <c r="H60" s="159"/>
      <c r="I60" s="159"/>
      <c r="J60" s="195"/>
    </row>
  </sheetData>
  <mergeCells count="2">
    <mergeCell ref="C7:F7"/>
    <mergeCell ref="B53:L53"/>
  </mergeCells>
  <phoneticPr fontId="0" type="noConversion"/>
  <pageMargins left="0.75" right="0.75" top="1" bottom="1" header="0.5" footer="0.5"/>
  <pageSetup paperSize="9" scale="56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workbookViewId="0">
      <selection activeCell="N17" sqref="N17"/>
    </sheetView>
  </sheetViews>
  <sheetFormatPr defaultRowHeight="12.75"/>
  <cols>
    <col min="2" max="2" width="33.5703125" customWidth="1"/>
    <col min="3" max="4" width="17.42578125" customWidth="1"/>
    <col min="5" max="6" width="13.42578125" customWidth="1"/>
    <col min="7" max="7" width="19.85546875" customWidth="1"/>
  </cols>
  <sheetData>
    <row r="1" spans="1:14" ht="23.25" customHeight="1">
      <c r="A1" s="37"/>
      <c r="B1" s="652" t="s">
        <v>118</v>
      </c>
      <c r="C1" s="652"/>
      <c r="D1" s="652"/>
      <c r="E1" s="293" t="str">
        <f>SKUP_SEUROP_tyg!J1</f>
        <v xml:space="preserve"> 09.07.2018 - 15.07.2018 r. </v>
      </c>
      <c r="F1" s="293"/>
      <c r="G1" s="296"/>
      <c r="I1" s="37"/>
    </row>
    <row r="2" spans="1:14">
      <c r="A2" s="37"/>
      <c r="B2" s="116"/>
      <c r="C2" s="37"/>
      <c r="D2" s="37"/>
      <c r="E2" s="37"/>
      <c r="F2" s="37"/>
      <c r="G2" s="37"/>
      <c r="H2" s="37"/>
      <c r="I2" s="37"/>
    </row>
    <row r="3" spans="1:14" ht="15.75">
      <c r="B3" s="195" t="s">
        <v>177</v>
      </c>
      <c r="C3" s="196"/>
      <c r="D3" s="196"/>
      <c r="E3" s="196"/>
      <c r="F3" s="196"/>
      <c r="G3" s="196"/>
      <c r="H3" s="196"/>
      <c r="I3" s="187"/>
      <c r="J3" s="187"/>
      <c r="K3" s="57"/>
      <c r="L3" s="57"/>
      <c r="M3" s="57"/>
      <c r="N3" s="57"/>
    </row>
    <row r="4" spans="1:14" ht="13.5" thickBot="1">
      <c r="B4" s="159"/>
      <c r="C4" s="188"/>
      <c r="D4" s="188"/>
      <c r="E4" s="188"/>
      <c r="F4" s="188"/>
      <c r="G4" s="188"/>
      <c r="H4" s="187"/>
      <c r="I4" s="187"/>
      <c r="J4" s="187"/>
      <c r="K4" s="57"/>
      <c r="L4" s="57"/>
      <c r="M4" s="58"/>
      <c r="N4" s="58"/>
    </row>
    <row r="5" spans="1:14" ht="17.25" customHeight="1">
      <c r="B5" s="653" t="s">
        <v>117</v>
      </c>
      <c r="C5" s="654"/>
      <c r="D5" s="655"/>
      <c r="E5" s="159"/>
      <c r="F5" s="159"/>
      <c r="G5" s="159"/>
      <c r="H5" s="159"/>
      <c r="I5" s="159"/>
      <c r="J5" s="159"/>
    </row>
    <row r="6" spans="1:14">
      <c r="B6" s="189" t="s">
        <v>45</v>
      </c>
      <c r="C6" s="190" t="s">
        <v>361</v>
      </c>
      <c r="D6" s="191" t="s">
        <v>362</v>
      </c>
      <c r="E6" s="159"/>
      <c r="F6" s="159"/>
      <c r="G6" s="159"/>
      <c r="H6" s="159"/>
      <c r="I6" s="159"/>
      <c r="J6" s="159"/>
    </row>
    <row r="7" spans="1:14">
      <c r="B7" s="310">
        <v>1</v>
      </c>
      <c r="C7" s="311">
        <v>2</v>
      </c>
      <c r="D7" s="312">
        <v>3</v>
      </c>
      <c r="E7" s="159"/>
      <c r="F7" s="159"/>
      <c r="G7" s="159"/>
      <c r="H7" s="159"/>
      <c r="I7" s="159"/>
      <c r="J7" s="159"/>
    </row>
    <row r="8" spans="1:14">
      <c r="B8" s="313" t="s">
        <v>11</v>
      </c>
      <c r="C8" s="105">
        <v>4.7197165294117651</v>
      </c>
      <c r="D8" s="106">
        <v>4.7102532941176465</v>
      </c>
      <c r="E8" s="159"/>
      <c r="F8" s="192"/>
      <c r="G8" s="192"/>
      <c r="H8" s="192"/>
      <c r="I8" s="159"/>
      <c r="J8" s="159"/>
    </row>
    <row r="9" spans="1:14" ht="16.5" customHeight="1">
      <c r="B9" s="193" t="s">
        <v>46</v>
      </c>
      <c r="C9" s="94">
        <v>4.7108337058823535</v>
      </c>
      <c r="D9" s="95">
        <v>4.6941669411764702</v>
      </c>
      <c r="E9" s="159"/>
      <c r="F9" s="294"/>
      <c r="G9" s="192"/>
      <c r="H9" s="192"/>
      <c r="I9" s="159"/>
      <c r="J9" s="159"/>
    </row>
    <row r="10" spans="1:14" ht="15.75" customHeight="1">
      <c r="B10" s="193" t="s">
        <v>47</v>
      </c>
      <c r="C10" s="94">
        <v>4.7674548235294116</v>
      </c>
      <c r="D10" s="95">
        <v>4.7663383529411769</v>
      </c>
      <c r="E10" s="159"/>
      <c r="F10" s="192"/>
      <c r="G10" s="192"/>
      <c r="H10" s="192"/>
      <c r="I10" s="159"/>
      <c r="J10" s="159"/>
    </row>
    <row r="11" spans="1:14" ht="15.75" customHeight="1">
      <c r="B11" s="193" t="s">
        <v>128</v>
      </c>
      <c r="C11" s="94">
        <v>4.7308827647058829</v>
      </c>
      <c r="D11" s="95">
        <v>4.7077641764705875</v>
      </c>
      <c r="E11" s="159"/>
      <c r="F11" s="192"/>
      <c r="G11" s="192"/>
      <c r="H11" s="192"/>
      <c r="I11" s="159"/>
      <c r="J11" s="159"/>
    </row>
    <row r="12" spans="1:14" ht="15.75" customHeight="1" thickBot="1">
      <c r="B12" s="194" t="s">
        <v>48</v>
      </c>
      <c r="C12" s="96">
        <v>4.6715002941176476</v>
      </c>
      <c r="D12" s="97">
        <v>4.668183</v>
      </c>
      <c r="E12" s="159"/>
      <c r="F12" s="192"/>
      <c r="G12" s="192"/>
      <c r="H12" s="192"/>
      <c r="I12" s="159"/>
      <c r="J12" s="159"/>
    </row>
    <row r="13" spans="1:14" ht="15.75">
      <c r="B13" s="195" t="s">
        <v>175</v>
      </c>
      <c r="C13" s="195"/>
      <c r="D13" s="195"/>
      <c r="E13" s="195"/>
      <c r="F13" s="195"/>
      <c r="G13" s="159"/>
      <c r="H13" s="159"/>
      <c r="I13" s="159"/>
      <c r="J13" s="159"/>
    </row>
    <row r="14" spans="1:14" ht="15.75">
      <c r="B14" s="195" t="s">
        <v>176</v>
      </c>
      <c r="C14" s="195"/>
      <c r="D14" s="195"/>
      <c r="E14" s="195"/>
      <c r="F14" s="195"/>
      <c r="G14" s="159"/>
      <c r="H14" s="159"/>
      <c r="I14" s="159"/>
      <c r="J14" s="159"/>
    </row>
    <row r="15" spans="1:14">
      <c r="B15" s="159"/>
      <c r="C15" s="159"/>
      <c r="D15" s="159"/>
      <c r="E15" s="159"/>
      <c r="F15" s="159"/>
      <c r="G15" s="159"/>
      <c r="H15" s="159"/>
      <c r="I15" s="159"/>
      <c r="J15" s="159"/>
    </row>
    <row r="16" spans="1:14" ht="18.75" customHeight="1">
      <c r="J16" s="212"/>
    </row>
    <row r="17" spans="2:10" ht="18.75" customHeight="1">
      <c r="B17" s="656" t="s">
        <v>159</v>
      </c>
      <c r="C17" s="656"/>
      <c r="D17" s="656"/>
      <c r="E17" s="656"/>
      <c r="F17" s="656"/>
      <c r="G17" s="656"/>
      <c r="J17" s="212"/>
    </row>
    <row r="18" spans="2:10" ht="18.75" customHeight="1">
      <c r="B18" s="195" t="s">
        <v>177</v>
      </c>
      <c r="C18" s="196"/>
      <c r="D18" s="196"/>
      <c r="E18" s="196"/>
      <c r="F18" s="196"/>
      <c r="J18" s="212"/>
    </row>
    <row r="19" spans="2:10" ht="18.75" customHeight="1">
      <c r="B19" s="195"/>
      <c r="C19" s="196"/>
      <c r="D19" s="196"/>
      <c r="E19" s="196"/>
      <c r="F19" s="196"/>
      <c r="J19" s="212"/>
    </row>
    <row r="20" spans="2:10" ht="22.5" customHeight="1" thickBot="1">
      <c r="B20" s="270" t="s">
        <v>138</v>
      </c>
      <c r="C20" s="271"/>
      <c r="D20" s="146"/>
      <c r="E20" s="146"/>
      <c r="F20" s="3"/>
      <c r="G20" s="146"/>
      <c r="J20" s="212"/>
    </row>
    <row r="21" spans="2:10" ht="15.75" customHeight="1" thickBot="1">
      <c r="B21" s="657" t="s">
        <v>11</v>
      </c>
      <c r="C21" s="208" t="s">
        <v>160</v>
      </c>
      <c r="D21" s="272"/>
      <c r="E21" s="272"/>
      <c r="F21" s="273"/>
      <c r="G21" s="659" t="s">
        <v>161</v>
      </c>
    </row>
    <row r="22" spans="2:10" ht="18" customHeight="1" thickBot="1">
      <c r="B22" s="658"/>
      <c r="C22" s="274" t="s">
        <v>162</v>
      </c>
      <c r="D22" s="275"/>
      <c r="E22" s="274" t="s">
        <v>163</v>
      </c>
      <c r="F22" s="275"/>
      <c r="G22" s="660"/>
      <c r="H22" s="151"/>
    </row>
    <row r="23" spans="2:10" ht="15.75" customHeight="1" thickBot="1">
      <c r="B23" s="658"/>
      <c r="C23" s="287" t="s">
        <v>361</v>
      </c>
      <c r="D23" s="288" t="s">
        <v>363</v>
      </c>
      <c r="E23" s="276" t="str">
        <f>C23</f>
        <v>2018-07-15</v>
      </c>
      <c r="F23" s="276" t="str">
        <f>D23</f>
        <v>2017-07-16</v>
      </c>
      <c r="G23" s="661"/>
    </row>
    <row r="24" spans="2:10" ht="15">
      <c r="B24" s="277" t="s">
        <v>108</v>
      </c>
      <c r="C24" s="278">
        <v>6179.3264705882348</v>
      </c>
      <c r="D24" s="279">
        <v>7256.2078431372547</v>
      </c>
      <c r="E24" s="280">
        <f>(C24/1.32)/1000</f>
        <v>4.681307932263814</v>
      </c>
      <c r="F24" s="280">
        <f>(D24/1.32)/1000</f>
        <v>5.4971271538918591</v>
      </c>
      <c r="G24" s="281">
        <f t="shared" ref="G24:G30" si="0">((E24-F24)/F24)*100</f>
        <v>-14.84082865084285</v>
      </c>
    </row>
    <row r="25" spans="2:10" ht="15">
      <c r="B25" s="260" t="s">
        <v>12</v>
      </c>
      <c r="C25" s="290">
        <v>6084.7666666666673</v>
      </c>
      <c r="D25" s="289">
        <v>7190.5294117647063</v>
      </c>
      <c r="E25" s="282">
        <f>(C25/1.32)/1000</f>
        <v>4.6096717171717172</v>
      </c>
      <c r="F25" s="282">
        <f>(D25/1.32)/1000</f>
        <v>5.4473707664884135</v>
      </c>
      <c r="G25" s="283">
        <f t="shared" si="0"/>
        <v>-15.378043559475016</v>
      </c>
    </row>
    <row r="26" spans="2:10" ht="15">
      <c r="B26" s="260" t="s">
        <v>13</v>
      </c>
      <c r="C26" s="290">
        <v>5734.2284313725486</v>
      </c>
      <c r="D26" s="289">
        <v>6773.9088235294112</v>
      </c>
      <c r="E26" s="282">
        <f>(C26/1.31)/1000</f>
        <v>4.3772736117347693</v>
      </c>
      <c r="F26" s="282">
        <f>(D26/1.31)/1000</f>
        <v>5.1709227660529846</v>
      </c>
      <c r="G26" s="283">
        <f t="shared" si="0"/>
        <v>-15.348308033693867</v>
      </c>
      <c r="J26" s="159"/>
    </row>
    <row r="27" spans="2:10" ht="15.75">
      <c r="B27" s="260" t="s">
        <v>14</v>
      </c>
      <c r="C27" s="290">
        <v>5363.7166666666662</v>
      </c>
      <c r="D27" s="289">
        <v>6352.3098039215683</v>
      </c>
      <c r="E27" s="282">
        <f>(C27/1.3)/1000</f>
        <v>4.1259358974358964</v>
      </c>
      <c r="F27" s="282">
        <f>(D27/1.3)/1000</f>
        <v>4.8863921568627449</v>
      </c>
      <c r="G27" s="283">
        <f t="shared" si="0"/>
        <v>-15.562734938472298</v>
      </c>
      <c r="H27" s="195"/>
      <c r="I27" s="195"/>
      <c r="J27" s="195"/>
    </row>
    <row r="28" spans="2:10" ht="15.75">
      <c r="B28" s="260" t="s">
        <v>15</v>
      </c>
      <c r="C28" s="290">
        <v>4896.7225490196079</v>
      </c>
      <c r="D28" s="289">
        <v>5847.7392156862752</v>
      </c>
      <c r="E28" s="282">
        <f>(C28/1.29)/1000</f>
        <v>3.7959089527283782</v>
      </c>
      <c r="F28" s="282">
        <f>(D28/1.29)/1000</f>
        <v>4.5331311749506016</v>
      </c>
      <c r="G28" s="283">
        <f t="shared" si="0"/>
        <v>-16.262980129408167</v>
      </c>
      <c r="H28" s="195"/>
      <c r="I28" s="195"/>
      <c r="J28" s="195"/>
    </row>
    <row r="29" spans="2:10" ht="15.75">
      <c r="B29" s="260" t="s">
        <v>16</v>
      </c>
      <c r="C29" s="290">
        <v>4215.1519607843138</v>
      </c>
      <c r="D29" s="289">
        <v>4938.7333333333327</v>
      </c>
      <c r="E29" s="282">
        <f>(C29/1.28)/1000</f>
        <v>3.293087469362745</v>
      </c>
      <c r="F29" s="282">
        <f>(D29/1.28)/1000</f>
        <v>3.8583854166666662</v>
      </c>
      <c r="G29" s="283">
        <f t="shared" si="0"/>
        <v>-14.65115291132043</v>
      </c>
      <c r="H29" s="195"/>
      <c r="I29" s="195"/>
      <c r="J29" s="195"/>
    </row>
    <row r="30" spans="2:10" ht="16.5" thickBot="1">
      <c r="B30" s="284" t="s">
        <v>107</v>
      </c>
      <c r="C30" s="291">
        <v>6050.9186274509802</v>
      </c>
      <c r="D30" s="292">
        <v>7128.5294117647063</v>
      </c>
      <c r="E30" s="285">
        <f>(C30*0.78)/1000</f>
        <v>4.7197165294117651</v>
      </c>
      <c r="F30" s="285">
        <f>(D30*0.78)/1000</f>
        <v>5.5602529411764712</v>
      </c>
      <c r="G30" s="286">
        <f t="shared" si="0"/>
        <v>-15.116873650479295</v>
      </c>
      <c r="H30" s="195" t="s">
        <v>164</v>
      </c>
      <c r="I30" s="195"/>
      <c r="J30" s="195"/>
    </row>
    <row r="31" spans="2:10" ht="15.75">
      <c r="B31" s="195" t="s">
        <v>175</v>
      </c>
      <c r="C31" s="195"/>
      <c r="D31" s="195"/>
      <c r="E31" s="195"/>
      <c r="F31" s="195"/>
      <c r="G31" s="195"/>
    </row>
    <row r="32" spans="2:10" ht="15.75">
      <c r="B32" s="195" t="s">
        <v>176</v>
      </c>
      <c r="C32" s="195"/>
      <c r="D32" s="195"/>
      <c r="E32" s="195"/>
      <c r="F32" s="195"/>
      <c r="G32" s="195"/>
    </row>
    <row r="33" spans="2:7" ht="15.75">
      <c r="B33" s="195"/>
      <c r="C33" s="195"/>
      <c r="D33" s="195"/>
      <c r="E33" s="195"/>
      <c r="F33" s="195"/>
      <c r="G33" s="195"/>
    </row>
    <row r="34" spans="2:7" ht="15.75">
      <c r="B34" s="297" t="s">
        <v>184</v>
      </c>
      <c r="C34" s="298"/>
      <c r="D34" s="198"/>
      <c r="E34" s="198"/>
      <c r="F34" s="195"/>
      <c r="G34" s="195"/>
    </row>
    <row r="35" spans="2:7" ht="15.75">
      <c r="B35" s="195"/>
      <c r="C35" s="198"/>
      <c r="D35" s="198"/>
      <c r="E35" s="198"/>
      <c r="F35" s="195"/>
      <c r="G35" s="195"/>
    </row>
    <row r="36" spans="2:7" ht="15.75">
      <c r="B36" s="195" t="s">
        <v>41</v>
      </c>
      <c r="C36" s="198"/>
      <c r="D36" s="198"/>
      <c r="E36" s="198"/>
      <c r="F36" s="195"/>
      <c r="G36" s="195"/>
    </row>
    <row r="37" spans="2:7" ht="15.75">
      <c r="B37" s="195" t="s">
        <v>42</v>
      </c>
      <c r="C37" s="198"/>
      <c r="D37" s="198"/>
      <c r="E37" s="198"/>
      <c r="F37" s="195"/>
      <c r="G37" s="195"/>
    </row>
    <row r="38" spans="2:7" ht="15.75">
      <c r="B38" s="195" t="s">
        <v>43</v>
      </c>
      <c r="C38" s="198"/>
      <c r="D38" s="198"/>
      <c r="E38" s="198"/>
      <c r="F38" s="195"/>
      <c r="G38" s="195"/>
    </row>
    <row r="39" spans="2:7" ht="15.75">
      <c r="B39" s="195" t="s">
        <v>44</v>
      </c>
      <c r="C39" s="195"/>
      <c r="D39" s="195"/>
      <c r="E39" s="195"/>
      <c r="F39" s="195"/>
      <c r="G39" s="195"/>
    </row>
  </sheetData>
  <mergeCells count="5">
    <mergeCell ref="B1:D1"/>
    <mergeCell ref="B5:D5"/>
    <mergeCell ref="B17:G17"/>
    <mergeCell ref="B21:B23"/>
    <mergeCell ref="G21:G23"/>
  </mergeCells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/>
  <dimension ref="A1:T405"/>
  <sheetViews>
    <sheetView zoomScale="90" zoomScaleNormal="90" workbookViewId="0">
      <selection activeCell="U1" sqref="U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2.28515625" customWidth="1"/>
    <col min="7" max="7" width="21.28515625" customWidth="1"/>
    <col min="8" max="8" width="8.28515625" customWidth="1"/>
    <col min="9" max="12" width="8.85546875" customWidth="1"/>
    <col min="13" max="13" width="10.140625" customWidth="1"/>
    <col min="14" max="17" width="11" customWidth="1"/>
  </cols>
  <sheetData>
    <row r="1" spans="1:20" ht="26.25" customHeight="1">
      <c r="A1" s="11"/>
      <c r="B1" s="662" t="s">
        <v>114</v>
      </c>
      <c r="C1" s="662"/>
      <c r="D1" s="662"/>
      <c r="E1" s="662"/>
      <c r="F1" s="209" t="str">
        <f>SKUP_SEUROP_tyg!J1</f>
        <v xml:space="preserve"> 09.07.2018 - 15.07.2018 r. </v>
      </c>
      <c r="G1" s="209"/>
      <c r="I1" s="23"/>
    </row>
    <row r="2" spans="1:20" ht="18" customHeight="1">
      <c r="A2" s="11"/>
      <c r="B2" s="35"/>
      <c r="C2" s="35"/>
      <c r="D2" s="35"/>
      <c r="E2" s="35"/>
      <c r="F2" s="35"/>
      <c r="G2" s="35"/>
      <c r="H2" s="35"/>
      <c r="I2" s="23"/>
    </row>
    <row r="3" spans="1:20" ht="18" customHeight="1" thickBot="1">
      <c r="A3" s="11"/>
      <c r="B3" s="140" t="s">
        <v>178</v>
      </c>
      <c r="G3" s="35"/>
      <c r="H3" s="35"/>
      <c r="I3" s="23"/>
    </row>
    <row r="4" spans="1:20" ht="19.5" thickBot="1">
      <c r="A4" s="2"/>
      <c r="B4" s="102" t="s">
        <v>17</v>
      </c>
      <c r="C4" s="103"/>
      <c r="D4" s="103"/>
      <c r="E4" s="104"/>
      <c r="F4" s="23"/>
      <c r="G4" s="23"/>
      <c r="H4" s="23"/>
      <c r="I4" s="23"/>
    </row>
    <row r="5" spans="1:20" ht="21" customHeight="1">
      <c r="A5" s="2"/>
      <c r="B5" s="24" t="s">
        <v>45</v>
      </c>
      <c r="C5" s="34" t="s">
        <v>3</v>
      </c>
      <c r="D5" s="34"/>
      <c r="E5" s="663" t="s">
        <v>170</v>
      </c>
      <c r="F5" s="23"/>
      <c r="G5" s="23"/>
      <c r="H5" s="23"/>
      <c r="I5" s="23"/>
      <c r="K5" s="87"/>
    </row>
    <row r="6" spans="1:20" ht="19.5" customHeight="1" thickBot="1">
      <c r="A6" s="2"/>
      <c r="B6" s="25"/>
      <c r="C6" s="36" t="s">
        <v>364</v>
      </c>
      <c r="D6" s="36" t="s">
        <v>365</v>
      </c>
      <c r="E6" s="664"/>
      <c r="F6" s="23"/>
      <c r="G6" s="23"/>
      <c r="H6" s="23"/>
      <c r="I6" s="23"/>
    </row>
    <row r="7" spans="1:20" s="9" customFormat="1" ht="23.25" customHeight="1" thickBot="1">
      <c r="A7" s="20"/>
      <c r="B7" s="90" t="s">
        <v>19</v>
      </c>
      <c r="C7" s="91"/>
      <c r="D7" s="91"/>
      <c r="E7" s="92"/>
      <c r="F7" s="23"/>
      <c r="G7" s="23"/>
      <c r="H7" s="23"/>
      <c r="I7" s="23"/>
      <c r="J7"/>
      <c r="K7"/>
      <c r="L7"/>
      <c r="M7"/>
      <c r="N7"/>
      <c r="O7"/>
      <c r="P7"/>
      <c r="Q7"/>
      <c r="R7"/>
      <c r="S7"/>
      <c r="T7"/>
    </row>
    <row r="8" spans="1:20" ht="20.100000000000001" customHeight="1">
      <c r="A8" s="2"/>
      <c r="B8" s="199" t="s">
        <v>11</v>
      </c>
      <c r="C8" s="200">
        <v>6820.598</v>
      </c>
      <c r="D8" s="200">
        <v>6788.8590000000004</v>
      </c>
      <c r="E8" s="201">
        <v>0.46751596991482036</v>
      </c>
      <c r="F8" s="23"/>
      <c r="G8" s="23"/>
      <c r="H8" s="89"/>
      <c r="I8" s="23"/>
    </row>
    <row r="9" spans="1:20" ht="20.100000000000001" customHeight="1">
      <c r="A9" s="2"/>
      <c r="B9" s="132" t="s">
        <v>109</v>
      </c>
      <c r="C9" s="127">
        <v>6755.2190000000001</v>
      </c>
      <c r="D9" s="127">
        <v>6703.4949999999999</v>
      </c>
      <c r="E9" s="100">
        <v>0.77159750249683423</v>
      </c>
      <c r="F9" s="23"/>
      <c r="G9" s="23"/>
      <c r="H9" s="23"/>
      <c r="I9" s="23"/>
    </row>
    <row r="10" spans="1:20" ht="20.100000000000001" customHeight="1">
      <c r="A10" s="2"/>
      <c r="B10" s="132" t="s">
        <v>110</v>
      </c>
      <c r="C10" s="127">
        <v>7839.1620000000003</v>
      </c>
      <c r="D10" s="127">
        <v>8013.4380000000001</v>
      </c>
      <c r="E10" s="100">
        <v>-2.1747968849325323</v>
      </c>
      <c r="F10" s="23"/>
      <c r="G10" s="23"/>
      <c r="H10" s="86"/>
      <c r="I10" s="23"/>
    </row>
    <row r="11" spans="1:20" ht="20.100000000000001" customHeight="1">
      <c r="A11" s="2"/>
      <c r="B11" s="132" t="s">
        <v>111</v>
      </c>
      <c r="C11" s="127">
        <v>7025.0190000000002</v>
      </c>
      <c r="D11" s="127">
        <v>7002.0590000000002</v>
      </c>
      <c r="E11" s="100">
        <v>0.32790354951307943</v>
      </c>
      <c r="F11" s="23"/>
      <c r="G11" s="41"/>
      <c r="H11" s="86"/>
      <c r="I11" s="23"/>
    </row>
    <row r="12" spans="1:20" ht="20.100000000000001" customHeight="1" thickBot="1">
      <c r="A12" s="2"/>
      <c r="B12" s="133" t="s">
        <v>112</v>
      </c>
      <c r="C12" s="128">
        <v>6771.8919999999998</v>
      </c>
      <c r="D12" s="128">
        <v>6750.6670000000004</v>
      </c>
      <c r="E12" s="101">
        <v>0.31441337574493677</v>
      </c>
      <c r="F12" s="23"/>
      <c r="G12" s="23"/>
      <c r="H12" s="23"/>
      <c r="I12" s="23"/>
    </row>
    <row r="13" spans="1:20">
      <c r="B13" s="14"/>
      <c r="H13" s="23"/>
      <c r="I13" s="23"/>
    </row>
    <row r="14" spans="1:20">
      <c r="B14" s="14"/>
      <c r="H14" s="23"/>
      <c r="I14" s="23"/>
    </row>
    <row r="15" spans="1:20" ht="15.75">
      <c r="B15" s="656" t="s">
        <v>159</v>
      </c>
      <c r="C15" s="656"/>
      <c r="D15" s="656"/>
      <c r="E15" s="656"/>
      <c r="F15" s="656"/>
      <c r="G15" s="656"/>
      <c r="H15" s="23"/>
      <c r="I15" s="23"/>
    </row>
    <row r="16" spans="1:20" ht="15.75">
      <c r="B16" s="299"/>
      <c r="C16" s="299"/>
      <c r="D16" s="299"/>
      <c r="E16" s="299"/>
      <c r="F16" s="299"/>
      <c r="G16" s="299"/>
      <c r="H16" s="23"/>
      <c r="I16" s="23"/>
    </row>
    <row r="17" spans="2:20" ht="18" customHeight="1" thickBot="1">
      <c r="B17" s="140" t="s">
        <v>91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 ht="18" customHeight="1" thickBot="1">
      <c r="B18" s="667" t="s">
        <v>366</v>
      </c>
      <c r="C18" s="668"/>
      <c r="D18" s="668"/>
      <c r="E18" s="66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 ht="18" customHeight="1" thickBot="1">
      <c r="B19" s="665" t="s">
        <v>45</v>
      </c>
      <c r="C19" s="670" t="s">
        <v>119</v>
      </c>
      <c r="D19" s="671"/>
      <c r="E19" s="249" t="s">
        <v>367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 ht="18" customHeight="1" thickBot="1">
      <c r="B20" s="666">
        <v>0</v>
      </c>
      <c r="C20" s="250" t="s">
        <v>364</v>
      </c>
      <c r="D20" s="251" t="s">
        <v>368</v>
      </c>
      <c r="E20" s="211" t="s">
        <v>18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252" t="s">
        <v>11</v>
      </c>
      <c r="C21" s="253">
        <v>6820.598</v>
      </c>
      <c r="D21" s="254">
        <v>8009.5379999999996</v>
      </c>
      <c r="E21" s="255">
        <v>-14.844052178789834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 ht="21.75" customHeight="1">
      <c r="B22" s="256" t="s">
        <v>109</v>
      </c>
      <c r="C22" s="257">
        <v>6755.2190000000001</v>
      </c>
      <c r="D22" s="258">
        <v>7939.7420000000002</v>
      </c>
      <c r="E22" s="259">
        <v>-14.918910463337475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21.75" customHeight="1">
      <c r="B23" s="260" t="s">
        <v>110</v>
      </c>
      <c r="C23" s="261">
        <v>7839.1620000000003</v>
      </c>
      <c r="D23" s="262">
        <v>8547.518</v>
      </c>
      <c r="E23" s="263">
        <v>-8.287271228911127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1.75" customHeight="1">
      <c r="B24" s="264" t="s">
        <v>111</v>
      </c>
      <c r="C24" s="261">
        <v>7025.0190000000002</v>
      </c>
      <c r="D24" s="262">
        <v>8132.1959999999999</v>
      </c>
      <c r="E24" s="263">
        <v>-13.614735798300973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265" t="s">
        <v>112</v>
      </c>
      <c r="C25" s="266">
        <v>6771.8919999999998</v>
      </c>
      <c r="D25" s="267">
        <v>7955.6629999999996</v>
      </c>
      <c r="E25" s="268">
        <v>-14.879602114870877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0" ht="15.75">
      <c r="B29" s="297" t="s">
        <v>174</v>
      </c>
      <c r="C29" s="298"/>
      <c r="D29" s="198"/>
      <c r="E29" s="198"/>
      <c r="F29" s="195"/>
      <c r="G29" s="19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2:20" ht="15.75">
      <c r="B30" s="195"/>
      <c r="C30" s="198"/>
      <c r="D30" s="198"/>
      <c r="E30" s="198"/>
      <c r="F30" s="195"/>
      <c r="G30" s="19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2:20" ht="15.75">
      <c r="B31" s="195" t="s">
        <v>41</v>
      </c>
      <c r="C31" s="198"/>
      <c r="D31" s="198"/>
      <c r="E31" s="198"/>
      <c r="F31" s="195"/>
      <c r="G31" s="19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2:20" ht="15.75">
      <c r="B32" s="195" t="s">
        <v>42</v>
      </c>
      <c r="C32" s="198"/>
      <c r="D32" s="198"/>
      <c r="E32" s="198"/>
      <c r="F32" s="195"/>
      <c r="G32" s="19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20" ht="15.75">
      <c r="B33" s="195" t="s">
        <v>43</v>
      </c>
      <c r="C33" s="198"/>
      <c r="D33" s="198"/>
      <c r="E33" s="198"/>
      <c r="F33" s="195"/>
      <c r="G33" s="19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2:20" ht="15.75">
      <c r="B34" s="195" t="s">
        <v>44</v>
      </c>
      <c r="C34" s="195"/>
      <c r="D34" s="195"/>
      <c r="E34" s="195"/>
      <c r="F34" s="195"/>
      <c r="G34" s="19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6">
    <mergeCell ref="B1:E1"/>
    <mergeCell ref="B15:G15"/>
    <mergeCell ref="E5:E6"/>
    <mergeCell ref="B19:B20"/>
    <mergeCell ref="B18:E18"/>
    <mergeCell ref="C19:D19"/>
  </mergeCells>
  <phoneticPr fontId="0" type="noConversion"/>
  <pageMargins left="0.75" right="0.75" top="1" bottom="1" header="0.5" footer="0.5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55"/>
  <sheetViews>
    <sheetView zoomScaleNormal="100" workbookViewId="0">
      <selection activeCell="M33" sqref="M33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20.5703125" customWidth="1"/>
    <col min="7" max="7" width="10.28515625" customWidth="1"/>
    <col min="8" max="8" width="13.5703125" customWidth="1"/>
    <col min="9" max="9" width="9.42578125" customWidth="1"/>
    <col min="10" max="10" width="10" customWidth="1"/>
    <col min="11" max="11" width="7.5703125" customWidth="1"/>
    <col min="12" max="12" width="8.28515625" customWidth="1"/>
  </cols>
  <sheetData>
    <row r="1" spans="2:8" ht="19.5" customHeight="1">
      <c r="B1" s="674" t="s">
        <v>115</v>
      </c>
      <c r="C1" s="674"/>
      <c r="D1" s="674"/>
      <c r="E1" s="674"/>
      <c r="F1" s="209" t="str">
        <f>SKUP_SEUROP_tyg!J1</f>
        <v xml:space="preserve"> 09.07.2018 - 15.07.2018 r. </v>
      </c>
      <c r="G1" s="209"/>
      <c r="H1" s="37"/>
    </row>
    <row r="2" spans="2:8" ht="14.25">
      <c r="B2" s="33"/>
      <c r="C2" s="33"/>
      <c r="D2" s="33"/>
      <c r="E2" s="33"/>
      <c r="F2" s="33"/>
      <c r="G2" s="33"/>
    </row>
    <row r="3" spans="2:8" ht="15.75" thickBot="1">
      <c r="B3" s="140" t="s">
        <v>91</v>
      </c>
      <c r="G3" s="33"/>
    </row>
    <row r="4" spans="2:8" ht="24.75" customHeight="1" thickBot="1">
      <c r="B4" s="162" t="s">
        <v>17</v>
      </c>
      <c r="C4" s="163"/>
      <c r="D4" s="163"/>
      <c r="E4" s="164"/>
      <c r="F4" s="26"/>
      <c r="G4" s="26"/>
    </row>
    <row r="5" spans="2:8" ht="24.75" customHeight="1">
      <c r="B5" s="675" t="s">
        <v>20</v>
      </c>
      <c r="C5" s="672" t="s">
        <v>119</v>
      </c>
      <c r="D5" s="673"/>
      <c r="E5" s="207" t="s">
        <v>171</v>
      </c>
      <c r="F5" s="26"/>
      <c r="G5" s="26"/>
    </row>
    <row r="6" spans="2:8" ht="21" customHeight="1" thickBot="1">
      <c r="B6" s="676"/>
      <c r="C6" s="161" t="s">
        <v>364</v>
      </c>
      <c r="D6" s="161" t="s">
        <v>365</v>
      </c>
      <c r="E6" s="202" t="s">
        <v>18</v>
      </c>
      <c r="F6" s="26"/>
      <c r="G6" s="26"/>
    </row>
    <row r="7" spans="2:8" ht="16.5" customHeight="1">
      <c r="B7" s="7" t="s">
        <v>11</v>
      </c>
      <c r="C7" s="8"/>
      <c r="D7" s="8"/>
      <c r="E7" s="160"/>
      <c r="F7" s="26"/>
      <c r="G7" s="26"/>
    </row>
    <row r="8" spans="2:8" ht="16.5" customHeight="1">
      <c r="B8" s="134" t="s">
        <v>21</v>
      </c>
      <c r="C8" s="127">
        <v>11444.288</v>
      </c>
      <c r="D8" s="127">
        <v>11254.413</v>
      </c>
      <c r="E8" s="88">
        <v>1.6871159784166441</v>
      </c>
      <c r="F8" s="26"/>
      <c r="G8" s="26"/>
    </row>
    <row r="9" spans="2:8" ht="16.5" customHeight="1">
      <c r="B9" s="134" t="s">
        <v>22</v>
      </c>
      <c r="C9" s="127">
        <v>17257.791000000001</v>
      </c>
      <c r="D9" s="127">
        <v>17697.776000000002</v>
      </c>
      <c r="E9" s="88">
        <v>-2.4861033386341909</v>
      </c>
      <c r="F9" s="26"/>
      <c r="G9" s="26"/>
    </row>
    <row r="10" spans="2:8" ht="16.5" customHeight="1" thickBot="1">
      <c r="B10" s="134" t="s">
        <v>23</v>
      </c>
      <c r="C10" s="127">
        <v>10594.564</v>
      </c>
      <c r="D10" s="127">
        <v>10214.323</v>
      </c>
      <c r="E10" s="88">
        <v>3.7226255719542056</v>
      </c>
    </row>
    <row r="11" spans="2:8" ht="16.5" customHeight="1">
      <c r="B11" s="7" t="s">
        <v>24</v>
      </c>
      <c r="C11" s="70"/>
      <c r="D11" s="70"/>
      <c r="E11" s="160"/>
    </row>
    <row r="12" spans="2:8" ht="16.5" customHeight="1">
      <c r="B12" s="134" t="s">
        <v>21</v>
      </c>
      <c r="C12" s="127" t="s">
        <v>158</v>
      </c>
      <c r="D12" s="127" t="s">
        <v>158</v>
      </c>
      <c r="E12" s="135" t="s">
        <v>158</v>
      </c>
    </row>
    <row r="13" spans="2:8" ht="16.5" customHeight="1">
      <c r="B13" s="134" t="s">
        <v>22</v>
      </c>
      <c r="C13" s="127" t="s">
        <v>158</v>
      </c>
      <c r="D13" s="127" t="s">
        <v>158</v>
      </c>
      <c r="E13" s="135" t="s">
        <v>158</v>
      </c>
    </row>
    <row r="14" spans="2:8" ht="16.5" customHeight="1" thickBot="1">
      <c r="B14" s="134" t="s">
        <v>23</v>
      </c>
      <c r="C14" s="127" t="s">
        <v>158</v>
      </c>
      <c r="D14" s="127" t="s">
        <v>158</v>
      </c>
      <c r="E14" s="135" t="s">
        <v>158</v>
      </c>
    </row>
    <row r="15" spans="2:8" ht="16.5" customHeight="1">
      <c r="B15" s="7" t="s">
        <v>25</v>
      </c>
      <c r="C15" s="70"/>
      <c r="D15" s="70"/>
      <c r="E15" s="160"/>
    </row>
    <row r="16" spans="2:8" ht="16.5" customHeight="1">
      <c r="B16" s="134" t="s">
        <v>21</v>
      </c>
      <c r="C16" s="127" t="s">
        <v>158</v>
      </c>
      <c r="D16" s="127" t="s">
        <v>158</v>
      </c>
      <c r="E16" s="135" t="s">
        <v>158</v>
      </c>
    </row>
    <row r="17" spans="2:5" ht="16.5" customHeight="1">
      <c r="B17" s="134" t="s">
        <v>22</v>
      </c>
      <c r="C17" s="127" t="s">
        <v>158</v>
      </c>
      <c r="D17" s="127" t="s">
        <v>158</v>
      </c>
      <c r="E17" s="135" t="s">
        <v>158</v>
      </c>
    </row>
    <row r="18" spans="2:5" ht="16.5" customHeight="1" thickBot="1">
      <c r="B18" s="134" t="s">
        <v>23</v>
      </c>
      <c r="C18" s="127" t="s">
        <v>158</v>
      </c>
      <c r="D18" s="127" t="s">
        <v>158</v>
      </c>
      <c r="E18" s="135" t="s">
        <v>158</v>
      </c>
    </row>
    <row r="19" spans="2:5" ht="16.5" customHeight="1">
      <c r="B19" s="7" t="s">
        <v>26</v>
      </c>
      <c r="C19" s="70"/>
      <c r="D19" s="70"/>
      <c r="E19" s="160"/>
    </row>
    <row r="20" spans="2:5" ht="16.5" customHeight="1">
      <c r="B20" s="134" t="s">
        <v>21</v>
      </c>
      <c r="C20" s="127">
        <v>11344.398999999999</v>
      </c>
      <c r="D20" s="127">
        <v>10848.523999999999</v>
      </c>
      <c r="E20" s="135">
        <v>4.5708983083781716</v>
      </c>
    </row>
    <row r="21" spans="2:5" ht="16.5" customHeight="1">
      <c r="B21" s="136" t="s">
        <v>22</v>
      </c>
      <c r="C21" s="127">
        <v>16213.645</v>
      </c>
      <c r="D21" s="127">
        <v>16317.762000000001</v>
      </c>
      <c r="E21" s="135">
        <v>-0.63805931230030311</v>
      </c>
    </row>
    <row r="22" spans="2:5" ht="16.5" customHeight="1" thickBot="1">
      <c r="B22" s="136" t="s">
        <v>23</v>
      </c>
      <c r="C22" s="127" t="s">
        <v>158</v>
      </c>
      <c r="D22" s="127" t="s">
        <v>158</v>
      </c>
      <c r="E22" s="135" t="s">
        <v>158</v>
      </c>
    </row>
    <row r="23" spans="2:5" ht="16.5" customHeight="1">
      <c r="B23" s="7" t="s">
        <v>27</v>
      </c>
      <c r="C23" s="70"/>
      <c r="D23" s="70"/>
      <c r="E23" s="160"/>
    </row>
    <row r="24" spans="2:5" ht="16.5" customHeight="1">
      <c r="B24" s="134" t="s">
        <v>21</v>
      </c>
      <c r="C24" s="127">
        <v>10710.817999999999</v>
      </c>
      <c r="D24" s="127">
        <v>10581.803</v>
      </c>
      <c r="E24" s="135">
        <v>1.2192156667441212</v>
      </c>
    </row>
    <row r="25" spans="2:5" ht="16.5" customHeight="1">
      <c r="B25" s="136" t="s">
        <v>22</v>
      </c>
      <c r="C25" s="127">
        <v>17034.074000000001</v>
      </c>
      <c r="D25" s="127">
        <v>17043.656999999999</v>
      </c>
      <c r="E25" s="135">
        <v>-5.6226196056390475E-2</v>
      </c>
    </row>
    <row r="26" spans="2:5" ht="16.5" customHeight="1" thickBot="1">
      <c r="B26" s="136" t="s">
        <v>23</v>
      </c>
      <c r="C26" s="127" t="s">
        <v>158</v>
      </c>
      <c r="D26" s="127" t="s">
        <v>158</v>
      </c>
      <c r="E26" s="135" t="s">
        <v>158</v>
      </c>
    </row>
    <row r="27" spans="2:5" ht="16.5" customHeight="1">
      <c r="B27" s="7" t="s">
        <v>28</v>
      </c>
      <c r="C27" s="70"/>
      <c r="D27" s="70"/>
      <c r="E27" s="160"/>
    </row>
    <row r="28" spans="2:5" ht="16.5" customHeight="1">
      <c r="B28" s="134" t="s">
        <v>21</v>
      </c>
      <c r="C28" s="127">
        <v>11401.98</v>
      </c>
      <c r="D28" s="127">
        <v>11569.688</v>
      </c>
      <c r="E28" s="135">
        <v>-1.4495464354786449</v>
      </c>
    </row>
    <row r="29" spans="2:5" ht="16.5" customHeight="1">
      <c r="B29" s="136" t="s">
        <v>22</v>
      </c>
      <c r="C29" s="127">
        <v>20114.432000000001</v>
      </c>
      <c r="D29" s="127">
        <v>19681.671999999999</v>
      </c>
      <c r="E29" s="135">
        <v>2.198796931480222</v>
      </c>
    </row>
    <row r="30" spans="2:5" ht="16.5" customHeight="1" thickBot="1">
      <c r="B30" s="136" t="s">
        <v>23</v>
      </c>
      <c r="C30" s="127">
        <v>10785.867</v>
      </c>
      <c r="D30" s="127">
        <v>10217.567999999999</v>
      </c>
      <c r="E30" s="135">
        <v>5.561979132411949</v>
      </c>
    </row>
    <row r="31" spans="2:5" ht="16.5" customHeight="1">
      <c r="B31" s="7" t="s">
        <v>29</v>
      </c>
      <c r="C31" s="70"/>
      <c r="D31" s="70"/>
      <c r="E31" s="160"/>
    </row>
    <row r="32" spans="2:5" ht="16.5" customHeight="1">
      <c r="B32" s="134" t="s">
        <v>21</v>
      </c>
      <c r="C32" s="127">
        <v>11288.793</v>
      </c>
      <c r="D32" s="127">
        <v>11223.502</v>
      </c>
      <c r="E32" s="135">
        <v>0.58173464930998586</v>
      </c>
    </row>
    <row r="33" spans="1:9" ht="16.5" customHeight="1">
      <c r="B33" s="136" t="s">
        <v>22</v>
      </c>
      <c r="C33" s="127">
        <v>14977.741</v>
      </c>
      <c r="D33" s="127">
        <v>18408.269</v>
      </c>
      <c r="E33" s="135">
        <v>-18.63579894448522</v>
      </c>
    </row>
    <row r="34" spans="1:9" ht="16.5" customHeight="1" thickBot="1">
      <c r="B34" s="136" t="s">
        <v>23</v>
      </c>
      <c r="C34" s="127" t="s">
        <v>158</v>
      </c>
      <c r="D34" s="127" t="s">
        <v>158</v>
      </c>
      <c r="E34" s="135" t="s">
        <v>158</v>
      </c>
    </row>
    <row r="35" spans="1:9" ht="16.5" customHeight="1">
      <c r="B35" s="7" t="s">
        <v>30</v>
      </c>
      <c r="C35" s="70"/>
      <c r="D35" s="70"/>
      <c r="E35" s="160"/>
      <c r="I35" t="s">
        <v>113</v>
      </c>
    </row>
    <row r="36" spans="1:9" ht="16.5" customHeight="1">
      <c r="B36" s="134" t="s">
        <v>21</v>
      </c>
      <c r="C36" s="127">
        <v>10644.811</v>
      </c>
      <c r="D36" s="127">
        <v>10379.523999999999</v>
      </c>
      <c r="E36" s="135">
        <v>2.555868650624058</v>
      </c>
    </row>
    <row r="37" spans="1:9" ht="16.5" customHeight="1">
      <c r="B37" s="134" t="s">
        <v>22</v>
      </c>
      <c r="C37" s="127">
        <v>13795.688</v>
      </c>
      <c r="D37" s="127">
        <v>15528.093000000001</v>
      </c>
      <c r="E37" s="135">
        <v>-11.156585679902873</v>
      </c>
    </row>
    <row r="38" spans="1:9" ht="16.5" customHeight="1" thickBot="1">
      <c r="B38" s="134" t="s">
        <v>23</v>
      </c>
      <c r="C38" s="127">
        <v>10259.208000000001</v>
      </c>
      <c r="D38" s="127">
        <v>10077.013000000001</v>
      </c>
      <c r="E38" s="135">
        <v>1.8080258505174072</v>
      </c>
    </row>
    <row r="39" spans="1:9" ht="16.5" customHeight="1">
      <c r="B39" s="7" t="s">
        <v>31</v>
      </c>
      <c r="C39" s="70"/>
      <c r="D39" s="70"/>
      <c r="E39" s="160"/>
    </row>
    <row r="40" spans="1:9" ht="16.5" customHeight="1">
      <c r="B40" s="134" t="s">
        <v>21</v>
      </c>
      <c r="C40" s="127">
        <v>11979.361000000001</v>
      </c>
      <c r="D40" s="127">
        <v>11976.495999999999</v>
      </c>
      <c r="E40" s="135">
        <v>2.3921854939888937E-2</v>
      </c>
    </row>
    <row r="41" spans="1:9" ht="16.5" customHeight="1">
      <c r="B41" s="134" t="s">
        <v>22</v>
      </c>
      <c r="C41" s="127">
        <v>16689.199000000001</v>
      </c>
      <c r="D41" s="127">
        <v>16232.200999999999</v>
      </c>
      <c r="E41" s="135">
        <v>2.8153791343515362</v>
      </c>
    </row>
    <row r="42" spans="1:9" ht="16.5" customHeight="1" thickBot="1">
      <c r="A42" s="2"/>
      <c r="B42" s="137" t="s">
        <v>23</v>
      </c>
      <c r="C42" s="128" t="s">
        <v>158</v>
      </c>
      <c r="D42" s="128" t="s">
        <v>158</v>
      </c>
      <c r="E42" s="138" t="s">
        <v>158</v>
      </c>
    </row>
    <row r="43" spans="1:9">
      <c r="A43" s="2"/>
      <c r="B43" s="14"/>
    </row>
    <row r="45" spans="1:9" ht="14.25">
      <c r="B45" s="141" t="s">
        <v>185</v>
      </c>
      <c r="C45" s="141"/>
      <c r="D45" s="141"/>
      <c r="E45" s="141"/>
      <c r="F45" s="141"/>
    </row>
    <row r="46" spans="1:9" ht="14.25">
      <c r="B46" s="139"/>
    </row>
    <row r="47" spans="1:9" ht="15">
      <c r="B47" s="140" t="s">
        <v>129</v>
      </c>
    </row>
    <row r="48" spans="1:9" ht="15">
      <c r="B48" s="140" t="s">
        <v>130</v>
      </c>
    </row>
    <row r="49" spans="2:2" ht="15">
      <c r="B49" s="140" t="s">
        <v>131</v>
      </c>
    </row>
    <row r="50" spans="2:2" ht="15">
      <c r="B50" s="140" t="s">
        <v>132</v>
      </c>
    </row>
    <row r="51" spans="2:2" ht="15">
      <c r="B51" s="140" t="s">
        <v>133</v>
      </c>
    </row>
    <row r="52" spans="2:2" ht="15">
      <c r="B52" s="140" t="s">
        <v>134</v>
      </c>
    </row>
    <row r="53" spans="2:2" ht="15">
      <c r="B53" s="140" t="s">
        <v>135</v>
      </c>
    </row>
    <row r="54" spans="2:2" ht="15">
      <c r="B54" s="140" t="s">
        <v>136</v>
      </c>
    </row>
    <row r="55" spans="2:2" ht="15">
      <c r="B55" s="14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topLeftCell="B1" zoomScaleNormal="100" workbookViewId="0">
      <selection activeCell="E3" sqref="E3"/>
    </sheetView>
  </sheetViews>
  <sheetFormatPr defaultRowHeight="12.75"/>
  <cols>
    <col min="1" max="1" width="13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7.42578125" customWidth="1"/>
    <col min="8" max="8" width="10.7109375" customWidth="1"/>
  </cols>
  <sheetData>
    <row r="1" spans="1:13" ht="18" customHeight="1">
      <c r="A1" s="18"/>
      <c r="B1" s="681" t="s">
        <v>125</v>
      </c>
      <c r="C1" s="681"/>
      <c r="D1" s="681"/>
      <c r="E1" s="681"/>
      <c r="F1" s="681"/>
      <c r="G1" s="209" t="str">
        <f>SKUP_SEUROP_tyg!J1</f>
        <v xml:space="preserve"> 09.07.2018 - 15.07.2018 r. </v>
      </c>
    </row>
    <row r="2" spans="1:13" ht="17.25" customHeight="1" thickBot="1">
      <c r="B2" s="140" t="s">
        <v>91</v>
      </c>
      <c r="G2" s="27"/>
    </row>
    <row r="3" spans="1:13" ht="34.5" customHeight="1" thickBot="1">
      <c r="B3" s="678" t="s">
        <v>50</v>
      </c>
      <c r="C3" s="165" t="s">
        <v>0</v>
      </c>
      <c r="D3" s="166">
        <v>43296</v>
      </c>
      <c r="E3" s="167">
        <v>43289</v>
      </c>
      <c r="F3" s="168" t="s">
        <v>172</v>
      </c>
      <c r="G3" s="23"/>
      <c r="H3" s="222" t="s">
        <v>148</v>
      </c>
    </row>
    <row r="4" spans="1:13" ht="24.95" customHeight="1">
      <c r="B4" s="679"/>
      <c r="C4" s="169" t="s">
        <v>67</v>
      </c>
      <c r="D4" s="170">
        <v>150</v>
      </c>
      <c r="E4" s="171">
        <v>140</v>
      </c>
      <c r="F4" s="172">
        <v>7.1428571428571423</v>
      </c>
      <c r="G4" s="118"/>
      <c r="H4" s="223"/>
    </row>
    <row r="5" spans="1:13" ht="24.95" customHeight="1">
      <c r="B5" s="679"/>
      <c r="C5" s="173" t="s">
        <v>68</v>
      </c>
      <c r="D5" s="174">
        <v>250</v>
      </c>
      <c r="E5" s="175">
        <v>260</v>
      </c>
      <c r="F5" s="176">
        <v>-3.8461538461538463</v>
      </c>
      <c r="G5" s="23"/>
      <c r="H5" s="1" t="s">
        <v>186</v>
      </c>
      <c r="I5" s="23"/>
      <c r="J5" s="23"/>
      <c r="K5" s="23"/>
      <c r="L5" s="23"/>
      <c r="M5" s="23"/>
    </row>
    <row r="6" spans="1:13" ht="24.95" customHeight="1">
      <c r="B6" s="679"/>
      <c r="C6" s="177" t="s">
        <v>69</v>
      </c>
      <c r="D6" s="178">
        <v>186.89</v>
      </c>
      <c r="E6" s="179">
        <v>184.2</v>
      </c>
      <c r="F6" s="180">
        <v>1.4603691639522247</v>
      </c>
      <c r="G6" s="42"/>
      <c r="H6" s="1" t="s">
        <v>149</v>
      </c>
      <c r="I6" s="23"/>
      <c r="J6" s="23"/>
      <c r="K6" s="23"/>
      <c r="L6" s="23"/>
      <c r="M6" s="23"/>
    </row>
    <row r="7" spans="1:13" ht="27.75" customHeight="1">
      <c r="B7" s="679"/>
      <c r="C7" s="173" t="s">
        <v>92</v>
      </c>
      <c r="D7" s="181">
        <v>705</v>
      </c>
      <c r="E7" s="182">
        <v>813</v>
      </c>
      <c r="F7" s="176">
        <v>-13.284132841328415</v>
      </c>
      <c r="G7" s="23"/>
      <c r="H7" s="1" t="s">
        <v>153</v>
      </c>
      <c r="I7" s="23"/>
      <c r="J7" s="23"/>
      <c r="K7" s="23"/>
      <c r="L7" s="23"/>
      <c r="M7" s="23"/>
    </row>
    <row r="8" spans="1:13" ht="20.25" customHeight="1">
      <c r="B8" s="679"/>
      <c r="C8" s="173" t="s">
        <v>93</v>
      </c>
      <c r="D8" s="181">
        <v>569</v>
      </c>
      <c r="E8" s="182">
        <v>559</v>
      </c>
      <c r="F8" s="176">
        <v>1.7889087656529516</v>
      </c>
      <c r="G8" s="23"/>
      <c r="H8" s="1" t="s">
        <v>157</v>
      </c>
      <c r="I8" s="23"/>
      <c r="J8" s="23"/>
      <c r="K8" s="23"/>
      <c r="L8" s="23"/>
      <c r="M8" s="23"/>
    </row>
    <row r="9" spans="1:13" ht="20.25" customHeight="1" thickBot="1">
      <c r="B9" s="680"/>
      <c r="C9" s="183" t="s">
        <v>94</v>
      </c>
      <c r="D9" s="184">
        <v>2.92</v>
      </c>
      <c r="E9" s="185">
        <v>2.93</v>
      </c>
      <c r="F9" s="186">
        <v>-0.3412969283276529</v>
      </c>
      <c r="G9" s="23"/>
      <c r="H9" s="1" t="s">
        <v>152</v>
      </c>
      <c r="I9" s="23"/>
      <c r="J9" s="23"/>
      <c r="K9" s="23"/>
      <c r="L9" s="23"/>
      <c r="M9" s="23"/>
    </row>
    <row r="10" spans="1:13" ht="16.5" customHeight="1">
      <c r="B10" s="43"/>
      <c r="C10" s="14"/>
      <c r="D10" s="15"/>
      <c r="E10" s="15"/>
      <c r="F10" s="16"/>
      <c r="G10" s="23"/>
      <c r="H10" s="1" t="s">
        <v>150</v>
      </c>
      <c r="I10" s="23"/>
      <c r="J10" s="23"/>
      <c r="K10" s="23"/>
      <c r="L10" s="23"/>
      <c r="M10" s="23"/>
    </row>
    <row r="11" spans="1:13" ht="28.5" customHeight="1">
      <c r="B11" s="677" t="s">
        <v>95</v>
      </c>
      <c r="C11" s="677"/>
      <c r="D11" s="677"/>
      <c r="E11" s="677"/>
      <c r="F11" s="677"/>
      <c r="G11" s="269"/>
      <c r="H11" s="221" t="s">
        <v>151</v>
      </c>
      <c r="I11" s="224"/>
      <c r="J11" s="224"/>
      <c r="K11" s="224"/>
      <c r="L11" s="224"/>
      <c r="M11" s="224"/>
    </row>
    <row r="12" spans="1:13" ht="15">
      <c r="B12" s="140" t="s">
        <v>96</v>
      </c>
      <c r="G12" s="23"/>
    </row>
    <row r="13" spans="1:13" ht="15">
      <c r="B13" s="140" t="s">
        <v>97</v>
      </c>
      <c r="G13" s="23"/>
    </row>
    <row r="14" spans="1:13" ht="17.25" customHeight="1">
      <c r="B14" s="140" t="s">
        <v>98</v>
      </c>
      <c r="G14" s="23"/>
    </row>
    <row r="15" spans="1:13">
      <c r="G15" s="42"/>
    </row>
    <row r="16" spans="1:13" ht="16.5" thickBot="1">
      <c r="B16" s="682" t="s">
        <v>159</v>
      </c>
      <c r="C16" s="682">
        <v>0</v>
      </c>
      <c r="D16" s="682">
        <v>0</v>
      </c>
      <c r="E16" s="682">
        <v>0</v>
      </c>
      <c r="F16" s="683">
        <v>0</v>
      </c>
    </row>
    <row r="17" spans="2:6" ht="29.25" thickBot="1">
      <c r="B17" s="678" t="s">
        <v>166</v>
      </c>
      <c r="C17" s="226" t="s">
        <v>0</v>
      </c>
      <c r="D17" s="227">
        <v>43296</v>
      </c>
      <c r="E17" s="228">
        <v>42932</v>
      </c>
      <c r="F17" s="229" t="s">
        <v>167</v>
      </c>
    </row>
    <row r="18" spans="2:6" ht="21.75" customHeight="1">
      <c r="B18" s="679">
        <v>0</v>
      </c>
      <c r="C18" s="230" t="s">
        <v>67</v>
      </c>
      <c r="D18" s="231">
        <v>150</v>
      </c>
      <c r="E18" s="232">
        <v>165</v>
      </c>
      <c r="F18" s="233">
        <v>-9.0909090909090917</v>
      </c>
    </row>
    <row r="19" spans="2:6" ht="21.75" customHeight="1">
      <c r="B19" s="679">
        <v>0</v>
      </c>
      <c r="C19" s="234" t="s">
        <v>68</v>
      </c>
      <c r="D19" s="235">
        <v>250</v>
      </c>
      <c r="E19" s="236">
        <v>262</v>
      </c>
      <c r="F19" s="233">
        <v>-4.5801526717557248</v>
      </c>
    </row>
    <row r="20" spans="2:6" ht="21.75" customHeight="1">
      <c r="B20" s="679">
        <v>0</v>
      </c>
      <c r="C20" s="237" t="s">
        <v>69</v>
      </c>
      <c r="D20" s="238">
        <v>186.89</v>
      </c>
      <c r="E20" s="239">
        <v>209.14</v>
      </c>
      <c r="F20" s="240">
        <v>-10.638806541072967</v>
      </c>
    </row>
    <row r="21" spans="2:6" ht="21.75" customHeight="1">
      <c r="B21" s="679">
        <v>0</v>
      </c>
      <c r="C21" s="241" t="s">
        <v>168</v>
      </c>
      <c r="D21" s="242">
        <v>705</v>
      </c>
      <c r="E21" s="243">
        <v>819</v>
      </c>
      <c r="F21" s="244">
        <v>-13.91941391941392</v>
      </c>
    </row>
    <row r="22" spans="2:6" ht="21.75" customHeight="1">
      <c r="B22" s="679">
        <v>0</v>
      </c>
      <c r="C22" s="234" t="s">
        <v>169</v>
      </c>
      <c r="D22" s="242">
        <v>569</v>
      </c>
      <c r="E22" s="243">
        <v>651</v>
      </c>
      <c r="F22" s="244">
        <v>-12.59600614439324</v>
      </c>
    </row>
    <row r="23" spans="2:6" ht="21.75" customHeight="1" thickBot="1">
      <c r="B23" s="680">
        <v>0</v>
      </c>
      <c r="C23" s="245" t="s">
        <v>165</v>
      </c>
      <c r="D23" s="246">
        <v>2.92</v>
      </c>
      <c r="E23" s="247">
        <v>2.72</v>
      </c>
      <c r="F23" s="248">
        <v>7.3529411764705772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7"/>
  <sheetViews>
    <sheetView topLeftCell="A16" zoomScaleNormal="100" workbookViewId="0">
      <selection activeCell="K28" sqref="K28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2.5703125" customWidth="1"/>
    <col min="8" max="8" width="16.28515625" customWidth="1"/>
  </cols>
  <sheetData>
    <row r="1" spans="1:18" ht="33" customHeight="1">
      <c r="A1" s="37"/>
      <c r="B1" s="684" t="s">
        <v>126</v>
      </c>
      <c r="C1" s="684"/>
      <c r="D1" s="684"/>
      <c r="E1" s="684"/>
      <c r="F1" s="684"/>
      <c r="G1" s="209" t="str">
        <f>SKUP_SEUROP_tyg!J1</f>
        <v xml:space="preserve"> 09.07.2018 - 15.07.2018 r. </v>
      </c>
      <c r="H1" s="209"/>
      <c r="I1" s="153"/>
    </row>
    <row r="2" spans="1:18" s="37" customFormat="1" ht="27" customHeight="1">
      <c r="B2" s="117"/>
      <c r="C2" s="117"/>
      <c r="D2" s="117"/>
      <c r="E2" s="117"/>
      <c r="F2" s="117"/>
      <c r="G2" s="114"/>
      <c r="H2" s="115"/>
    </row>
    <row r="3" spans="1:18" ht="21" customHeight="1" thickBot="1">
      <c r="B3" s="41"/>
      <c r="C3" s="41"/>
      <c r="D3" s="41"/>
      <c r="E3" s="41"/>
      <c r="I3" s="217"/>
      <c r="J3" s="218"/>
      <c r="K3" s="219"/>
      <c r="L3" s="219"/>
    </row>
    <row r="4" spans="1:18" ht="30" customHeight="1" thickBot="1">
      <c r="B4" s="314" t="s">
        <v>66</v>
      </c>
      <c r="C4" s="205" t="s">
        <v>89</v>
      </c>
      <c r="D4" s="315" t="s">
        <v>100</v>
      </c>
      <c r="E4" s="205" t="s">
        <v>101</v>
      </c>
      <c r="F4" s="206" t="s">
        <v>143</v>
      </c>
    </row>
    <row r="5" spans="1:18" ht="16.5" customHeight="1">
      <c r="B5" s="213" t="s">
        <v>54</v>
      </c>
      <c r="C5" s="214"/>
      <c r="D5" s="215"/>
      <c r="E5" s="215"/>
      <c r="F5" s="216"/>
      <c r="H5" s="220" t="s">
        <v>142</v>
      </c>
    </row>
    <row r="6" spans="1:18">
      <c r="B6" s="93" t="s">
        <v>234</v>
      </c>
      <c r="C6" s="98"/>
      <c r="D6" s="156"/>
      <c r="E6" s="156"/>
      <c r="F6" s="99"/>
    </row>
    <row r="7" spans="1:18" ht="12.75" customHeight="1">
      <c r="B7" s="93" t="s">
        <v>50</v>
      </c>
      <c r="C7" s="98">
        <v>180</v>
      </c>
      <c r="D7" s="156">
        <v>180</v>
      </c>
      <c r="E7" s="156">
        <v>144</v>
      </c>
      <c r="F7" s="99">
        <v>3</v>
      </c>
      <c r="H7" s="195" t="s">
        <v>144</v>
      </c>
      <c r="I7" s="195"/>
      <c r="J7" s="195"/>
      <c r="K7" s="195"/>
      <c r="L7" s="195"/>
      <c r="M7" s="195"/>
      <c r="N7" s="195"/>
      <c r="O7" s="195"/>
      <c r="P7" s="195"/>
      <c r="Q7" s="195"/>
      <c r="R7" s="195"/>
    </row>
    <row r="8" spans="1:18" ht="12" customHeight="1">
      <c r="B8" s="93"/>
      <c r="C8" s="98"/>
      <c r="D8" s="156"/>
      <c r="E8" s="156"/>
      <c r="F8" s="99"/>
      <c r="H8" s="685" t="s">
        <v>145</v>
      </c>
      <c r="I8" s="686"/>
      <c r="J8" s="686"/>
      <c r="K8" s="686"/>
      <c r="L8" s="686"/>
      <c r="M8" s="686"/>
      <c r="N8" s="686"/>
      <c r="O8" s="686"/>
      <c r="P8" s="686"/>
      <c r="Q8" s="686"/>
      <c r="R8" s="686"/>
    </row>
    <row r="9" spans="1:18">
      <c r="B9" s="93" t="s">
        <v>55</v>
      </c>
      <c r="C9" s="98"/>
      <c r="D9" s="156"/>
      <c r="E9" s="156"/>
      <c r="F9" s="99"/>
    </row>
    <row r="10" spans="1:18">
      <c r="B10" s="142" t="s">
        <v>238</v>
      </c>
      <c r="C10" s="143"/>
      <c r="D10" s="157"/>
      <c r="E10" s="157"/>
      <c r="F10" s="144"/>
    </row>
    <row r="11" spans="1:18">
      <c r="B11" s="142" t="s">
        <v>50</v>
      </c>
      <c r="C11" s="143">
        <v>225</v>
      </c>
      <c r="D11" s="157">
        <v>120</v>
      </c>
      <c r="E11" s="157">
        <v>72</v>
      </c>
      <c r="F11" s="144">
        <v>3</v>
      </c>
    </row>
    <row r="12" spans="1:18" ht="10.5" customHeight="1">
      <c r="B12" s="142"/>
      <c r="C12" s="143"/>
      <c r="D12" s="157"/>
      <c r="E12" s="157"/>
      <c r="F12" s="144"/>
    </row>
    <row r="13" spans="1:18">
      <c r="B13" s="93" t="s">
        <v>55</v>
      </c>
      <c r="C13" s="98"/>
      <c r="D13" s="156"/>
      <c r="E13" s="156"/>
      <c r="F13" s="99"/>
    </row>
    <row r="14" spans="1:18">
      <c r="B14" s="93" t="s">
        <v>235</v>
      </c>
      <c r="C14" s="98"/>
      <c r="D14" s="156"/>
      <c r="E14" s="156"/>
      <c r="F14" s="99"/>
    </row>
    <row r="15" spans="1:18">
      <c r="B15" s="93" t="s">
        <v>50</v>
      </c>
      <c r="C15" s="98">
        <v>250</v>
      </c>
      <c r="D15" s="156">
        <v>100</v>
      </c>
      <c r="E15" s="156">
        <v>60</v>
      </c>
      <c r="F15" s="99">
        <v>3</v>
      </c>
    </row>
    <row r="16" spans="1:18">
      <c r="B16" s="142"/>
      <c r="C16" s="143"/>
      <c r="D16" s="157"/>
      <c r="E16" s="157"/>
      <c r="F16" s="144"/>
    </row>
    <row r="17" spans="2:6">
      <c r="B17" s="93" t="s">
        <v>55</v>
      </c>
      <c r="C17" s="98"/>
      <c r="D17" s="156"/>
      <c r="E17" s="156"/>
      <c r="F17" s="99"/>
    </row>
    <row r="18" spans="2:6">
      <c r="B18" s="326" t="s">
        <v>225</v>
      </c>
      <c r="C18" s="327"/>
      <c r="D18" s="328"/>
      <c r="E18" s="328"/>
      <c r="F18" s="329"/>
    </row>
    <row r="19" spans="2:6">
      <c r="B19" s="326" t="s">
        <v>50</v>
      </c>
      <c r="C19" s="327">
        <v>195</v>
      </c>
      <c r="D19" s="328">
        <v>20</v>
      </c>
      <c r="E19" s="328">
        <v>8</v>
      </c>
      <c r="F19" s="329">
        <v>3</v>
      </c>
    </row>
    <row r="20" spans="2:6">
      <c r="B20" s="326"/>
      <c r="C20" s="327"/>
      <c r="D20" s="328"/>
      <c r="E20" s="328"/>
      <c r="F20" s="329"/>
    </row>
    <row r="21" spans="2:6">
      <c r="B21" s="326" t="s">
        <v>56</v>
      </c>
      <c r="C21" s="327"/>
      <c r="D21" s="328"/>
      <c r="E21" s="328"/>
      <c r="F21" s="329"/>
    </row>
    <row r="22" spans="2:6">
      <c r="B22" s="326" t="s">
        <v>236</v>
      </c>
      <c r="C22" s="327"/>
      <c r="D22" s="328"/>
      <c r="E22" s="328"/>
      <c r="F22" s="329"/>
    </row>
    <row r="23" spans="2:6">
      <c r="B23" s="330" t="s">
        <v>50</v>
      </c>
      <c r="C23" s="331">
        <v>150</v>
      </c>
      <c r="D23" s="332">
        <v>30</v>
      </c>
      <c r="E23" s="332">
        <v>30</v>
      </c>
      <c r="F23" s="333">
        <v>3</v>
      </c>
    </row>
    <row r="24" spans="2:6">
      <c r="B24" s="326"/>
      <c r="C24" s="327"/>
      <c r="D24" s="328"/>
      <c r="E24" s="328"/>
      <c r="F24" s="329"/>
    </row>
    <row r="25" spans="2:6">
      <c r="B25" s="330" t="s">
        <v>56</v>
      </c>
      <c r="C25" s="331"/>
      <c r="D25" s="332"/>
      <c r="E25" s="332"/>
      <c r="F25" s="333"/>
    </row>
    <row r="26" spans="2:6">
      <c r="B26" s="330" t="s">
        <v>187</v>
      </c>
      <c r="C26" s="331"/>
      <c r="D26" s="332"/>
      <c r="E26" s="332"/>
      <c r="F26" s="333"/>
    </row>
    <row r="27" spans="2:6">
      <c r="B27" s="330" t="s">
        <v>50</v>
      </c>
      <c r="C27" s="331" t="s">
        <v>154</v>
      </c>
      <c r="D27" s="332">
        <v>0</v>
      </c>
      <c r="E27" s="332">
        <v>0</v>
      </c>
      <c r="F27" s="333">
        <v>3</v>
      </c>
    </row>
    <row r="28" spans="2:6">
      <c r="B28" s="330"/>
      <c r="C28" s="331"/>
      <c r="D28" s="332"/>
      <c r="E28" s="332"/>
      <c r="F28" s="333"/>
    </row>
    <row r="29" spans="2:6">
      <c r="B29" s="330" t="s">
        <v>57</v>
      </c>
      <c r="C29" s="331"/>
      <c r="D29" s="332"/>
      <c r="E29" s="332"/>
      <c r="F29" s="333"/>
    </row>
    <row r="30" spans="2:6">
      <c r="B30" s="326" t="s">
        <v>141</v>
      </c>
      <c r="C30" s="327"/>
      <c r="D30" s="328"/>
      <c r="E30" s="328"/>
      <c r="F30" s="329"/>
    </row>
    <row r="31" spans="2:6">
      <c r="B31" s="330" t="s">
        <v>50</v>
      </c>
      <c r="C31" s="331">
        <v>172</v>
      </c>
      <c r="D31" s="332">
        <v>130</v>
      </c>
      <c r="E31" s="332">
        <v>130</v>
      </c>
      <c r="F31" s="333">
        <v>3</v>
      </c>
    </row>
    <row r="32" spans="2:6">
      <c r="B32" s="326"/>
      <c r="C32" s="327"/>
      <c r="D32" s="328"/>
      <c r="E32" s="328"/>
      <c r="F32" s="329"/>
    </row>
    <row r="33" spans="2:6">
      <c r="B33" s="326" t="s">
        <v>57</v>
      </c>
      <c r="C33" s="327"/>
      <c r="D33" s="328"/>
      <c r="E33" s="328"/>
      <c r="F33" s="329"/>
    </row>
    <row r="34" spans="2:6">
      <c r="B34" s="326" t="s">
        <v>140</v>
      </c>
      <c r="C34" s="327"/>
      <c r="D34" s="328"/>
      <c r="E34" s="328"/>
      <c r="F34" s="329"/>
    </row>
    <row r="35" spans="2:6">
      <c r="B35" s="326" t="s">
        <v>50</v>
      </c>
      <c r="C35" s="327">
        <v>165</v>
      </c>
      <c r="D35" s="328">
        <v>35</v>
      </c>
      <c r="E35" s="328">
        <v>35</v>
      </c>
      <c r="F35" s="329">
        <v>3</v>
      </c>
    </row>
    <row r="36" spans="2:6">
      <c r="B36" s="330"/>
      <c r="C36" s="331"/>
      <c r="D36" s="332"/>
      <c r="E36" s="332"/>
      <c r="F36" s="333"/>
    </row>
    <row r="37" spans="2:6">
      <c r="B37" s="330" t="s">
        <v>61</v>
      </c>
      <c r="C37" s="331"/>
      <c r="D37" s="332"/>
      <c r="E37" s="332"/>
      <c r="F37" s="333"/>
    </row>
    <row r="38" spans="2:6">
      <c r="B38" s="330" t="s">
        <v>180</v>
      </c>
      <c r="C38" s="331"/>
      <c r="D38" s="332"/>
      <c r="E38" s="332"/>
      <c r="F38" s="333"/>
    </row>
    <row r="39" spans="2:6">
      <c r="B39" s="330" t="s">
        <v>50</v>
      </c>
      <c r="C39" s="331">
        <v>195</v>
      </c>
      <c r="D39" s="332">
        <v>10</v>
      </c>
      <c r="E39" s="332">
        <v>10</v>
      </c>
      <c r="F39" s="333">
        <v>3</v>
      </c>
    </row>
    <row r="40" spans="2:6">
      <c r="B40" s="330"/>
      <c r="C40" s="331"/>
      <c r="D40" s="332"/>
      <c r="E40" s="332"/>
      <c r="F40" s="333"/>
    </row>
    <row r="41" spans="2:6">
      <c r="B41" s="330" t="s">
        <v>64</v>
      </c>
      <c r="C41" s="331"/>
      <c r="D41" s="332"/>
      <c r="E41" s="332"/>
      <c r="F41" s="333"/>
    </row>
    <row r="42" spans="2:6">
      <c r="B42" s="326" t="s">
        <v>226</v>
      </c>
      <c r="C42" s="327"/>
      <c r="D42" s="328"/>
      <c r="E42" s="328"/>
      <c r="F42" s="329"/>
    </row>
    <row r="43" spans="2:6">
      <c r="B43" s="330" t="s">
        <v>50</v>
      </c>
      <c r="C43" s="331">
        <v>150</v>
      </c>
      <c r="D43" s="332">
        <v>80</v>
      </c>
      <c r="E43" s="332">
        <v>80</v>
      </c>
      <c r="F43" s="333">
        <v>3</v>
      </c>
    </row>
    <row r="44" spans="2:6">
      <c r="B44" s="326"/>
      <c r="C44" s="327"/>
      <c r="D44" s="328"/>
      <c r="E44" s="328"/>
      <c r="F44" s="329"/>
    </row>
    <row r="45" spans="2:6">
      <c r="B45" s="326" t="s">
        <v>64</v>
      </c>
      <c r="C45" s="327"/>
      <c r="D45" s="328"/>
      <c r="E45" s="328"/>
      <c r="F45" s="329"/>
    </row>
    <row r="46" spans="2:6">
      <c r="B46" s="326" t="s">
        <v>155</v>
      </c>
      <c r="C46" s="327"/>
      <c r="D46" s="328"/>
      <c r="E46" s="328"/>
      <c r="F46" s="329"/>
    </row>
    <row r="47" spans="2:6">
      <c r="B47" s="326" t="s">
        <v>50</v>
      </c>
      <c r="C47" s="327" t="s">
        <v>154</v>
      </c>
      <c r="D47" s="328">
        <v>0</v>
      </c>
      <c r="E47" s="328">
        <v>0</v>
      </c>
      <c r="F47" s="329">
        <v>3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r:id="rId1"/>
  <headerFooter alignWithMargins="0"/>
  <colBreaks count="1" manualBreakCount="1">
    <brk id="9" max="8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Q136"/>
  <sheetViews>
    <sheetView zoomScale="90" zoomScaleNormal="90" workbookViewId="0">
      <selection activeCell="P27" sqref="P27:Q2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0.7109375" customWidth="1"/>
    <col min="9" max="9" width="12.140625" customWidth="1"/>
    <col min="10" max="10" width="10.85546875" customWidth="1"/>
    <col min="11" max="11" width="20.28515625" customWidth="1"/>
    <col min="12" max="12" width="12" customWidth="1"/>
  </cols>
  <sheetData>
    <row r="1" spans="2:15" ht="27" customHeight="1">
      <c r="B1" s="681" t="s">
        <v>127</v>
      </c>
      <c r="C1" s="681"/>
      <c r="D1" s="681"/>
      <c r="E1" s="681"/>
      <c r="F1" s="681"/>
      <c r="G1" s="681"/>
      <c r="H1" s="209" t="str">
        <f>SKUP_SEUROP_tyg!J1</f>
        <v xml:space="preserve"> 09.07.2018 - 15.07.2018 r. </v>
      </c>
      <c r="I1" s="209"/>
    </row>
    <row r="2" spans="2:15" ht="15.75">
      <c r="B2" s="44"/>
      <c r="C2" s="44"/>
      <c r="D2" s="44"/>
      <c r="E2" s="44"/>
      <c r="F2" s="44"/>
      <c r="G2" s="44"/>
      <c r="H2" s="23"/>
    </row>
    <row r="3" spans="2:15" ht="14.25" customHeight="1" thickBot="1">
      <c r="B3" s="23"/>
      <c r="C3" s="23"/>
      <c r="D3" s="23"/>
      <c r="E3" s="23"/>
      <c r="F3" s="23"/>
      <c r="G3" s="23"/>
      <c r="H3" s="23"/>
    </row>
    <row r="4" spans="2:15" ht="39" thickBot="1">
      <c r="B4" s="45" t="s">
        <v>72</v>
      </c>
      <c r="C4" s="46" t="s">
        <v>70</v>
      </c>
      <c r="D4" s="47" t="s">
        <v>89</v>
      </c>
      <c r="E4" s="48" t="s">
        <v>100</v>
      </c>
      <c r="F4" s="49" t="s">
        <v>101</v>
      </c>
      <c r="G4" s="48" t="s">
        <v>146</v>
      </c>
      <c r="H4" s="17" t="s">
        <v>113</v>
      </c>
    </row>
    <row r="5" spans="2:15" ht="19.5" customHeight="1">
      <c r="B5" s="107" t="s">
        <v>73</v>
      </c>
      <c r="C5" s="108" t="s">
        <v>49</v>
      </c>
      <c r="D5" s="316"/>
      <c r="E5" s="317"/>
      <c r="F5" s="318"/>
      <c r="G5" s="319"/>
      <c r="H5" s="23"/>
    </row>
    <row r="6" spans="2:15" ht="13.5" thickBot="1">
      <c r="B6" s="109"/>
      <c r="C6" s="110" t="s">
        <v>50</v>
      </c>
      <c r="D6" s="320" t="s">
        <v>124</v>
      </c>
      <c r="E6" s="321" t="s">
        <v>124</v>
      </c>
      <c r="F6" s="321" t="s">
        <v>124</v>
      </c>
      <c r="G6" s="322" t="s">
        <v>124</v>
      </c>
      <c r="H6" s="23"/>
    </row>
    <row r="7" spans="2:15">
      <c r="B7" s="107" t="s">
        <v>74</v>
      </c>
      <c r="C7" s="111" t="s">
        <v>51</v>
      </c>
      <c r="D7" s="316"/>
      <c r="E7" s="317"/>
      <c r="F7" s="318"/>
      <c r="G7" s="319"/>
      <c r="H7" s="23"/>
    </row>
    <row r="8" spans="2:15" ht="15.75" thickBot="1">
      <c r="B8" s="109"/>
      <c r="C8" s="112" t="s">
        <v>50</v>
      </c>
      <c r="D8" s="320" t="s">
        <v>124</v>
      </c>
      <c r="E8" s="321" t="s">
        <v>124</v>
      </c>
      <c r="F8" s="321" t="s">
        <v>124</v>
      </c>
      <c r="G8" s="322" t="s">
        <v>124</v>
      </c>
      <c r="H8" s="130"/>
      <c r="J8" s="324"/>
      <c r="K8" s="324"/>
      <c r="L8" s="324"/>
      <c r="M8" s="324"/>
      <c r="N8" s="324"/>
      <c r="O8" s="324"/>
    </row>
    <row r="9" spans="2:15" ht="15">
      <c r="B9" s="107" t="s">
        <v>75</v>
      </c>
      <c r="C9" s="111" t="s">
        <v>52</v>
      </c>
      <c r="D9" s="316"/>
      <c r="E9" s="317"/>
      <c r="F9" s="318"/>
      <c r="G9" s="319"/>
      <c r="H9" s="154"/>
      <c r="J9" s="324"/>
      <c r="K9" s="324"/>
      <c r="L9" s="324"/>
      <c r="M9" s="324"/>
      <c r="N9" s="324"/>
      <c r="O9" s="324"/>
    </row>
    <row r="10" spans="2:15" ht="15.75" thickBot="1">
      <c r="B10" s="109"/>
      <c r="C10" s="112" t="s">
        <v>50</v>
      </c>
      <c r="D10" s="320" t="s">
        <v>124</v>
      </c>
      <c r="E10" s="321" t="s">
        <v>124</v>
      </c>
      <c r="F10" s="321" t="s">
        <v>124</v>
      </c>
      <c r="G10" s="322" t="s">
        <v>124</v>
      </c>
      <c r="H10" s="130"/>
      <c r="J10" s="324"/>
      <c r="K10" s="324"/>
      <c r="L10" s="324"/>
      <c r="M10" s="324"/>
      <c r="N10" s="324"/>
      <c r="O10" s="324"/>
    </row>
    <row r="11" spans="2:15" ht="15">
      <c r="B11" s="107" t="s">
        <v>76</v>
      </c>
      <c r="C11" s="111" t="s">
        <v>53</v>
      </c>
      <c r="D11" s="316"/>
      <c r="E11" s="317"/>
      <c r="F11" s="318"/>
      <c r="G11" s="319"/>
      <c r="H11" s="154"/>
      <c r="J11" s="324"/>
      <c r="K11" s="324"/>
      <c r="L11" s="324"/>
      <c r="M11" s="324"/>
      <c r="N11" s="324"/>
      <c r="O11" s="324"/>
    </row>
    <row r="12" spans="2:15" ht="15.75" thickBot="1">
      <c r="B12" s="109"/>
      <c r="C12" s="112" t="s">
        <v>50</v>
      </c>
      <c r="D12" s="320" t="s">
        <v>124</v>
      </c>
      <c r="E12" s="321" t="s">
        <v>124</v>
      </c>
      <c r="F12" s="321" t="s">
        <v>124</v>
      </c>
      <c r="G12" s="322" t="s">
        <v>124</v>
      </c>
      <c r="H12" s="130"/>
      <c r="J12" s="324"/>
      <c r="K12" s="324"/>
      <c r="L12" s="324"/>
      <c r="M12" s="324"/>
      <c r="N12" s="324"/>
      <c r="O12" s="324"/>
    </row>
    <row r="13" spans="2:15" ht="15">
      <c r="B13" s="107" t="s">
        <v>77</v>
      </c>
      <c r="C13" s="111" t="s">
        <v>54</v>
      </c>
      <c r="D13" s="316"/>
      <c r="E13" s="317"/>
      <c r="F13" s="318"/>
      <c r="G13" s="319"/>
      <c r="H13" s="154"/>
      <c r="J13" s="324"/>
      <c r="K13" s="324"/>
      <c r="L13" s="324"/>
      <c r="M13" s="324"/>
      <c r="N13" s="324"/>
      <c r="O13" s="324"/>
    </row>
    <row r="14" spans="2:15" ht="15.75" thickBot="1">
      <c r="B14" s="109"/>
      <c r="C14" s="112" t="s">
        <v>50</v>
      </c>
      <c r="D14" s="320">
        <v>180</v>
      </c>
      <c r="E14" s="321">
        <v>180</v>
      </c>
      <c r="F14" s="321">
        <v>144</v>
      </c>
      <c r="G14" s="322">
        <v>3</v>
      </c>
      <c r="H14" s="130"/>
      <c r="J14" s="324"/>
      <c r="K14" s="324"/>
      <c r="L14" s="324"/>
      <c r="M14" s="324"/>
      <c r="N14" s="324"/>
      <c r="O14" s="324"/>
    </row>
    <row r="15" spans="2:15" ht="15">
      <c r="B15" s="107" t="s">
        <v>78</v>
      </c>
      <c r="C15" s="111" t="s">
        <v>55</v>
      </c>
      <c r="D15" s="316"/>
      <c r="E15" s="317"/>
      <c r="F15" s="318"/>
      <c r="G15" s="319"/>
      <c r="H15" s="154"/>
      <c r="J15" s="324"/>
      <c r="K15" s="324"/>
      <c r="L15" s="324"/>
      <c r="M15" s="324"/>
      <c r="N15" s="324"/>
      <c r="O15" s="324"/>
    </row>
    <row r="16" spans="2:15" ht="15.75" thickBot="1">
      <c r="B16" s="109"/>
      <c r="C16" s="112" t="s">
        <v>50</v>
      </c>
      <c r="D16" s="320">
        <v>223.33</v>
      </c>
      <c r="E16" s="321">
        <v>240</v>
      </c>
      <c r="F16" s="321">
        <v>140</v>
      </c>
      <c r="G16" s="322">
        <v>3</v>
      </c>
      <c r="H16" s="130"/>
      <c r="J16" s="324"/>
      <c r="K16" s="324"/>
      <c r="L16" s="324"/>
      <c r="M16" s="324"/>
      <c r="N16" s="324"/>
      <c r="O16" s="324"/>
    </row>
    <row r="17" spans="2:15" ht="15">
      <c r="B17" s="107" t="s">
        <v>79</v>
      </c>
      <c r="C17" s="111" t="s">
        <v>56</v>
      </c>
      <c r="D17" s="316"/>
      <c r="E17" s="317"/>
      <c r="F17" s="318"/>
      <c r="G17" s="319"/>
      <c r="H17" s="154"/>
      <c r="J17" s="324"/>
      <c r="K17" s="324"/>
      <c r="L17" s="324"/>
      <c r="M17" s="324"/>
      <c r="N17" s="324"/>
      <c r="O17" s="324"/>
    </row>
    <row r="18" spans="2:15" ht="15.75" thickBot="1">
      <c r="B18" s="109"/>
      <c r="C18" s="112" t="s">
        <v>50</v>
      </c>
      <c r="D18" s="320">
        <v>150</v>
      </c>
      <c r="E18" s="321">
        <v>30</v>
      </c>
      <c r="F18" s="321">
        <v>30</v>
      </c>
      <c r="G18" s="322">
        <v>3</v>
      </c>
      <c r="H18" s="130"/>
      <c r="J18" s="324"/>
      <c r="K18" s="324"/>
      <c r="L18" s="324"/>
      <c r="M18" s="324"/>
      <c r="N18" s="324"/>
      <c r="O18" s="324"/>
    </row>
    <row r="19" spans="2:15" ht="15">
      <c r="B19" s="107" t="s">
        <v>80</v>
      </c>
      <c r="C19" s="111" t="s">
        <v>57</v>
      </c>
      <c r="D19" s="316"/>
      <c r="E19" s="317"/>
      <c r="F19" s="318"/>
      <c r="G19" s="319"/>
      <c r="H19" s="154"/>
      <c r="J19" s="324"/>
      <c r="K19" s="324"/>
      <c r="L19" s="324"/>
      <c r="M19" s="324"/>
      <c r="N19" s="324"/>
      <c r="O19" s="324"/>
    </row>
    <row r="20" spans="2:15" ht="15.75" thickBot="1">
      <c r="B20" s="109"/>
      <c r="C20" s="112" t="s">
        <v>50</v>
      </c>
      <c r="D20" s="320">
        <v>168.5</v>
      </c>
      <c r="E20" s="321">
        <v>165</v>
      </c>
      <c r="F20" s="321">
        <v>165</v>
      </c>
      <c r="G20" s="322">
        <v>3</v>
      </c>
      <c r="H20" s="130"/>
      <c r="J20" s="324"/>
      <c r="K20" s="324"/>
      <c r="L20" s="324"/>
      <c r="M20" s="324"/>
      <c r="N20" s="324"/>
      <c r="O20" s="324"/>
    </row>
    <row r="21" spans="2:15" ht="15">
      <c r="B21" s="107" t="s">
        <v>81</v>
      </c>
      <c r="C21" s="111" t="s">
        <v>58</v>
      </c>
      <c r="D21" s="316"/>
      <c r="E21" s="317"/>
      <c r="F21" s="318"/>
      <c r="G21" s="319"/>
      <c r="H21" s="154"/>
      <c r="J21" s="324"/>
      <c r="K21" s="324"/>
      <c r="L21" s="324"/>
      <c r="M21" s="324"/>
      <c r="N21" s="324"/>
      <c r="O21" s="324"/>
    </row>
    <row r="22" spans="2:15" ht="15.75" thickBot="1">
      <c r="B22" s="109"/>
      <c r="C22" s="112" t="s">
        <v>50</v>
      </c>
      <c r="D22" s="320" t="s">
        <v>124</v>
      </c>
      <c r="E22" s="321" t="s">
        <v>124</v>
      </c>
      <c r="F22" s="321" t="s">
        <v>124</v>
      </c>
      <c r="G22" s="322" t="s">
        <v>124</v>
      </c>
      <c r="H22" s="130"/>
      <c r="J22" s="324"/>
      <c r="K22" s="324"/>
      <c r="L22" s="324"/>
      <c r="M22" s="324"/>
      <c r="N22" s="324"/>
      <c r="O22" s="324"/>
    </row>
    <row r="23" spans="2:15" ht="15">
      <c r="B23" s="107" t="s">
        <v>82</v>
      </c>
      <c r="C23" s="111" t="s">
        <v>59</v>
      </c>
      <c r="D23" s="316"/>
      <c r="E23" s="317"/>
      <c r="F23" s="318"/>
      <c r="G23" s="319"/>
      <c r="H23" s="154"/>
      <c r="J23" s="324"/>
      <c r="K23" s="324"/>
      <c r="L23" s="324"/>
      <c r="M23" s="324"/>
      <c r="N23" s="324"/>
      <c r="O23" s="324"/>
    </row>
    <row r="24" spans="2:15" ht="13.5" thickBot="1">
      <c r="B24" s="109"/>
      <c r="C24" s="112" t="s">
        <v>50</v>
      </c>
      <c r="D24" s="320" t="s">
        <v>124</v>
      </c>
      <c r="E24" s="321" t="s">
        <v>124</v>
      </c>
      <c r="F24" s="321" t="s">
        <v>124</v>
      </c>
      <c r="G24" s="322" t="s">
        <v>124</v>
      </c>
      <c r="H24" s="130"/>
    </row>
    <row r="25" spans="2:15">
      <c r="B25" s="107" t="s">
        <v>83</v>
      </c>
      <c r="C25" s="111" t="s">
        <v>60</v>
      </c>
      <c r="D25" s="316"/>
      <c r="E25" s="317"/>
      <c r="F25" s="318"/>
      <c r="G25" s="319"/>
      <c r="H25" s="154"/>
    </row>
    <row r="26" spans="2:15" ht="13.5" thickBot="1">
      <c r="B26" s="109"/>
      <c r="C26" s="112" t="s">
        <v>50</v>
      </c>
      <c r="D26" s="320" t="s">
        <v>124</v>
      </c>
      <c r="E26" s="321" t="s">
        <v>124</v>
      </c>
      <c r="F26" s="321" t="s">
        <v>124</v>
      </c>
      <c r="G26" s="322" t="s">
        <v>124</v>
      </c>
      <c r="H26" s="130"/>
    </row>
    <row r="27" spans="2:15">
      <c r="B27" s="107" t="s">
        <v>84</v>
      </c>
      <c r="C27" s="111" t="s">
        <v>61</v>
      </c>
      <c r="D27" s="316"/>
      <c r="E27" s="317"/>
      <c r="F27" s="318"/>
      <c r="G27" s="319"/>
      <c r="H27" s="154"/>
    </row>
    <row r="28" spans="2:15" ht="13.5" thickBot="1">
      <c r="B28" s="109"/>
      <c r="C28" s="112" t="s">
        <v>50</v>
      </c>
      <c r="D28" s="323">
        <v>195</v>
      </c>
      <c r="E28" s="321">
        <v>10</v>
      </c>
      <c r="F28" s="321">
        <v>10</v>
      </c>
      <c r="G28" s="322">
        <v>3</v>
      </c>
      <c r="H28" s="130"/>
    </row>
    <row r="29" spans="2:15">
      <c r="B29" s="107" t="s">
        <v>85</v>
      </c>
      <c r="C29" s="111" t="s">
        <v>62</v>
      </c>
      <c r="D29" s="316"/>
      <c r="E29" s="317"/>
      <c r="F29" s="318"/>
      <c r="G29" s="319"/>
      <c r="H29" s="154"/>
    </row>
    <row r="30" spans="2:15" ht="13.5" thickBot="1">
      <c r="B30" s="109"/>
      <c r="C30" s="112" t="s">
        <v>50</v>
      </c>
      <c r="D30" s="323" t="s">
        <v>124</v>
      </c>
      <c r="E30" s="321" t="s">
        <v>124</v>
      </c>
      <c r="F30" s="321" t="s">
        <v>124</v>
      </c>
      <c r="G30" s="322" t="s">
        <v>124</v>
      </c>
      <c r="H30" s="130"/>
    </row>
    <row r="31" spans="2:15">
      <c r="B31" s="107" t="s">
        <v>86</v>
      </c>
      <c r="C31" s="111" t="s">
        <v>63</v>
      </c>
      <c r="D31" s="316"/>
      <c r="E31" s="317"/>
      <c r="F31" s="318"/>
      <c r="G31" s="319"/>
      <c r="H31" s="154"/>
    </row>
    <row r="32" spans="2:15" ht="13.5" thickBot="1">
      <c r="B32" s="113"/>
      <c r="C32" s="129" t="s">
        <v>50</v>
      </c>
      <c r="D32" s="323" t="s">
        <v>124</v>
      </c>
      <c r="E32" s="321" t="s">
        <v>124</v>
      </c>
      <c r="F32" s="321" t="s">
        <v>124</v>
      </c>
      <c r="G32" s="322" t="s">
        <v>124</v>
      </c>
      <c r="H32" s="130"/>
    </row>
    <row r="33" spans="2:17">
      <c r="B33" s="109" t="s">
        <v>87</v>
      </c>
      <c r="C33" s="158" t="s">
        <v>64</v>
      </c>
      <c r="D33" s="316"/>
      <c r="E33" s="317"/>
      <c r="F33" s="318"/>
      <c r="G33" s="319"/>
      <c r="H33" s="154"/>
    </row>
    <row r="34" spans="2:17" ht="13.5" thickBot="1">
      <c r="B34" s="113"/>
      <c r="C34" s="129" t="s">
        <v>50</v>
      </c>
      <c r="D34" s="323">
        <v>150</v>
      </c>
      <c r="E34" s="321">
        <v>80</v>
      </c>
      <c r="F34" s="321">
        <v>80</v>
      </c>
      <c r="G34" s="322">
        <v>2.5</v>
      </c>
      <c r="H34" s="130"/>
    </row>
    <row r="35" spans="2:17">
      <c r="B35" s="107" t="s">
        <v>88</v>
      </c>
      <c r="C35" s="111" t="s">
        <v>65</v>
      </c>
      <c r="D35" s="316"/>
      <c r="E35" s="317"/>
      <c r="F35" s="318"/>
      <c r="G35" s="319"/>
      <c r="H35" s="154"/>
    </row>
    <row r="36" spans="2:17" ht="13.5" thickBot="1">
      <c r="B36" s="113"/>
      <c r="C36" s="129" t="s">
        <v>50</v>
      </c>
      <c r="D36" s="323" t="s">
        <v>124</v>
      </c>
      <c r="E36" s="321" t="s">
        <v>124</v>
      </c>
      <c r="F36" s="321" t="s">
        <v>124</v>
      </c>
      <c r="G36" s="322" t="s">
        <v>124</v>
      </c>
      <c r="H36" s="130"/>
      <c r="I36" s="131"/>
      <c r="J36" s="131"/>
    </row>
    <row r="37" spans="2:17">
      <c r="B37" s="23"/>
      <c r="C37" s="23"/>
      <c r="D37" s="23"/>
      <c r="E37" s="85"/>
      <c r="F37" s="85"/>
      <c r="G37" s="23"/>
      <c r="H37" s="155"/>
      <c r="I37" s="2"/>
      <c r="J37" s="2"/>
    </row>
    <row r="38" spans="2:17">
      <c r="E38" s="145"/>
      <c r="F38" s="145"/>
      <c r="H38" s="2"/>
      <c r="I38" s="2"/>
      <c r="J38" s="2"/>
    </row>
    <row r="39" spans="2:17">
      <c r="D39" s="10"/>
      <c r="E39" s="145"/>
      <c r="F39" s="145"/>
      <c r="G39" s="10"/>
      <c r="H39" s="2"/>
      <c r="I39" s="2"/>
      <c r="J39" s="2"/>
    </row>
    <row r="40" spans="2:17">
      <c r="E40" s="145"/>
      <c r="F40" s="145"/>
      <c r="H40" s="2"/>
      <c r="I40" s="2"/>
      <c r="J40" s="2"/>
    </row>
    <row r="41" spans="2:17" ht="15.75">
      <c r="C41" s="197" t="s">
        <v>142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</row>
    <row r="42" spans="2:17" ht="15.75">
      <c r="C42" s="225" t="s">
        <v>156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</row>
    <row r="43" spans="2:17" ht="15.75" customHeight="1">
      <c r="C43" s="685" t="s">
        <v>147</v>
      </c>
      <c r="D43" s="685"/>
      <c r="E43" s="685"/>
      <c r="F43" s="685"/>
      <c r="G43" s="685"/>
      <c r="H43" s="685"/>
      <c r="I43" s="685"/>
      <c r="J43" s="685"/>
      <c r="K43" s="685"/>
      <c r="L43" s="685"/>
      <c r="M43" s="685"/>
      <c r="N43" s="685"/>
      <c r="O43" s="685"/>
      <c r="P43" s="685"/>
      <c r="Q43" s="685"/>
    </row>
    <row r="44" spans="2:17">
      <c r="E44" s="85"/>
      <c r="F44" s="85"/>
      <c r="H44" s="2"/>
      <c r="I44" s="2"/>
      <c r="J44" s="2"/>
    </row>
    <row r="45" spans="2:17">
      <c r="H45" s="2"/>
      <c r="I45" s="2"/>
      <c r="J45" s="2"/>
    </row>
    <row r="46" spans="2:17">
      <c r="I46" s="2"/>
      <c r="J46" s="2"/>
    </row>
    <row r="50" spans="5:6">
      <c r="E50" s="85"/>
      <c r="F50" s="85"/>
    </row>
    <row r="136" spans="5:6">
      <c r="E136" s="10"/>
      <c r="F136" s="10"/>
    </row>
  </sheetData>
  <mergeCells count="2">
    <mergeCell ref="B1:G1"/>
    <mergeCell ref="C43:Q43"/>
  </mergeCells>
  <phoneticPr fontId="0" type="noConversion"/>
  <pageMargins left="0.75" right="0.75" top="1" bottom="1" header="0.5" footer="0.5"/>
  <pageSetup paperSize="9" scale="39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workbookViewId="0">
      <selection activeCell="N12" sqref="N12:O12"/>
    </sheetView>
  </sheetViews>
  <sheetFormatPr defaultRowHeight="12.75"/>
  <cols>
    <col min="1" max="1" width="15.28515625" customWidth="1"/>
    <col min="2" max="9" width="12.85546875" customWidth="1"/>
    <col min="11" max="11" width="45" customWidth="1"/>
    <col min="12" max="13" width="20.28515625" customWidth="1"/>
  </cols>
  <sheetData>
    <row r="1" spans="1:16" ht="17.25" customHeight="1">
      <c r="A1" s="447" t="s">
        <v>240</v>
      </c>
      <c r="B1" s="448"/>
      <c r="C1" s="448"/>
      <c r="D1" s="448"/>
      <c r="E1" s="449" t="s">
        <v>241</v>
      </c>
      <c r="F1" s="448"/>
      <c r="G1" s="3"/>
      <c r="H1" s="146"/>
      <c r="I1" s="146"/>
    </row>
    <row r="2" spans="1:16" ht="15" customHeight="1" thickBot="1">
      <c r="A2" s="30" t="s">
        <v>242</v>
      </c>
      <c r="B2" s="146"/>
      <c r="C2" s="146"/>
      <c r="D2" s="146"/>
      <c r="E2" s="3"/>
      <c r="F2" s="146"/>
      <c r="G2" s="3"/>
      <c r="H2" s="146"/>
      <c r="I2" s="146"/>
    </row>
    <row r="3" spans="1:16" ht="29.25" customHeight="1" thickBot="1">
      <c r="A3" s="450" t="s">
        <v>243</v>
      </c>
      <c r="B3" s="451"/>
      <c r="C3" s="452"/>
      <c r="D3" s="450"/>
      <c r="E3" s="452"/>
      <c r="F3" s="452"/>
      <c r="G3" s="453"/>
      <c r="H3" s="450"/>
      <c r="I3" s="454"/>
      <c r="K3" s="455" t="s">
        <v>244</v>
      </c>
      <c r="L3" s="29"/>
      <c r="M3" s="29"/>
      <c r="N3" s="29"/>
    </row>
    <row r="4" spans="1:16" ht="15" thickBot="1">
      <c r="A4" s="456" t="s">
        <v>2</v>
      </c>
      <c r="B4" s="457" t="s">
        <v>119</v>
      </c>
      <c r="C4" s="458"/>
      <c r="D4" s="458"/>
      <c r="E4" s="459"/>
      <c r="F4" s="460" t="s">
        <v>245</v>
      </c>
      <c r="G4" s="460" t="s">
        <v>4</v>
      </c>
      <c r="H4" s="460" t="s">
        <v>5</v>
      </c>
      <c r="I4" s="461" t="s">
        <v>246</v>
      </c>
      <c r="K4" s="221"/>
    </row>
    <row r="5" spans="1:16" ht="22.5" customHeight="1" thickBot="1">
      <c r="A5" s="462" t="s">
        <v>6</v>
      </c>
      <c r="B5" s="463" t="s">
        <v>247</v>
      </c>
      <c r="C5" s="464"/>
      <c r="D5" s="465" t="s">
        <v>7</v>
      </c>
      <c r="E5" s="464"/>
      <c r="F5" s="466" t="s">
        <v>248</v>
      </c>
      <c r="G5" s="466" t="s">
        <v>8</v>
      </c>
      <c r="H5" s="466" t="s">
        <v>9</v>
      </c>
      <c r="I5" s="467" t="s">
        <v>249</v>
      </c>
      <c r="L5" s="58"/>
      <c r="M5" s="58"/>
      <c r="N5" s="58"/>
      <c r="O5" s="58"/>
      <c r="P5" s="58"/>
    </row>
    <row r="6" spans="1:16" ht="29.25" customHeight="1" thickBot="1">
      <c r="A6" s="468" t="s">
        <v>137</v>
      </c>
      <c r="B6" s="469" t="s">
        <v>250</v>
      </c>
      <c r="C6" s="469" t="s">
        <v>251</v>
      </c>
      <c r="D6" s="469" t="s">
        <v>250</v>
      </c>
      <c r="E6" s="469" t="s">
        <v>251</v>
      </c>
      <c r="F6" s="470" t="s">
        <v>18</v>
      </c>
      <c r="G6" s="470" t="s">
        <v>10</v>
      </c>
      <c r="H6" s="470" t="s">
        <v>252</v>
      </c>
      <c r="I6" s="471" t="s">
        <v>18</v>
      </c>
      <c r="K6" s="687" t="s">
        <v>117</v>
      </c>
      <c r="L6" s="688"/>
      <c r="M6" s="689"/>
    </row>
    <row r="7" spans="1:16" ht="21.75" customHeight="1" thickBot="1">
      <c r="A7" s="7" t="s">
        <v>11</v>
      </c>
      <c r="B7" s="8"/>
      <c r="C7" s="62"/>
      <c r="D7" s="8"/>
      <c r="E7" s="8"/>
      <c r="F7" s="8"/>
      <c r="G7" s="63"/>
      <c r="H7" s="63"/>
      <c r="I7" s="64"/>
      <c r="K7" s="472" t="s">
        <v>45</v>
      </c>
      <c r="L7" s="473" t="s">
        <v>253</v>
      </c>
      <c r="M7" s="474" t="s">
        <v>254</v>
      </c>
    </row>
    <row r="8" spans="1:16" ht="16.5" thickBot="1">
      <c r="A8" s="65" t="s">
        <v>108</v>
      </c>
      <c r="B8" s="75">
        <v>6265.9440000000004</v>
      </c>
      <c r="C8" s="60">
        <v>6034.7240000000002</v>
      </c>
      <c r="D8" s="127">
        <v>6143.0823529411764</v>
      </c>
      <c r="E8" s="127">
        <v>5916.3960784313722</v>
      </c>
      <c r="F8" s="147">
        <v>3.8314925421610044</v>
      </c>
      <c r="G8" s="38">
        <v>61.49</v>
      </c>
      <c r="H8" s="66">
        <v>91.8</v>
      </c>
      <c r="I8" s="39">
        <v>29.869081804092762</v>
      </c>
      <c r="K8" s="475" t="s">
        <v>11</v>
      </c>
      <c r="L8" s="476">
        <v>4.6825380588235292</v>
      </c>
      <c r="M8" s="477">
        <v>4.488636176470588</v>
      </c>
      <c r="O8" s="10"/>
      <c r="P8" s="478"/>
    </row>
    <row r="9" spans="1:16" ht="15.75">
      <c r="A9" s="65" t="s">
        <v>12</v>
      </c>
      <c r="B9" s="75">
        <v>6161.8310000000001</v>
      </c>
      <c r="C9" s="60">
        <v>5903.3370000000004</v>
      </c>
      <c r="D9" s="127">
        <v>6041.0107843137257</v>
      </c>
      <c r="E9" s="127">
        <v>5787.5852941176472</v>
      </c>
      <c r="F9" s="147">
        <v>4.3787776303470336</v>
      </c>
      <c r="G9" s="38">
        <v>57.57</v>
      </c>
      <c r="H9" s="66">
        <v>93.6</v>
      </c>
      <c r="I9" s="39">
        <v>53.94164762387895</v>
      </c>
      <c r="K9" s="479" t="s">
        <v>46</v>
      </c>
      <c r="L9" s="480">
        <v>4.6676859411764706</v>
      </c>
      <c r="M9" s="481">
        <v>4.4903407058823532</v>
      </c>
      <c r="O9" s="10"/>
      <c r="P9" s="482"/>
    </row>
    <row r="10" spans="1:16" ht="15.75">
      <c r="A10" s="65" t="s">
        <v>13</v>
      </c>
      <c r="B10" s="75">
        <v>5805.51</v>
      </c>
      <c r="C10" s="60">
        <v>5531.6679999999997</v>
      </c>
      <c r="D10" s="127">
        <v>5691.6764705882351</v>
      </c>
      <c r="E10" s="127">
        <v>5423.2039215686273</v>
      </c>
      <c r="F10" s="147">
        <v>4.9504417112523846</v>
      </c>
      <c r="G10" s="66">
        <v>53.2</v>
      </c>
      <c r="H10" s="66">
        <v>94.7</v>
      </c>
      <c r="I10" s="39">
        <v>13.756602921807442</v>
      </c>
      <c r="K10" s="483" t="s">
        <v>47</v>
      </c>
      <c r="L10" s="484">
        <v>4.7179309411764709</v>
      </c>
      <c r="M10" s="485">
        <v>4.5550684705882354</v>
      </c>
      <c r="O10" s="10"/>
      <c r="P10" s="482"/>
    </row>
    <row r="11" spans="1:16" ht="15.75">
      <c r="A11" s="65" t="s">
        <v>14</v>
      </c>
      <c r="B11" s="75">
        <v>5436.0550000000003</v>
      </c>
      <c r="C11" s="60">
        <v>5164.9470000000001</v>
      </c>
      <c r="D11" s="127">
        <v>5329.4656862745096</v>
      </c>
      <c r="E11" s="127">
        <v>5063.6735294117643</v>
      </c>
      <c r="F11" s="147">
        <v>5.2489986828519273</v>
      </c>
      <c r="G11" s="66">
        <v>48.31</v>
      </c>
      <c r="H11" s="66">
        <v>95.6</v>
      </c>
      <c r="I11" s="39">
        <v>2.1847003029781211</v>
      </c>
      <c r="K11" s="483" t="s">
        <v>128</v>
      </c>
      <c r="L11" s="484">
        <v>4.7015983529411765</v>
      </c>
      <c r="M11" s="485">
        <v>4.4730820588235289</v>
      </c>
      <c r="O11" s="10"/>
      <c r="P11" s="482"/>
    </row>
    <row r="12" spans="1:16" ht="16.5" thickBot="1">
      <c r="A12" s="65" t="s">
        <v>15</v>
      </c>
      <c r="B12" s="75">
        <v>4996.3249999999998</v>
      </c>
      <c r="C12" s="60">
        <v>4747.9269999999997</v>
      </c>
      <c r="D12" s="127">
        <v>4898.3578431372543</v>
      </c>
      <c r="E12" s="127">
        <v>4654.8303921568622</v>
      </c>
      <c r="F12" s="147">
        <v>5.2317148094315726</v>
      </c>
      <c r="G12" s="66">
        <v>43.48</v>
      </c>
      <c r="H12" s="66">
        <v>98.6</v>
      </c>
      <c r="I12" s="39">
        <v>0.23270209013017354</v>
      </c>
      <c r="K12" s="486" t="s">
        <v>48</v>
      </c>
      <c r="L12" s="487">
        <v>4.6481966470588238</v>
      </c>
      <c r="M12" s="488">
        <v>4.4189775882352942</v>
      </c>
      <c r="O12" s="10"/>
      <c r="P12" s="482"/>
    </row>
    <row r="13" spans="1:16" ht="15">
      <c r="A13" s="65" t="s">
        <v>16</v>
      </c>
      <c r="B13" s="75">
        <v>4571.1480000000001</v>
      </c>
      <c r="C13" s="60">
        <v>4746.8969999999999</v>
      </c>
      <c r="D13" s="127">
        <v>4481.517647058824</v>
      </c>
      <c r="E13" s="127">
        <v>4653.8205882352941</v>
      </c>
      <c r="F13" s="147">
        <v>-3.7023975873080839</v>
      </c>
      <c r="G13" s="66">
        <v>37.700000000000003</v>
      </c>
      <c r="H13" s="66">
        <v>92.2</v>
      </c>
      <c r="I13" s="39">
        <v>1.5265257112539387E-2</v>
      </c>
      <c r="P13" s="482"/>
    </row>
    <row r="14" spans="1:16" ht="15" thickBot="1">
      <c r="A14" s="67" t="s">
        <v>107</v>
      </c>
      <c r="B14" s="76">
        <v>6123.3190000000004</v>
      </c>
      <c r="C14" s="77">
        <v>5869.7550000000001</v>
      </c>
      <c r="D14" s="148">
        <v>6003.2539215686274</v>
      </c>
      <c r="E14" s="148">
        <v>5754.661764705882</v>
      </c>
      <c r="F14" s="149">
        <v>4.3198395844460347</v>
      </c>
      <c r="G14" s="68">
        <v>57.9</v>
      </c>
      <c r="H14" s="68">
        <v>93.3</v>
      </c>
      <c r="I14" s="40">
        <v>100</v>
      </c>
      <c r="K14" s="1" t="s">
        <v>255</v>
      </c>
      <c r="L14" s="1"/>
      <c r="M14" s="1"/>
      <c r="P14" s="489"/>
    </row>
    <row r="15" spans="1:16" ht="14.25">
      <c r="A15" s="69" t="s">
        <v>46</v>
      </c>
      <c r="B15" s="490"/>
      <c r="C15" s="491"/>
      <c r="D15" s="490"/>
      <c r="E15" s="70"/>
      <c r="F15" s="152"/>
      <c r="G15" s="71"/>
      <c r="H15" s="71"/>
      <c r="I15" s="72"/>
      <c r="K15" s="1" t="s">
        <v>256</v>
      </c>
      <c r="L15" s="1"/>
      <c r="M15" s="1"/>
    </row>
    <row r="16" spans="1:16" ht="15">
      <c r="A16" s="65" t="s">
        <v>108</v>
      </c>
      <c r="B16" s="75">
        <v>6236.3230000000003</v>
      </c>
      <c r="C16" s="60">
        <v>6058.99</v>
      </c>
      <c r="D16" s="127">
        <v>6114.0421568627453</v>
      </c>
      <c r="E16" s="127">
        <v>5940.1862745098033</v>
      </c>
      <c r="F16" s="147">
        <v>2.9267749245336359</v>
      </c>
      <c r="G16" s="66">
        <v>61.49</v>
      </c>
      <c r="H16" s="66">
        <v>89.8</v>
      </c>
      <c r="I16" s="39">
        <v>31.792382833729523</v>
      </c>
    </row>
    <row r="17" spans="1:9" ht="15">
      <c r="A17" s="65" t="s">
        <v>12</v>
      </c>
      <c r="B17" s="75">
        <v>6133.4170000000004</v>
      </c>
      <c r="C17" s="60">
        <v>5879.01</v>
      </c>
      <c r="D17" s="127">
        <v>6013.153921568628</v>
      </c>
      <c r="E17" s="127">
        <v>5763.7352941176468</v>
      </c>
      <c r="F17" s="147">
        <v>4.3273782490589427</v>
      </c>
      <c r="G17" s="66">
        <v>57.8</v>
      </c>
      <c r="H17" s="66">
        <v>92.6</v>
      </c>
      <c r="I17" s="39">
        <v>52.311662043185045</v>
      </c>
    </row>
    <row r="18" spans="1:9" ht="15">
      <c r="A18" s="65" t="s">
        <v>13</v>
      </c>
      <c r="B18" s="75">
        <v>5806.634</v>
      </c>
      <c r="C18" s="60">
        <v>5487.03</v>
      </c>
      <c r="D18" s="127">
        <v>5692.7784313725488</v>
      </c>
      <c r="E18" s="127">
        <v>5379.4411764705883</v>
      </c>
      <c r="F18" s="147">
        <v>5.824717561230762</v>
      </c>
      <c r="G18" s="66">
        <v>53.11</v>
      </c>
      <c r="H18" s="66">
        <v>94</v>
      </c>
      <c r="I18" s="39">
        <v>13.858630157702468</v>
      </c>
    </row>
    <row r="19" spans="1:9" ht="15">
      <c r="A19" s="65" t="s">
        <v>14</v>
      </c>
      <c r="B19" s="75">
        <v>5465.2070000000003</v>
      </c>
      <c r="C19" s="60">
        <v>5096.9290000000001</v>
      </c>
      <c r="D19" s="127">
        <v>5358.0460784313727</v>
      </c>
      <c r="E19" s="127">
        <v>4996.9892156862743</v>
      </c>
      <c r="F19" s="147">
        <v>7.2254881321674329</v>
      </c>
      <c r="G19" s="66">
        <v>48.35</v>
      </c>
      <c r="H19" s="66">
        <v>94.9</v>
      </c>
      <c r="I19" s="39">
        <v>1.8742822576452853</v>
      </c>
    </row>
    <row r="20" spans="1:9" ht="15">
      <c r="A20" s="65" t="s">
        <v>15</v>
      </c>
      <c r="B20" s="75">
        <v>4812.4250000000002</v>
      </c>
      <c r="C20" s="60">
        <v>4507.4639999999999</v>
      </c>
      <c r="D20" s="127">
        <v>4718.0637254901958</v>
      </c>
      <c r="E20" s="127">
        <v>4419.0823529411764</v>
      </c>
      <c r="F20" s="147">
        <v>6.7656890881435823</v>
      </c>
      <c r="G20" s="66">
        <v>43.52</v>
      </c>
      <c r="H20" s="66">
        <v>96</v>
      </c>
      <c r="I20" s="39">
        <v>0.15500871924045725</v>
      </c>
    </row>
    <row r="21" spans="1:9" ht="15">
      <c r="A21" s="65" t="s">
        <v>16</v>
      </c>
      <c r="B21" s="75">
        <v>4475.9539999999997</v>
      </c>
      <c r="C21" s="60">
        <v>4756.1090000000004</v>
      </c>
      <c r="D21" s="127">
        <v>4388.1901960784307</v>
      </c>
      <c r="E21" s="127">
        <v>4662.8519607843136</v>
      </c>
      <c r="F21" s="147">
        <v>-5.8904242943128651</v>
      </c>
      <c r="G21" s="66">
        <v>38.28</v>
      </c>
      <c r="H21" s="66">
        <v>91.8</v>
      </c>
      <c r="I21" s="39">
        <v>8.0339884972188223E-3</v>
      </c>
    </row>
    <row r="22" spans="1:9" ht="15" thickBot="1">
      <c r="A22" s="67" t="s">
        <v>107</v>
      </c>
      <c r="B22" s="76">
        <v>6103.8969999999999</v>
      </c>
      <c r="C22" s="77">
        <v>5871.9840000000004</v>
      </c>
      <c r="D22" s="148">
        <v>5984.2127450980388</v>
      </c>
      <c r="E22" s="148">
        <v>5756.8470588235296</v>
      </c>
      <c r="F22" s="149">
        <v>3.9494828323782825</v>
      </c>
      <c r="G22" s="68">
        <v>58.12</v>
      </c>
      <c r="H22" s="68">
        <v>91.9</v>
      </c>
      <c r="I22" s="73">
        <v>100</v>
      </c>
    </row>
    <row r="23" spans="1:9" ht="14.25">
      <c r="A23" s="69" t="s">
        <v>47</v>
      </c>
      <c r="B23" s="70"/>
      <c r="C23" s="74"/>
      <c r="D23" s="70"/>
      <c r="E23" s="70"/>
      <c r="F23" s="152"/>
      <c r="G23" s="71"/>
      <c r="H23" s="71"/>
      <c r="I23" s="72"/>
    </row>
    <row r="24" spans="1:9" ht="15">
      <c r="A24" s="65" t="s">
        <v>108</v>
      </c>
      <c r="B24" s="75">
        <v>6319.4840000000004</v>
      </c>
      <c r="C24" s="60">
        <v>6119.6540000000005</v>
      </c>
      <c r="D24" s="127">
        <v>6195.5725490196082</v>
      </c>
      <c r="E24" s="127">
        <v>5999.6607843137263</v>
      </c>
      <c r="F24" s="147">
        <v>3.2653806898233122</v>
      </c>
      <c r="G24" s="66">
        <v>61.53</v>
      </c>
      <c r="H24" s="66">
        <v>91.9</v>
      </c>
      <c r="I24" s="39">
        <v>32.072713021720453</v>
      </c>
    </row>
    <row r="25" spans="1:9" ht="15">
      <c r="A25" s="65" t="s">
        <v>12</v>
      </c>
      <c r="B25" s="75">
        <v>6207.2309999999998</v>
      </c>
      <c r="C25" s="60">
        <v>5993.7690000000002</v>
      </c>
      <c r="D25" s="127">
        <v>6085.5205882352939</v>
      </c>
      <c r="E25" s="127">
        <v>5876.2441176470593</v>
      </c>
      <c r="F25" s="147">
        <v>3.5613985123550727</v>
      </c>
      <c r="G25" s="66">
        <v>56.91</v>
      </c>
      <c r="H25" s="66">
        <v>94.1</v>
      </c>
      <c r="I25" s="39">
        <v>52.53636404745037</v>
      </c>
    </row>
    <row r="26" spans="1:9" ht="15">
      <c r="A26" s="65" t="s">
        <v>13</v>
      </c>
      <c r="B26" s="75">
        <v>5790.4719999999998</v>
      </c>
      <c r="C26" s="60">
        <v>5565.91</v>
      </c>
      <c r="D26" s="127">
        <v>5676.9333333333334</v>
      </c>
      <c r="E26" s="127">
        <v>5456.7745098039213</v>
      </c>
      <c r="F26" s="147">
        <v>4.0345963193799381</v>
      </c>
      <c r="G26" s="66">
        <v>53.13</v>
      </c>
      <c r="H26" s="66">
        <v>94.8</v>
      </c>
      <c r="I26" s="39">
        <v>13.227318631958157</v>
      </c>
    </row>
    <row r="27" spans="1:9" ht="15">
      <c r="A27" s="65" t="s">
        <v>14</v>
      </c>
      <c r="B27" s="75">
        <v>5461.1760000000004</v>
      </c>
      <c r="C27" s="60">
        <v>5248.8509999999997</v>
      </c>
      <c r="D27" s="127">
        <v>5354.0941176470587</v>
      </c>
      <c r="E27" s="127">
        <v>5145.9323529411758</v>
      </c>
      <c r="F27" s="147">
        <v>4.0451710288594729</v>
      </c>
      <c r="G27" s="66">
        <v>48.25</v>
      </c>
      <c r="H27" s="66">
        <v>95.3</v>
      </c>
      <c r="I27" s="39">
        <v>1.9233378050434859</v>
      </c>
    </row>
    <row r="28" spans="1:9" ht="15">
      <c r="A28" s="65" t="s">
        <v>15</v>
      </c>
      <c r="B28" s="75">
        <v>5241.0169999999998</v>
      </c>
      <c r="C28" s="60">
        <v>5149.3879999999999</v>
      </c>
      <c r="D28" s="127">
        <v>5138.2519607843133</v>
      </c>
      <c r="E28" s="127">
        <v>5048.4196078431369</v>
      </c>
      <c r="F28" s="147">
        <v>1.7794153402307209</v>
      </c>
      <c r="G28" s="66">
        <v>43.3</v>
      </c>
      <c r="H28" s="66">
        <v>97.4</v>
      </c>
      <c r="I28" s="39">
        <v>0.21313476930497566</v>
      </c>
    </row>
    <row r="29" spans="1:9" ht="15">
      <c r="A29" s="65" t="s">
        <v>16</v>
      </c>
      <c r="B29" s="75">
        <v>4912.1419999999998</v>
      </c>
      <c r="C29" s="60">
        <v>4981.0929999999998</v>
      </c>
      <c r="D29" s="127">
        <v>4815.8254901960781</v>
      </c>
      <c r="E29" s="127">
        <v>4883.424509803921</v>
      </c>
      <c r="F29" s="147">
        <v>-1.3842544196625122</v>
      </c>
      <c r="G29" s="66">
        <v>37.020000000000003</v>
      </c>
      <c r="H29" s="66">
        <v>97.8</v>
      </c>
      <c r="I29" s="39">
        <v>2.7131724522557014E-2</v>
      </c>
    </row>
    <row r="30" spans="1:9" ht="15" thickBot="1">
      <c r="A30" s="67" t="s">
        <v>107</v>
      </c>
      <c r="B30" s="76">
        <v>6169.6019999999999</v>
      </c>
      <c r="C30" s="77">
        <v>5956.6279999999997</v>
      </c>
      <c r="D30" s="148">
        <v>6048.6294117647058</v>
      </c>
      <c r="E30" s="148">
        <v>5839.8313725490189</v>
      </c>
      <c r="F30" s="149">
        <v>3.57541212914421</v>
      </c>
      <c r="G30" s="68">
        <v>57.69</v>
      </c>
      <c r="H30" s="68">
        <v>93.5</v>
      </c>
      <c r="I30" s="73">
        <v>100</v>
      </c>
    </row>
    <row r="31" spans="1:9" ht="14.25">
      <c r="A31" s="69" t="s">
        <v>128</v>
      </c>
      <c r="B31" s="70"/>
      <c r="C31" s="74"/>
      <c r="D31" s="70"/>
      <c r="E31" s="70"/>
      <c r="F31" s="152"/>
      <c r="G31" s="71"/>
      <c r="H31" s="71"/>
      <c r="I31" s="72"/>
    </row>
    <row r="32" spans="1:9" ht="15">
      <c r="A32" s="65" t="s">
        <v>108</v>
      </c>
      <c r="B32" s="75">
        <v>6280.6670000000004</v>
      </c>
      <c r="C32" s="60">
        <v>5975.16</v>
      </c>
      <c r="D32" s="127">
        <v>6157.5166666666673</v>
      </c>
      <c r="E32" s="127">
        <v>5858</v>
      </c>
      <c r="F32" s="147">
        <v>5.1129509502674493</v>
      </c>
      <c r="G32" s="66">
        <v>61.33</v>
      </c>
      <c r="H32" s="66">
        <v>93.2</v>
      </c>
      <c r="I32" s="39">
        <v>30.417994606521205</v>
      </c>
    </row>
    <row r="33" spans="1:9" ht="15">
      <c r="A33" s="65" t="s">
        <v>12</v>
      </c>
      <c r="B33" s="75">
        <v>6190.6819999999998</v>
      </c>
      <c r="C33" s="60">
        <v>5901.7610000000004</v>
      </c>
      <c r="D33" s="127">
        <v>6069.2960784313718</v>
      </c>
      <c r="E33" s="127">
        <v>5786.040196078432</v>
      </c>
      <c r="F33" s="147">
        <v>4.8955049179388883</v>
      </c>
      <c r="G33" s="66">
        <v>57.87</v>
      </c>
      <c r="H33" s="66">
        <v>93.8</v>
      </c>
      <c r="I33" s="39">
        <v>54.549911965945306</v>
      </c>
    </row>
    <row r="34" spans="1:9" ht="15">
      <c r="A34" s="65" t="s">
        <v>13</v>
      </c>
      <c r="B34" s="75">
        <v>5818.9070000000002</v>
      </c>
      <c r="C34" s="60">
        <v>5557.8280000000004</v>
      </c>
      <c r="D34" s="127">
        <v>5704.8107843137259</v>
      </c>
      <c r="E34" s="127">
        <v>5448.850980392157</v>
      </c>
      <c r="F34" s="147">
        <v>4.6975005343814118</v>
      </c>
      <c r="G34" s="66">
        <v>53.1</v>
      </c>
      <c r="H34" s="66">
        <v>94.3</v>
      </c>
      <c r="I34" s="39">
        <v>12.6200717644699</v>
      </c>
    </row>
    <row r="35" spans="1:9" ht="15">
      <c r="A35" s="65" t="s">
        <v>14</v>
      </c>
      <c r="B35" s="75">
        <v>5356.8890000000001</v>
      </c>
      <c r="C35" s="60">
        <v>5068.8370000000004</v>
      </c>
      <c r="D35" s="127">
        <v>5251.8519607843136</v>
      </c>
      <c r="E35" s="127">
        <v>4969.4480392156865</v>
      </c>
      <c r="F35" s="147">
        <v>5.6828025837090372</v>
      </c>
      <c r="G35" s="66">
        <v>48.07</v>
      </c>
      <c r="H35" s="66">
        <v>96</v>
      </c>
      <c r="I35" s="39">
        <v>2.1573915175288061</v>
      </c>
    </row>
    <row r="36" spans="1:9" ht="15">
      <c r="A36" s="65" t="s">
        <v>15</v>
      </c>
      <c r="B36" s="75">
        <v>4666.2520000000004</v>
      </c>
      <c r="C36" s="60">
        <v>4397.9949999999999</v>
      </c>
      <c r="D36" s="127">
        <v>4574.7568627450983</v>
      </c>
      <c r="E36" s="127">
        <v>4311.7598039215682</v>
      </c>
      <c r="F36" s="147">
        <v>6.0995294446674109</v>
      </c>
      <c r="G36" s="66">
        <v>43.19</v>
      </c>
      <c r="H36" s="66">
        <v>98</v>
      </c>
      <c r="I36" s="39">
        <v>0.24794401479863604</v>
      </c>
    </row>
    <row r="37" spans="1:9" ht="15">
      <c r="A37" s="65" t="s">
        <v>16</v>
      </c>
      <c r="B37" s="75">
        <v>4601.03</v>
      </c>
      <c r="C37" s="60">
        <v>4546.4560000000001</v>
      </c>
      <c r="D37" s="127">
        <v>4510.8137254901958</v>
      </c>
      <c r="E37" s="127">
        <v>4457.3098039215683</v>
      </c>
      <c r="F37" s="147">
        <v>1.2003635359057607</v>
      </c>
      <c r="G37" s="66">
        <v>37.409999999999997</v>
      </c>
      <c r="H37" s="66">
        <v>96.7</v>
      </c>
      <c r="I37" s="39">
        <v>6.686130736142994E-3</v>
      </c>
    </row>
    <row r="38" spans="1:9" ht="15" thickBot="1">
      <c r="A38" s="67" t="s">
        <v>107</v>
      </c>
      <c r="B38" s="76">
        <v>6148.2439999999997</v>
      </c>
      <c r="C38" s="77">
        <v>5849.415</v>
      </c>
      <c r="D38" s="148">
        <v>6027.6901960784307</v>
      </c>
      <c r="E38" s="148">
        <v>5734.7205882352937</v>
      </c>
      <c r="F38" s="149">
        <v>5.1086989040784374</v>
      </c>
      <c r="G38" s="68">
        <v>58.07</v>
      </c>
      <c r="H38" s="68">
        <v>93.7</v>
      </c>
      <c r="I38" s="73">
        <v>100</v>
      </c>
    </row>
    <row r="39" spans="1:9" ht="14.25">
      <c r="A39" s="69" t="s">
        <v>48</v>
      </c>
      <c r="B39" s="70"/>
      <c r="C39" s="74"/>
      <c r="D39" s="70"/>
      <c r="E39" s="70"/>
      <c r="F39" s="152"/>
      <c r="G39" s="71"/>
      <c r="H39" s="71"/>
      <c r="I39" s="72"/>
    </row>
    <row r="40" spans="1:9" ht="15">
      <c r="A40" s="65" t="s">
        <v>108</v>
      </c>
      <c r="B40" s="75">
        <v>6216.8940000000002</v>
      </c>
      <c r="C40" s="60">
        <v>5927.8959999999997</v>
      </c>
      <c r="D40" s="127">
        <v>6094.9941176470593</v>
      </c>
      <c r="E40" s="127">
        <v>5811.6627450980386</v>
      </c>
      <c r="F40" s="147">
        <v>4.8752204829504517</v>
      </c>
      <c r="G40" s="66">
        <v>61.52</v>
      </c>
      <c r="H40" s="66">
        <v>92.3</v>
      </c>
      <c r="I40" s="39">
        <v>26.351826092398369</v>
      </c>
    </row>
    <row r="41" spans="1:9" ht="15">
      <c r="A41" s="65" t="s">
        <v>12</v>
      </c>
      <c r="B41" s="75">
        <v>6122.8040000000001</v>
      </c>
      <c r="C41" s="60">
        <v>5823.2449999999999</v>
      </c>
      <c r="D41" s="127">
        <v>6002.7490196078434</v>
      </c>
      <c r="E41" s="127">
        <v>5709.0637254901958</v>
      </c>
      <c r="F41" s="147">
        <v>5.144193658346853</v>
      </c>
      <c r="G41" s="66">
        <v>57.86</v>
      </c>
      <c r="H41" s="66">
        <v>93.6</v>
      </c>
      <c r="I41" s="39">
        <v>55.93824937489866</v>
      </c>
    </row>
    <row r="42" spans="1:9" ht="15">
      <c r="A42" s="65" t="s">
        <v>13</v>
      </c>
      <c r="B42" s="75">
        <v>5811.7479999999996</v>
      </c>
      <c r="C42" s="60">
        <v>5504.1570000000002</v>
      </c>
      <c r="D42" s="127">
        <v>5697.7921568627444</v>
      </c>
      <c r="E42" s="127">
        <v>5396.2323529411769</v>
      </c>
      <c r="F42" s="147">
        <v>5.5883398674856011</v>
      </c>
      <c r="G42" s="66">
        <v>53.37</v>
      </c>
      <c r="H42" s="66">
        <v>95.1</v>
      </c>
      <c r="I42" s="39">
        <v>14.774863956898587</v>
      </c>
    </row>
    <row r="43" spans="1:9" ht="15">
      <c r="A43" s="65" t="s">
        <v>14</v>
      </c>
      <c r="B43" s="75">
        <v>5439.61</v>
      </c>
      <c r="C43" s="60">
        <v>5165.83</v>
      </c>
      <c r="D43" s="127">
        <v>5332.9509803921565</v>
      </c>
      <c r="E43" s="127">
        <v>5064.5392156862745</v>
      </c>
      <c r="F43" s="147">
        <v>5.2998259718186569</v>
      </c>
      <c r="G43" s="66">
        <v>48.43</v>
      </c>
      <c r="H43" s="66">
        <v>96</v>
      </c>
      <c r="I43" s="39">
        <v>2.6321104388367855</v>
      </c>
    </row>
    <row r="44" spans="1:9" ht="15">
      <c r="A44" s="65" t="s">
        <v>15</v>
      </c>
      <c r="B44" s="75">
        <v>5028.8270000000002</v>
      </c>
      <c r="C44" s="60">
        <v>4611.0039999999999</v>
      </c>
      <c r="D44" s="127">
        <v>4930.2225490196079</v>
      </c>
      <c r="E44" s="127">
        <v>4520.5921568627446</v>
      </c>
      <c r="F44" s="147">
        <v>9.0614321739907489</v>
      </c>
      <c r="G44" s="66">
        <v>43.72</v>
      </c>
      <c r="H44" s="66">
        <v>100.5</v>
      </c>
      <c r="I44" s="39">
        <v>0.29014942695488177</v>
      </c>
    </row>
    <row r="45" spans="1:9" ht="15">
      <c r="A45" s="65" t="s">
        <v>16</v>
      </c>
      <c r="B45" s="75">
        <v>3769.2269999999999</v>
      </c>
      <c r="C45" s="60">
        <v>4274.1279999999997</v>
      </c>
      <c r="D45" s="127">
        <v>3695.3205882352941</v>
      </c>
      <c r="E45" s="127">
        <v>4190.3215686274507</v>
      </c>
      <c r="F45" s="147">
        <v>-11.812959274967897</v>
      </c>
      <c r="G45" s="66">
        <v>38.909999999999997</v>
      </c>
      <c r="H45" s="66">
        <v>80</v>
      </c>
      <c r="I45" s="39">
        <v>1.2800710012715372E-2</v>
      </c>
    </row>
    <row r="46" spans="1:9" ht="15" thickBot="1">
      <c r="A46" s="78" t="s">
        <v>107</v>
      </c>
      <c r="B46" s="79">
        <v>6078.4110000000001</v>
      </c>
      <c r="C46" s="61">
        <v>5778.6629999999996</v>
      </c>
      <c r="D46" s="150">
        <v>5959.2264705882353</v>
      </c>
      <c r="E46" s="150">
        <v>5665.3558823529411</v>
      </c>
      <c r="F46" s="149">
        <v>5.1871514223965045</v>
      </c>
      <c r="G46" s="80">
        <v>57.87</v>
      </c>
      <c r="H46" s="80">
        <v>93.6</v>
      </c>
      <c r="I46" s="40">
        <v>100</v>
      </c>
    </row>
    <row r="47" spans="1:9">
      <c r="A47" s="492"/>
      <c r="B47" s="492"/>
      <c r="C47" s="492"/>
      <c r="D47" s="492"/>
      <c r="E47" s="492"/>
      <c r="F47" s="492"/>
      <c r="G47" s="37"/>
      <c r="H47" s="37"/>
      <c r="I47" s="37"/>
    </row>
    <row r="48" spans="1:9">
      <c r="A48" s="159" t="s">
        <v>41</v>
      </c>
      <c r="B48" s="159"/>
      <c r="C48" s="159"/>
      <c r="D48" s="159"/>
      <c r="E48" s="159"/>
      <c r="F48" s="159"/>
      <c r="G48" s="37"/>
      <c r="H48" s="37"/>
      <c r="I48" s="37"/>
    </row>
    <row r="49" spans="1:9">
      <c r="A49" s="159" t="s">
        <v>42</v>
      </c>
      <c r="B49" s="159"/>
      <c r="C49" s="159"/>
      <c r="D49" s="159"/>
      <c r="E49" s="159"/>
      <c r="F49" s="159"/>
      <c r="G49" s="37"/>
      <c r="H49" s="37"/>
      <c r="I49" s="37"/>
    </row>
    <row r="50" spans="1:9">
      <c r="A50" s="159" t="s">
        <v>43</v>
      </c>
      <c r="B50" s="159"/>
      <c r="C50" s="159"/>
      <c r="D50" s="159"/>
      <c r="E50" s="159"/>
      <c r="F50" s="159"/>
      <c r="G50" s="37"/>
      <c r="H50" s="37"/>
      <c r="I50" s="37"/>
    </row>
    <row r="51" spans="1:9">
      <c r="A51" s="159" t="s">
        <v>44</v>
      </c>
      <c r="B51" s="159"/>
      <c r="C51" s="159"/>
      <c r="D51" s="159"/>
      <c r="E51" s="159"/>
      <c r="F51" s="159"/>
      <c r="G51" s="37"/>
      <c r="H51" s="37"/>
      <c r="I51" s="37"/>
    </row>
    <row r="52" spans="1:9">
      <c r="A52" s="159"/>
      <c r="B52" s="159"/>
      <c r="C52" s="159"/>
      <c r="D52" s="159"/>
      <c r="E52" s="159"/>
      <c r="F52" s="159"/>
      <c r="G52" s="37"/>
      <c r="H52" s="37"/>
      <c r="I52" s="37"/>
    </row>
    <row r="53" spans="1:9">
      <c r="A53" s="159"/>
      <c r="B53" s="159"/>
      <c r="C53" s="159"/>
      <c r="D53" s="159"/>
      <c r="E53" s="159"/>
      <c r="F53" s="159"/>
      <c r="G53" s="37"/>
      <c r="H53" s="37"/>
      <c r="I53" s="37"/>
    </row>
    <row r="54" spans="1:9">
      <c r="A54" s="159"/>
      <c r="B54" s="159"/>
      <c r="C54" s="159"/>
      <c r="D54" s="159"/>
      <c r="E54" s="159"/>
      <c r="F54" s="159"/>
      <c r="G54" s="37"/>
      <c r="H54" s="37"/>
      <c r="I54" s="37"/>
    </row>
    <row r="55" spans="1:9">
      <c r="A55" s="159"/>
      <c r="B55" s="159"/>
      <c r="C55" s="159"/>
      <c r="D55" s="159"/>
      <c r="E55" s="159"/>
      <c r="F55" s="159"/>
      <c r="G55" s="37"/>
      <c r="H55" s="37"/>
      <c r="I55" s="37"/>
    </row>
    <row r="56" spans="1:9">
      <c r="A56" s="159"/>
      <c r="B56" s="159"/>
      <c r="C56" s="159"/>
      <c r="D56" s="159"/>
      <c r="E56" s="159"/>
      <c r="F56" s="159"/>
      <c r="G56" s="37"/>
      <c r="H56" s="37"/>
      <c r="I56" s="37"/>
    </row>
    <row r="57" spans="1:9">
      <c r="A57" s="159"/>
      <c r="B57" s="159"/>
      <c r="C57" s="159"/>
      <c r="D57" s="159"/>
      <c r="E57" s="159"/>
      <c r="F57" s="159"/>
      <c r="G57" s="37"/>
      <c r="H57" s="37"/>
      <c r="I57" s="37"/>
    </row>
    <row r="58" spans="1:9">
      <c r="G58" s="37"/>
      <c r="H58" s="37"/>
      <c r="I58" s="37"/>
    </row>
    <row r="59" spans="1:9">
      <c r="G59" s="37"/>
      <c r="H59" s="37"/>
      <c r="I59" s="37"/>
    </row>
    <row r="60" spans="1:9">
      <c r="G60" s="37"/>
      <c r="H60" s="37"/>
      <c r="I60" s="37"/>
    </row>
    <row r="61" spans="1:9">
      <c r="G61" s="37"/>
      <c r="H61" s="37"/>
      <c r="I61" s="37"/>
    </row>
    <row r="62" spans="1:9">
      <c r="G62" s="37"/>
      <c r="H62" s="37"/>
      <c r="I62" s="37"/>
    </row>
    <row r="63" spans="1:9">
      <c r="G63" s="37"/>
      <c r="H63" s="37"/>
      <c r="I63" s="37"/>
    </row>
    <row r="64" spans="1:9">
      <c r="G64" s="37"/>
      <c r="H64" s="37"/>
      <c r="I64" s="37"/>
    </row>
    <row r="65" spans="7:9">
      <c r="G65" s="37"/>
      <c r="H65" s="37"/>
      <c r="I65" s="37"/>
    </row>
    <row r="66" spans="7:9">
      <c r="G66" s="37"/>
      <c r="H66" s="37"/>
      <c r="I66" s="37"/>
    </row>
    <row r="67" spans="7:9">
      <c r="G67" s="37"/>
      <c r="H67" s="37"/>
      <c r="I67" s="37"/>
    </row>
    <row r="68" spans="7:9">
      <c r="G68" s="37"/>
      <c r="H68" s="37"/>
      <c r="I68" s="37"/>
    </row>
    <row r="69" spans="7:9">
      <c r="G69" s="37"/>
      <c r="H69" s="37"/>
      <c r="I69" s="37"/>
    </row>
    <row r="70" spans="7:9">
      <c r="G70" s="37"/>
      <c r="H70" s="37"/>
      <c r="I70" s="37"/>
    </row>
    <row r="71" spans="7:9">
      <c r="G71" s="37"/>
      <c r="H71" s="37"/>
      <c r="I71" s="37"/>
    </row>
    <row r="72" spans="7:9">
      <c r="G72" s="37"/>
      <c r="H72" s="37"/>
      <c r="I72" s="37"/>
    </row>
    <row r="73" spans="7:9">
      <c r="G73" s="37"/>
      <c r="H73" s="37"/>
      <c r="I73" s="37"/>
    </row>
    <row r="74" spans="7:9">
      <c r="G74" s="37"/>
      <c r="H74" s="37"/>
      <c r="I74" s="37"/>
    </row>
    <row r="75" spans="7:9">
      <c r="G75" s="37"/>
      <c r="H75" s="37"/>
      <c r="I75" s="37"/>
    </row>
    <row r="76" spans="7:9">
      <c r="G76" s="37"/>
      <c r="H76" s="37"/>
      <c r="I76" s="37"/>
    </row>
    <row r="77" spans="7:9">
      <c r="G77" s="37"/>
      <c r="H77" s="37"/>
      <c r="I77" s="37"/>
    </row>
    <row r="78" spans="7:9">
      <c r="G78" s="37"/>
      <c r="H78" s="37"/>
      <c r="I78" s="37"/>
    </row>
    <row r="79" spans="7:9">
      <c r="G79" s="37"/>
      <c r="H79" s="37"/>
      <c r="I79" s="37"/>
    </row>
    <row r="80" spans="7:9">
      <c r="G80" s="37"/>
      <c r="H80" s="37"/>
      <c r="I80" s="37"/>
    </row>
    <row r="81" spans="7:9">
      <c r="G81" s="37"/>
      <c r="H81" s="37"/>
      <c r="I81" s="37"/>
    </row>
    <row r="82" spans="7:9">
      <c r="G82" s="37"/>
      <c r="H82" s="37"/>
      <c r="I82" s="37"/>
    </row>
    <row r="83" spans="7:9">
      <c r="G83" s="37"/>
      <c r="H83" s="37"/>
      <c r="I83" s="37"/>
    </row>
    <row r="84" spans="7:9">
      <c r="G84" s="37"/>
      <c r="H84" s="37"/>
      <c r="I84" s="37"/>
    </row>
    <row r="85" spans="7:9">
      <c r="G85" s="37"/>
      <c r="H85" s="37"/>
      <c r="I85" s="37"/>
    </row>
    <row r="86" spans="7:9">
      <c r="G86" s="37"/>
      <c r="H86" s="37"/>
      <c r="I86" s="37"/>
    </row>
    <row r="87" spans="7:9">
      <c r="G87" s="37"/>
      <c r="H87" s="37"/>
      <c r="I87" s="37"/>
    </row>
    <row r="88" spans="7:9">
      <c r="G88" s="37"/>
      <c r="H88" s="37"/>
      <c r="I88" s="37"/>
    </row>
    <row r="89" spans="7:9">
      <c r="G89" s="37"/>
      <c r="H89" s="37"/>
      <c r="I89" s="37"/>
    </row>
    <row r="90" spans="7:9">
      <c r="G90" s="37"/>
      <c r="H90" s="37"/>
      <c r="I90" s="37"/>
    </row>
    <row r="91" spans="7:9">
      <c r="G91" s="37"/>
      <c r="H91" s="37"/>
      <c r="I91" s="37"/>
    </row>
    <row r="92" spans="7:9">
      <c r="G92" s="37"/>
      <c r="H92" s="37"/>
      <c r="I92" s="37"/>
    </row>
    <row r="93" spans="7:9">
      <c r="G93" s="37"/>
      <c r="H93" s="37"/>
      <c r="I93" s="37"/>
    </row>
    <row r="94" spans="7:9">
      <c r="G94" s="37"/>
      <c r="H94" s="37"/>
      <c r="I94" s="37"/>
    </row>
    <row r="95" spans="7:9">
      <c r="G95" s="37"/>
      <c r="H95" s="37"/>
      <c r="I95" s="37"/>
    </row>
    <row r="96" spans="7:9">
      <c r="G96" s="37"/>
      <c r="H96" s="37"/>
      <c r="I96" s="37"/>
    </row>
    <row r="97" spans="7:9">
      <c r="G97" s="37"/>
      <c r="H97" s="37"/>
      <c r="I97" s="37"/>
    </row>
    <row r="98" spans="7:9">
      <c r="G98" s="37"/>
      <c r="H98" s="37"/>
      <c r="I98" s="37"/>
    </row>
    <row r="99" spans="7:9">
      <c r="G99" s="37"/>
      <c r="H99" s="37"/>
      <c r="I99" s="37"/>
    </row>
    <row r="100" spans="7:9">
      <c r="G100" s="37"/>
      <c r="H100" s="37"/>
      <c r="I100" s="37"/>
    </row>
    <row r="101" spans="7:9">
      <c r="G101" s="37"/>
      <c r="H101" s="37"/>
      <c r="I101" s="37"/>
    </row>
    <row r="102" spans="7:9">
      <c r="G102" s="37"/>
      <c r="H102" s="37"/>
      <c r="I102" s="37"/>
    </row>
    <row r="103" spans="7:9">
      <c r="G103" s="37"/>
      <c r="H103" s="37"/>
      <c r="I103" s="37"/>
    </row>
    <row r="104" spans="7:9">
      <c r="G104" s="37"/>
      <c r="H104" s="37"/>
      <c r="I104" s="37"/>
    </row>
    <row r="105" spans="7:9">
      <c r="G105" s="37"/>
      <c r="H105" s="37"/>
      <c r="I105" s="37"/>
    </row>
    <row r="106" spans="7:9">
      <c r="G106" s="37"/>
      <c r="H106" s="37"/>
      <c r="I106" s="37"/>
    </row>
    <row r="107" spans="7:9">
      <c r="G107" s="37"/>
      <c r="H107" s="37"/>
      <c r="I107" s="37"/>
    </row>
    <row r="108" spans="7:9">
      <c r="G108" s="37"/>
      <c r="H108" s="37"/>
      <c r="I108" s="37"/>
    </row>
    <row r="109" spans="7:9">
      <c r="G109" s="37"/>
      <c r="H109" s="37"/>
      <c r="I109" s="37"/>
    </row>
    <row r="110" spans="7:9">
      <c r="G110" s="37"/>
      <c r="H110" s="37"/>
      <c r="I110" s="37"/>
    </row>
    <row r="111" spans="7:9">
      <c r="G111" s="37"/>
      <c r="H111" s="37"/>
      <c r="I111" s="37"/>
    </row>
    <row r="112" spans="7:9">
      <c r="G112" s="37"/>
      <c r="H112" s="37"/>
      <c r="I112" s="37"/>
    </row>
    <row r="113" spans="7:9">
      <c r="G113" s="37"/>
      <c r="H113" s="37"/>
      <c r="I113" s="37"/>
    </row>
    <row r="114" spans="7:9">
      <c r="G114" s="37"/>
      <c r="H114" s="37"/>
      <c r="I114" s="37"/>
    </row>
    <row r="115" spans="7:9">
      <c r="G115" s="37"/>
      <c r="H115" s="37"/>
      <c r="I115" s="37"/>
    </row>
    <row r="116" spans="7:9">
      <c r="G116" s="37"/>
      <c r="H116" s="37"/>
      <c r="I116" s="37"/>
    </row>
    <row r="117" spans="7:9">
      <c r="G117" s="37"/>
      <c r="H117" s="37"/>
      <c r="I117" s="37"/>
    </row>
    <row r="118" spans="7:9">
      <c r="G118" s="37"/>
      <c r="H118" s="37"/>
      <c r="I118" s="37"/>
    </row>
    <row r="119" spans="7:9">
      <c r="G119" s="37"/>
      <c r="H119" s="37"/>
      <c r="I119" s="37"/>
    </row>
    <row r="120" spans="7:9">
      <c r="G120" s="37"/>
      <c r="H120" s="37"/>
      <c r="I120" s="37"/>
    </row>
    <row r="121" spans="7:9">
      <c r="G121" s="37"/>
      <c r="H121" s="37"/>
      <c r="I121" s="37"/>
    </row>
    <row r="122" spans="7:9">
      <c r="G122" s="37"/>
      <c r="H122" s="37"/>
      <c r="I122" s="37"/>
    </row>
    <row r="123" spans="7:9">
      <c r="G123" s="37"/>
      <c r="H123" s="37"/>
      <c r="I123" s="37"/>
    </row>
    <row r="124" spans="7:9">
      <c r="G124" s="37"/>
      <c r="H124" s="37"/>
      <c r="I124" s="37"/>
    </row>
    <row r="125" spans="7:9">
      <c r="G125" s="37"/>
      <c r="H125" s="37"/>
      <c r="I125" s="37"/>
    </row>
    <row r="126" spans="7:9">
      <c r="G126" s="37"/>
      <c r="H126" s="37"/>
      <c r="I126" s="37"/>
    </row>
    <row r="127" spans="7:9">
      <c r="G127" s="37"/>
      <c r="H127" s="37"/>
      <c r="I127" s="37"/>
    </row>
    <row r="128" spans="7:9">
      <c r="G128" s="37"/>
      <c r="H128" s="37"/>
      <c r="I128" s="37"/>
    </row>
    <row r="129" spans="7:9">
      <c r="G129" s="37"/>
      <c r="H129" s="37"/>
      <c r="I129" s="37"/>
    </row>
    <row r="130" spans="7:9">
      <c r="G130" s="37"/>
      <c r="H130" s="37"/>
      <c r="I130" s="37"/>
    </row>
    <row r="131" spans="7:9">
      <c r="G131" s="37"/>
      <c r="H131" s="37"/>
      <c r="I131" s="37"/>
    </row>
    <row r="132" spans="7:9">
      <c r="G132" s="37"/>
      <c r="H132" s="37"/>
      <c r="I132" s="37"/>
    </row>
    <row r="133" spans="7:9">
      <c r="G133" s="37"/>
      <c r="H133" s="37"/>
      <c r="I133" s="37"/>
    </row>
    <row r="134" spans="7:9">
      <c r="G134" s="37"/>
      <c r="H134" s="37"/>
      <c r="I134" s="37"/>
    </row>
    <row r="135" spans="7:9">
      <c r="G135" s="37"/>
      <c r="H135" s="37"/>
      <c r="I135" s="37"/>
    </row>
    <row r="136" spans="7:9">
      <c r="G136" s="37"/>
      <c r="H136" s="37"/>
      <c r="I136" s="37"/>
    </row>
    <row r="137" spans="7:9">
      <c r="G137" s="37"/>
      <c r="H137" s="37"/>
      <c r="I137" s="37"/>
    </row>
    <row r="138" spans="7:9">
      <c r="G138" s="37"/>
      <c r="H138" s="37"/>
      <c r="I138" s="37"/>
    </row>
    <row r="139" spans="7:9">
      <c r="G139" s="37"/>
      <c r="H139" s="37"/>
      <c r="I139" s="37"/>
    </row>
    <row r="140" spans="7:9">
      <c r="G140" s="37"/>
      <c r="H140" s="37"/>
      <c r="I140" s="37"/>
    </row>
    <row r="141" spans="7:9">
      <c r="G141" s="37"/>
      <c r="H141" s="37"/>
      <c r="I141" s="37"/>
    </row>
    <row r="142" spans="7:9">
      <c r="G142" s="37"/>
      <c r="H142" s="37"/>
      <c r="I142" s="37"/>
    </row>
    <row r="143" spans="7:9">
      <c r="G143" s="37"/>
      <c r="H143" s="37"/>
      <c r="I143" s="37"/>
    </row>
    <row r="144" spans="7:9">
      <c r="G144" s="37"/>
      <c r="H144" s="37"/>
      <c r="I144" s="37"/>
    </row>
    <row r="145" spans="7:9">
      <c r="G145" s="37"/>
      <c r="H145" s="37"/>
      <c r="I145" s="37"/>
    </row>
    <row r="146" spans="7:9">
      <c r="G146" s="37"/>
      <c r="H146" s="37"/>
      <c r="I146" s="37"/>
    </row>
    <row r="147" spans="7:9">
      <c r="G147" s="37"/>
      <c r="H147" s="37"/>
      <c r="I147" s="37"/>
    </row>
    <row r="148" spans="7:9">
      <c r="G148" s="37"/>
      <c r="H148" s="37"/>
      <c r="I148" s="37"/>
    </row>
    <row r="149" spans="7:9">
      <c r="G149" s="37"/>
      <c r="H149" s="37"/>
      <c r="I149" s="37"/>
    </row>
    <row r="150" spans="7:9">
      <c r="G150" s="37"/>
      <c r="H150" s="37"/>
      <c r="I150" s="37"/>
    </row>
    <row r="151" spans="7:9">
      <c r="G151" s="37"/>
      <c r="H151" s="37"/>
      <c r="I151" s="37"/>
    </row>
    <row r="152" spans="7:9">
      <c r="G152" s="37"/>
      <c r="H152" s="37"/>
      <c r="I152" s="37"/>
    </row>
    <row r="153" spans="7:9">
      <c r="G153" s="37"/>
      <c r="H153" s="37"/>
      <c r="I153" s="37"/>
    </row>
    <row r="154" spans="7:9">
      <c r="G154" s="37"/>
      <c r="H154" s="37"/>
      <c r="I154" s="37"/>
    </row>
    <row r="155" spans="7:9">
      <c r="G155" s="37"/>
      <c r="H155" s="37"/>
      <c r="I155" s="37"/>
    </row>
    <row r="156" spans="7:9">
      <c r="G156" s="37"/>
      <c r="H156" s="37"/>
      <c r="I156" s="37"/>
    </row>
    <row r="157" spans="7:9">
      <c r="G157" s="37"/>
      <c r="H157" s="37"/>
      <c r="I157" s="37"/>
    </row>
    <row r="158" spans="7:9">
      <c r="G158" s="37"/>
      <c r="H158" s="37"/>
      <c r="I158" s="37"/>
    </row>
    <row r="159" spans="7:9">
      <c r="G159" s="37"/>
      <c r="H159" s="37"/>
      <c r="I159" s="37"/>
    </row>
    <row r="160" spans="7:9">
      <c r="G160" s="37"/>
      <c r="H160" s="37"/>
      <c r="I160" s="37"/>
    </row>
    <row r="161" spans="7:9">
      <c r="G161" s="37"/>
      <c r="H161" s="37"/>
      <c r="I161" s="37"/>
    </row>
    <row r="162" spans="7:9">
      <c r="G162" s="37"/>
      <c r="H162" s="37"/>
      <c r="I162" s="37"/>
    </row>
    <row r="163" spans="7:9">
      <c r="G163" s="37"/>
      <c r="H163" s="37"/>
      <c r="I163" s="37"/>
    </row>
    <row r="164" spans="7:9">
      <c r="G164" s="37"/>
      <c r="H164" s="37"/>
      <c r="I164" s="37"/>
    </row>
    <row r="165" spans="7:9">
      <c r="G165" s="37"/>
      <c r="H165" s="37"/>
      <c r="I165" s="37"/>
    </row>
    <row r="166" spans="7:9">
      <c r="G166" s="37"/>
      <c r="H166" s="37"/>
      <c r="I166" s="37"/>
    </row>
    <row r="167" spans="7:9">
      <c r="G167" s="37"/>
      <c r="H167" s="37"/>
      <c r="I167" s="37"/>
    </row>
    <row r="168" spans="7:9">
      <c r="G168" s="37"/>
      <c r="H168" s="37"/>
      <c r="I168" s="37"/>
    </row>
    <row r="169" spans="7:9">
      <c r="G169" s="37"/>
      <c r="H169" s="37"/>
      <c r="I169" s="37"/>
    </row>
    <row r="170" spans="7:9">
      <c r="G170" s="37"/>
      <c r="H170" s="37"/>
      <c r="I170" s="37"/>
    </row>
    <row r="171" spans="7:9">
      <c r="G171" s="37"/>
      <c r="H171" s="37"/>
      <c r="I171" s="37"/>
    </row>
    <row r="172" spans="7:9">
      <c r="G172" s="37"/>
      <c r="H172" s="37"/>
      <c r="I172" s="37"/>
    </row>
    <row r="173" spans="7:9">
      <c r="G173" s="37"/>
      <c r="H173" s="37"/>
      <c r="I173" s="37"/>
    </row>
    <row r="174" spans="7:9">
      <c r="G174" s="37"/>
      <c r="H174" s="37"/>
      <c r="I174" s="37"/>
    </row>
    <row r="175" spans="7:9">
      <c r="G175" s="37"/>
      <c r="H175" s="37"/>
      <c r="I175" s="37"/>
    </row>
    <row r="176" spans="7:9">
      <c r="G176" s="37"/>
      <c r="H176" s="37"/>
      <c r="I176" s="37"/>
    </row>
    <row r="177" spans="7:9">
      <c r="G177" s="37"/>
      <c r="H177" s="37"/>
      <c r="I177" s="37"/>
    </row>
    <row r="178" spans="7:9">
      <c r="G178" s="37"/>
      <c r="H178" s="37"/>
      <c r="I178" s="37"/>
    </row>
    <row r="179" spans="7:9">
      <c r="G179" s="37"/>
      <c r="H179" s="37"/>
      <c r="I179" s="37"/>
    </row>
    <row r="180" spans="7:9">
      <c r="G180" s="37"/>
      <c r="H180" s="37"/>
      <c r="I180" s="37"/>
    </row>
    <row r="181" spans="7:9">
      <c r="G181" s="37"/>
      <c r="H181" s="37"/>
      <c r="I181" s="37"/>
    </row>
    <row r="182" spans="7:9">
      <c r="G182" s="37"/>
      <c r="H182" s="37"/>
      <c r="I182" s="37"/>
    </row>
    <row r="183" spans="7:9">
      <c r="G183" s="37"/>
      <c r="H183" s="37"/>
      <c r="I183" s="37"/>
    </row>
    <row r="184" spans="7:9">
      <c r="G184" s="37"/>
      <c r="H184" s="37"/>
      <c r="I184" s="37"/>
    </row>
    <row r="185" spans="7:9">
      <c r="G185" s="37"/>
      <c r="H185" s="37"/>
      <c r="I185" s="37"/>
    </row>
    <row r="186" spans="7:9">
      <c r="G186" s="37"/>
      <c r="H186" s="37"/>
      <c r="I186" s="37"/>
    </row>
    <row r="187" spans="7:9">
      <c r="G187" s="37"/>
      <c r="H187" s="37"/>
      <c r="I187" s="37"/>
    </row>
    <row r="188" spans="7:9">
      <c r="G188" s="37"/>
      <c r="H188" s="37"/>
      <c r="I188" s="37"/>
    </row>
    <row r="189" spans="7:9">
      <c r="G189" s="37"/>
      <c r="H189" s="37"/>
      <c r="I189" s="37"/>
    </row>
    <row r="190" spans="7:9">
      <c r="G190" s="37"/>
      <c r="H190" s="37"/>
      <c r="I190" s="37"/>
    </row>
    <row r="191" spans="7:9">
      <c r="G191" s="37"/>
      <c r="H191" s="37"/>
      <c r="I191" s="37"/>
    </row>
    <row r="192" spans="7:9">
      <c r="G192" s="37"/>
      <c r="H192" s="37"/>
      <c r="I192" s="37"/>
    </row>
    <row r="193" spans="7:9">
      <c r="G193" s="37"/>
      <c r="H193" s="37"/>
      <c r="I193" s="37"/>
    </row>
    <row r="194" spans="7:9">
      <c r="G194" s="37"/>
      <c r="H194" s="37"/>
      <c r="I194" s="37"/>
    </row>
    <row r="195" spans="7:9">
      <c r="G195" s="37"/>
      <c r="H195" s="37"/>
      <c r="I195" s="37"/>
    </row>
  </sheetData>
  <mergeCells count="1">
    <mergeCell ref="K6:M6"/>
  </mergeCells>
  <pageMargins left="0.74803149606299213" right="0.74803149606299213" top="0.98425196850393704" bottom="0.98425196850393704" header="0.51181102362204722" footer="0.51181102362204722"/>
  <pageSetup paperSize="9" scale="3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6</vt:i4>
      </vt:variant>
    </vt:vector>
  </HeadingPairs>
  <TitlesOfParts>
    <vt:vector size="20" baseType="lpstr"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CENY_CZERWIEC_2018</vt:lpstr>
      <vt:lpstr>Ceny_UE</vt:lpstr>
      <vt:lpstr>Ceny_miesieczne_UE_VI_2018</vt:lpstr>
      <vt:lpstr>Handel zagr. wg krajów 5_18</vt:lpstr>
      <vt:lpstr>Handel zagr. wg krajów 12_17</vt:lpstr>
      <vt:lpstr>UBOJE_wgGUS</vt:lpstr>
      <vt:lpstr>Sprzed_elementy_przetw_tyg!_Toc93480291</vt:lpstr>
      <vt:lpstr>Sprzed_elementy_przetw_tyg!_Toc93480292</vt:lpstr>
      <vt:lpstr>Sprzed_elementy_przetw_tyg!_Toc93480293</vt:lpstr>
      <vt:lpstr>prosieta_Polska_tyg!Obszar_wydruku</vt:lpstr>
      <vt:lpstr>prosieta_wojew!Obszar_wydruku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2017-08-02T12:26:45Z</cp:lastPrinted>
  <dcterms:created xsi:type="dcterms:W3CDTF">2002-10-17T07:54:39Z</dcterms:created>
  <dcterms:modified xsi:type="dcterms:W3CDTF">2018-07-19T10:00:05Z</dcterms:modified>
</cp:coreProperties>
</file>