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K221" i="1" l="1"/>
  <c r="H221" i="1"/>
  <c r="K208" i="1" l="1"/>
  <c r="L172" i="1" l="1"/>
  <c r="N172" i="1"/>
  <c r="Q172" i="1"/>
  <c r="T150" i="1" l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S150" i="1"/>
  <c r="T151" i="1" l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U150" i="1" l="1"/>
  <c r="V150" i="1" s="1"/>
  <c r="U142" i="1"/>
  <c r="V142" i="1" s="1"/>
  <c r="U138" i="1"/>
  <c r="V138" i="1" s="1"/>
  <c r="U146" i="1"/>
  <c r="V146" i="1" s="1"/>
  <c r="U149" i="1"/>
  <c r="V149" i="1" s="1"/>
  <c r="U145" i="1"/>
  <c r="V145" i="1" s="1"/>
  <c r="U141" i="1"/>
  <c r="V141" i="1" s="1"/>
  <c r="U137" i="1"/>
  <c r="V137" i="1" s="1"/>
  <c r="U140" i="1"/>
  <c r="V140" i="1" s="1"/>
  <c r="U148" i="1"/>
  <c r="V148" i="1" s="1"/>
  <c r="U144" i="1"/>
  <c r="V144" i="1" s="1"/>
  <c r="U136" i="1"/>
  <c r="U147" i="1"/>
  <c r="V147" i="1" s="1"/>
  <c r="U143" i="1"/>
  <c r="V143" i="1" s="1"/>
  <c r="U139" i="1"/>
  <c r="V139" i="1" s="1"/>
  <c r="J443" i="1"/>
  <c r="V444" i="1" l="1"/>
  <c r="S444" i="1"/>
  <c r="P444" i="1"/>
  <c r="M444" i="1"/>
  <c r="J444" i="1"/>
  <c r="O274" i="1" l="1"/>
  <c r="S274" i="1" s="1"/>
  <c r="I272" i="1" l="1"/>
  <c r="M272" i="1" s="1"/>
  <c r="O271" i="1"/>
  <c r="S271" i="1" s="1"/>
  <c r="T361" i="1" l="1"/>
  <c r="T362" i="1"/>
  <c r="T363" i="1"/>
  <c r="T364" i="1"/>
  <c r="T365" i="1"/>
  <c r="T360" i="1"/>
  <c r="R361" i="1"/>
  <c r="R362" i="1"/>
  <c r="R363" i="1"/>
  <c r="R364" i="1"/>
  <c r="R365" i="1"/>
  <c r="R360" i="1"/>
  <c r="P361" i="1"/>
  <c r="P362" i="1"/>
  <c r="P363" i="1"/>
  <c r="P364" i="1"/>
  <c r="P365" i="1"/>
  <c r="P360" i="1"/>
  <c r="M361" i="1"/>
  <c r="M362" i="1"/>
  <c r="M363" i="1"/>
  <c r="M364" i="1"/>
  <c r="M365" i="1"/>
  <c r="M360" i="1"/>
  <c r="H361" i="1"/>
  <c r="H362" i="1"/>
  <c r="H363" i="1"/>
  <c r="H364" i="1"/>
  <c r="H365" i="1"/>
  <c r="F361" i="1"/>
  <c r="F362" i="1"/>
  <c r="F363" i="1"/>
  <c r="F364" i="1"/>
  <c r="F365" i="1"/>
  <c r="D361" i="1"/>
  <c r="D362" i="1"/>
  <c r="D363" i="1"/>
  <c r="D364" i="1"/>
  <c r="D365" i="1"/>
  <c r="A361" i="1"/>
  <c r="A362" i="1"/>
  <c r="A363" i="1"/>
  <c r="A364" i="1"/>
  <c r="A365" i="1"/>
  <c r="R366" i="1" l="1"/>
  <c r="T366" i="1"/>
  <c r="P366" i="1"/>
  <c r="G253" i="1"/>
  <c r="G246" i="1"/>
  <c r="M53" i="1"/>
  <c r="L134" i="1"/>
  <c r="M20" i="1"/>
  <c r="G387" i="1"/>
  <c r="G268" i="1"/>
  <c r="G402" i="1"/>
  <c r="M357" i="1"/>
  <c r="A357" i="1"/>
  <c r="G299" i="1"/>
  <c r="E9" i="1"/>
  <c r="P257" i="1"/>
  <c r="M257" i="1"/>
  <c r="J257" i="1"/>
  <c r="G257" i="1"/>
  <c r="P256" i="1"/>
  <c r="M256" i="1"/>
  <c r="J256" i="1"/>
  <c r="G256" i="1"/>
  <c r="P255" i="1"/>
  <c r="M255" i="1"/>
  <c r="J255" i="1"/>
  <c r="G255" i="1"/>
  <c r="P250" i="1"/>
  <c r="M250" i="1"/>
  <c r="J250" i="1"/>
  <c r="G250" i="1"/>
  <c r="J249" i="1"/>
  <c r="M249" i="1"/>
  <c r="P249" i="1"/>
  <c r="G249" i="1"/>
  <c r="P248" i="1"/>
  <c r="M248" i="1"/>
  <c r="J248" i="1"/>
  <c r="G248" i="1"/>
  <c r="L136" i="1"/>
  <c r="Q84" i="1"/>
  <c r="O84" i="1"/>
  <c r="Q83" i="1"/>
  <c r="O83" i="1"/>
  <c r="Q82" i="1"/>
  <c r="O82" i="1"/>
  <c r="Q81" i="1"/>
  <c r="O81" i="1"/>
  <c r="Q57" i="1"/>
  <c r="O57" i="1"/>
  <c r="M57" i="1"/>
  <c r="K57" i="1"/>
  <c r="Q56" i="1"/>
  <c r="O56" i="1"/>
  <c r="M56" i="1"/>
  <c r="K56" i="1"/>
  <c r="Q55" i="1"/>
  <c r="O55" i="1"/>
  <c r="M55" i="1"/>
  <c r="M58" i="1" s="1"/>
  <c r="K55" i="1"/>
  <c r="Q24" i="1"/>
  <c r="O24" i="1"/>
  <c r="M24" i="1"/>
  <c r="K24" i="1"/>
  <c r="Q23" i="1"/>
  <c r="O23" i="1"/>
  <c r="M23" i="1"/>
  <c r="K23" i="1"/>
  <c r="Q22" i="1"/>
  <c r="O22" i="1"/>
  <c r="M22" i="1"/>
  <c r="K22" i="1"/>
  <c r="Q49" i="1"/>
  <c r="O49" i="1"/>
  <c r="Q48" i="1"/>
  <c r="O48" i="1"/>
  <c r="Q47" i="1"/>
  <c r="O47" i="1"/>
  <c r="Q46" i="1"/>
  <c r="O46" i="1"/>
  <c r="V443" i="1"/>
  <c r="S443" i="1"/>
  <c r="P443" i="1"/>
  <c r="M443" i="1"/>
  <c r="V442" i="1"/>
  <c r="S442" i="1"/>
  <c r="P442" i="1"/>
  <c r="M442" i="1"/>
  <c r="J442" i="1"/>
  <c r="V441" i="1"/>
  <c r="S441" i="1"/>
  <c r="P441" i="1"/>
  <c r="M441" i="1"/>
  <c r="J441" i="1"/>
  <c r="V440" i="1"/>
  <c r="S440" i="1"/>
  <c r="P440" i="1"/>
  <c r="M440" i="1"/>
  <c r="J440" i="1"/>
  <c r="V439" i="1"/>
  <c r="S439" i="1"/>
  <c r="P439" i="1"/>
  <c r="M439" i="1"/>
  <c r="J439" i="1"/>
  <c r="S405" i="1"/>
  <c r="S406" i="1"/>
  <c r="S407" i="1"/>
  <c r="S408" i="1"/>
  <c r="S409" i="1"/>
  <c r="S404" i="1"/>
  <c r="P405" i="1"/>
  <c r="P406" i="1"/>
  <c r="P407" i="1"/>
  <c r="P408" i="1"/>
  <c r="P409" i="1"/>
  <c r="P404" i="1"/>
  <c r="M405" i="1"/>
  <c r="M406" i="1"/>
  <c r="M407" i="1"/>
  <c r="M408" i="1"/>
  <c r="M409" i="1"/>
  <c r="M404" i="1"/>
  <c r="J405" i="1"/>
  <c r="J406" i="1"/>
  <c r="J407" i="1"/>
  <c r="J408" i="1"/>
  <c r="J409" i="1"/>
  <c r="J404" i="1"/>
  <c r="G405" i="1"/>
  <c r="G406" i="1"/>
  <c r="G407" i="1"/>
  <c r="G408" i="1"/>
  <c r="G409" i="1"/>
  <c r="G404" i="1"/>
  <c r="C405" i="1"/>
  <c r="C406" i="1"/>
  <c r="C407" i="1"/>
  <c r="C408" i="1"/>
  <c r="C409" i="1"/>
  <c r="C404" i="1"/>
  <c r="S390" i="1"/>
  <c r="S391" i="1"/>
  <c r="S392" i="1"/>
  <c r="S393" i="1"/>
  <c r="S394" i="1"/>
  <c r="S389" i="1"/>
  <c r="P390" i="1"/>
  <c r="P391" i="1"/>
  <c r="P392" i="1"/>
  <c r="P393" i="1"/>
  <c r="P394" i="1"/>
  <c r="P389" i="1"/>
  <c r="M390" i="1"/>
  <c r="M391" i="1"/>
  <c r="M392" i="1"/>
  <c r="M393" i="1"/>
  <c r="M394" i="1"/>
  <c r="M389" i="1"/>
  <c r="J390" i="1"/>
  <c r="J391" i="1"/>
  <c r="J392" i="1"/>
  <c r="J393" i="1"/>
  <c r="J394" i="1"/>
  <c r="J389" i="1"/>
  <c r="G390" i="1"/>
  <c r="G391" i="1"/>
  <c r="G392" i="1"/>
  <c r="G393" i="1"/>
  <c r="G394" i="1"/>
  <c r="G389" i="1"/>
  <c r="C390" i="1"/>
  <c r="C391" i="1"/>
  <c r="C392" i="1"/>
  <c r="C393" i="1"/>
  <c r="C394" i="1"/>
  <c r="C389" i="1"/>
  <c r="H360" i="1"/>
  <c r="F360" i="1"/>
  <c r="D360" i="1"/>
  <c r="A360" i="1"/>
  <c r="Q303" i="1"/>
  <c r="U303" i="1" s="1"/>
  <c r="Q304" i="1"/>
  <c r="U304" i="1" s="1"/>
  <c r="Q305" i="1"/>
  <c r="U305" i="1" s="1"/>
  <c r="Q306" i="1"/>
  <c r="U306" i="1" s="1"/>
  <c r="Q307" i="1"/>
  <c r="U307" i="1" s="1"/>
  <c r="Q302" i="1"/>
  <c r="U302" i="1" s="1"/>
  <c r="O303" i="1"/>
  <c r="S303" i="1" s="1"/>
  <c r="O304" i="1"/>
  <c r="S304" i="1" s="1"/>
  <c r="O305" i="1"/>
  <c r="S305" i="1" s="1"/>
  <c r="O306" i="1"/>
  <c r="S306" i="1" s="1"/>
  <c r="O307" i="1"/>
  <c r="S307" i="1" s="1"/>
  <c r="O302" i="1"/>
  <c r="S302" i="1" s="1"/>
  <c r="I303" i="1"/>
  <c r="M303" i="1" s="1"/>
  <c r="I304" i="1"/>
  <c r="M304" i="1" s="1"/>
  <c r="I305" i="1"/>
  <c r="M305" i="1" s="1"/>
  <c r="I306" i="1"/>
  <c r="M306" i="1" s="1"/>
  <c r="I307" i="1"/>
  <c r="M307" i="1" s="1"/>
  <c r="I302" i="1"/>
  <c r="M302" i="1" s="1"/>
  <c r="G302" i="1"/>
  <c r="K302" i="1" s="1"/>
  <c r="G303" i="1"/>
  <c r="K303" i="1" s="1"/>
  <c r="G304" i="1"/>
  <c r="K304" i="1" s="1"/>
  <c r="G305" i="1"/>
  <c r="K305" i="1" s="1"/>
  <c r="G306" i="1"/>
  <c r="K306" i="1" s="1"/>
  <c r="G307" i="1"/>
  <c r="K307" i="1" s="1"/>
  <c r="C303" i="1"/>
  <c r="C304" i="1"/>
  <c r="C305" i="1"/>
  <c r="C306" i="1"/>
  <c r="C307" i="1"/>
  <c r="C302" i="1"/>
  <c r="Q272" i="1"/>
  <c r="U272" i="1" s="1"/>
  <c r="Q273" i="1"/>
  <c r="U273" i="1" s="1"/>
  <c r="Q274" i="1"/>
  <c r="U274" i="1" s="1"/>
  <c r="Q275" i="1"/>
  <c r="U275" i="1" s="1"/>
  <c r="Q276" i="1"/>
  <c r="U276" i="1" s="1"/>
  <c r="Q271" i="1"/>
  <c r="U271" i="1" s="1"/>
  <c r="O272" i="1"/>
  <c r="S272" i="1" s="1"/>
  <c r="O273" i="1"/>
  <c r="S273" i="1" s="1"/>
  <c r="O275" i="1"/>
  <c r="S275" i="1" s="1"/>
  <c r="O276" i="1"/>
  <c r="S276" i="1" s="1"/>
  <c r="C272" i="1"/>
  <c r="C273" i="1"/>
  <c r="C274" i="1"/>
  <c r="C275" i="1"/>
  <c r="C276" i="1"/>
  <c r="I273" i="1"/>
  <c r="M273" i="1" s="1"/>
  <c r="I274" i="1"/>
  <c r="M274" i="1" s="1"/>
  <c r="I275" i="1"/>
  <c r="M275" i="1" s="1"/>
  <c r="I276" i="1"/>
  <c r="M276" i="1" s="1"/>
  <c r="I271" i="1"/>
  <c r="M271" i="1" s="1"/>
  <c r="G272" i="1"/>
  <c r="K272" i="1" s="1"/>
  <c r="G273" i="1"/>
  <c r="K273" i="1" s="1"/>
  <c r="G274" i="1"/>
  <c r="K274" i="1" s="1"/>
  <c r="G275" i="1"/>
  <c r="K275" i="1" s="1"/>
  <c r="G276" i="1"/>
  <c r="K276" i="1" s="1"/>
  <c r="G271" i="1"/>
  <c r="K271" i="1" s="1"/>
  <c r="C271" i="1"/>
  <c r="O89" i="1" l="1"/>
  <c r="Q89" i="1"/>
  <c r="M251" i="1"/>
  <c r="Q58" i="1"/>
  <c r="G258" i="1"/>
  <c r="J258" i="1"/>
  <c r="M258" i="1"/>
  <c r="P258" i="1"/>
  <c r="M277" i="1"/>
  <c r="K58" i="1"/>
  <c r="J445" i="1"/>
  <c r="V445" i="1"/>
  <c r="S445" i="1"/>
  <c r="V136" i="1"/>
  <c r="P445" i="1"/>
  <c r="M445" i="1"/>
  <c r="O58" i="1"/>
  <c r="G251" i="1"/>
  <c r="J251" i="1"/>
  <c r="S410" i="1"/>
  <c r="P251" i="1"/>
  <c r="G395" i="1"/>
  <c r="M395" i="1"/>
  <c r="S395" i="1"/>
  <c r="F366" i="1"/>
  <c r="J410" i="1"/>
  <c r="P410" i="1"/>
  <c r="G410" i="1"/>
  <c r="M410" i="1"/>
  <c r="P395" i="1"/>
  <c r="J395" i="1"/>
  <c r="D366" i="1"/>
  <c r="H366" i="1"/>
  <c r="S151" i="1"/>
  <c r="R151" i="1"/>
  <c r="Q151" i="1"/>
  <c r="P151" i="1"/>
  <c r="O151" i="1"/>
  <c r="N151" i="1"/>
  <c r="L151" i="1"/>
  <c r="Q50" i="1"/>
  <c r="O50" i="1"/>
  <c r="Q25" i="1"/>
  <c r="O25" i="1"/>
  <c r="M25" i="1"/>
  <c r="K25" i="1"/>
  <c r="Q308" i="1"/>
  <c r="O308" i="1"/>
  <c r="M308" i="1"/>
  <c r="K308" i="1"/>
  <c r="I308" i="1"/>
  <c r="G308" i="1"/>
  <c r="Q277" i="1"/>
  <c r="O277" i="1"/>
  <c r="I277" i="1"/>
  <c r="G277" i="1"/>
  <c r="U151" i="1" l="1"/>
  <c r="V151" i="1"/>
  <c r="S277" i="1"/>
  <c r="U277" i="1"/>
  <c r="S308" i="1"/>
  <c r="U308" i="1"/>
  <c r="K277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deleted="1" background="1" saveData="1" credentials="none">
    <dbPr connection="" command=""/>
  </connection>
  <connection id="2" keepAlive="1" name="SP_Meldunek_sekcja_I_tab_1" type="5" refreshedVersion="6" savePassword="1" deleted="1" background="1" saveData="1" credentials="none">
    <dbPr connection="" command=""/>
  </connection>
  <connection id="3" keepAlive="1" name="SP_Meldunek_sekcja_I_tab_2" type="5" refreshedVersion="6" savePassword="1" deleted="1" background="1" saveData="1" credentials="none">
    <dbPr connection="" command=""/>
  </connection>
  <connection id="4" keepAlive="1" name="SP_Meldunek_sekcja_II_tab_1" type="5" refreshedVersion="6" savePassword="1" deleted="1" background="1" saveData="1" credentials="none">
    <dbPr connection="" command=""/>
  </connection>
  <connection id="5" keepAlive="1" name="SP_Meldunek_sekcja_II_tab_2" type="5" refreshedVersion="6" savePassword="1" deleted="1" background="1" saveData="1" credentials="none">
    <dbPr connection="" command=""/>
  </connection>
  <connection id="6" keepAlive="1" name="SP_Meldunek_sekcja_III_tab_1" type="5" refreshedVersion="6" savePassword="1" deleted="1" background="1" saveData="1" credentials="none">
    <dbPr connection="" command=""/>
  </connection>
  <connection id="7" keepAlive="1" name="SP_Meldunek_sekcja_III_tab_2" type="5" refreshedVersion="6" savePassword="1" deleted="1" background="1" saveData="1" credentials="none">
    <dbPr connection="" command=""/>
  </connection>
  <connection id="8" keepAlive="1" name="SP_Meldunek_sekcja_IV" type="5" refreshedVersion="6" savePassword="1" deleted="1" background="1" saveData="1" credentials="none">
    <dbPr connection="" command=""/>
  </connection>
  <connection id="9" keepAlive="1" name="SP_Meldunek_sekcja_IX_tab_1" type="5" refreshedVersion="6" savePassword="1" deleted="1" background="1" saveData="1" credentials="none">
    <dbPr connection="" command=""/>
  </connection>
  <connection id="10" keepAlive="1" name="SP_Meldunek_sekcja_IX_tab_2" type="5" refreshedVersion="6" savePassword="1" deleted="1" background="1" saveData="1" credentials="none">
    <dbPr connection="" command=""/>
  </connection>
  <connection id="11" keepAlive="1" name="SP_Meldunek_sekcja_V_tab_1" type="5" refreshedVersion="6" savePassword="1" deleted="1" background="1" saveData="1" credentials="none">
    <dbPr connection="" command=""/>
  </connection>
  <connection id="12" keepAlive="1" name="SP_Meldunek_sekcja_V_tab_2" type="5" refreshedVersion="6" savePassword="1" deleted="1" background="1" saveData="1" credentials="none">
    <dbPr connection="" command=""/>
  </connection>
  <connection id="13" keepAlive="1" name="SP_Meldunek_sekcja_V_tab_3" type="5" refreshedVersion="6" savePassword="1" deleted="1" background="1" saveData="1" credentials="none">
    <dbPr connection="" command=""/>
  </connection>
  <connection id="14" keepAlive="1" name="SP_Meldunek_sekcja_V_tab_4" type="5" refreshedVersion="6" savePassword="1" deleted="1" background="1" saveData="1" credentials="none">
    <dbPr connection="" command=""/>
  </connection>
  <connection id="15" keepAlive="1" name="SP_Meldunek_sekcja_VI_tab_1" type="5" refreshedVersion="6" savePassword="1" deleted="1" background="1" saveData="1" credentials="none">
    <dbPr connection="" command=""/>
  </connection>
  <connection id="16" keepAlive="1" name="SP_Meldunek_sekcja_VI_tab_2" type="5" refreshedVersion="6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<sst xmlns="http://schemas.openxmlformats.org/spreadsheetml/2006/main" count="1006" uniqueCount="186">
  <si>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</si>
  <si>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</si>
  <si>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</si>
  <si>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</si>
  <si>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</si>
  <si>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</si>
  <si>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</si>
  <si>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</si>
  <si>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</si>
  <si>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</si>
  <si>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</si>
  <si>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</si>
  <si>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</si>
  <si>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</si>
  <si>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</si>
  <si>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</si>
  <si>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</si>
  <si>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</si>
  <si>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</si>
  <si>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</si>
  <si>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</si>
  <si>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</si>
  <si>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</si>
  <si>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</si>
  <si>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</si>
  <si>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</si>
  <si>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</si>
  <si>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</si>
  <si>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</si>
  <si>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</si>
  <si>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</si>
  <si>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</si>
  <si>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</si>
  <si>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</si>
  <si>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</si>
  <si>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</si>
  <si>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</si>
  <si>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</si>
  <si>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</si>
  <si>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</si>
  <si>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</si>
  <si>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</si>
  <si>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</si>
  <si>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</si>
  <si>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</si>
  <si>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</si>
  <si>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</si>
  <si>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</si>
  <si>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</si>
  <si>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</si>
  <si>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</si>
  <si>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</si>
  <si>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</si>
  <si>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</si>
  <si>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</si>
  <si>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</si>
  <si>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</si>
  <si>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</si>
  <si>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</si>
  <si>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</si>
  <si>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</si>
  <si>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</si>
  <si>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</si>
  <si>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</si>
  <si>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</si>
  <si>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</si>
  <si>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</si>
  <si>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</si>
  <si>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</si>
  <si>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</si>
  <si>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</si>
  <si>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</si>
  <si>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</si>
  <si>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</si>
  <si>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</si>
  <si>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</si>
  <si>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</si>
  <si>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</si>
  <si>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</si>
  <si>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</si>
  <si>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</si>
  <si>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</si>
  <si>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</si>
  <si>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</si>
  <si>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</si>
  <si>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</si>
  <si>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</si>
  <si>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</si>
  <si>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</si>
  <si>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</si>
  <si>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</si>
  <si>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</si>
  <si>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</si>
  <si>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</si>
  <si>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</si>
  <si>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</si>
  <si>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</si>
  <si>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</si>
  <si>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</si>
  <si>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</si>
  <si>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</si>
  <si>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</si>
  <si>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</si>
  <si>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</si>
  <si>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</si>
  <si>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</si>
  <si>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</si>
  <si>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</si>
  <si>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</si>
  <si>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</si>
  <si>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</si>
  <si>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</si>
  <si>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</si>
  <si>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</si>
  <si>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</si>
  <si>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</si>
  <si>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</si>
  <si>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</si>
  <si>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</si>
  <si>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</si>
  <si>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</si>
  <si>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</si>
  <si>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</si>
  <si>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</si>
  <si>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</si>
  <si>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</si>
  <si>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</si>
  <si>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</si>
  <si>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</si>
  <si>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</si>
  <si>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</si>
  <si>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</si>
  <si>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</si>
  <si>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</si>
  <si>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</si>
  <si>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</si>
  <si>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</si>
  <si>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</si>
  <si>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</si>
  <si>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</si>
  <si>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</si>
  <si>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</si>
  <si>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</si>
  <si>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</si>
  <si>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</si>
  <si>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</si>
  <si>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</si>
  <si>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</si>
  <si>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</si>
  <si>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</si>
  <si>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01.02.2021</t>
  </si>
  <si>
    <t>28.02.2021</t>
  </si>
  <si>
    <t>01.01.2021</t>
  </si>
  <si>
    <t>BIAŁORUŚ</t>
  </si>
  <si>
    <t>AFGANISTAN</t>
  </si>
  <si>
    <t>PAKISTAN</t>
  </si>
  <si>
    <t>IRAN</t>
  </si>
  <si>
    <t>RUMUNIA</t>
  </si>
  <si>
    <t>BUŁGARIA</t>
  </si>
  <si>
    <t>GRECJA</t>
  </si>
  <si>
    <t>LITWA</t>
  </si>
  <si>
    <t>TURCJA</t>
  </si>
  <si>
    <t>22.02.2021 - 28.02.2021</t>
  </si>
  <si>
    <t>15.02.2021 - 21.02.2021</t>
  </si>
  <si>
    <t>08.02.2021 - 14.02.2021</t>
  </si>
  <si>
    <t>01.02.2021 - 07.02.2021</t>
  </si>
  <si>
    <t>25.01.2021 - 31.01.2021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</si>
  <si>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</si>
  <si>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</si>
  <si>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</si>
  <si>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>W 2021 r. nie wydano zezwoleń MRG, nie udzielono odmowy wydania, ani nie cofnięto zezwoleń. Z czynności unieważniono jedno zezwolenie.</t>
  </si>
  <si>
    <t xml:space="preserve">Trwający stan epidemii Covid-19 nie spowodował spadku wnioskodawców ubiegających się o legalizację pobytu w Polsce. W 2021 r. – podobnie jak w 2020 r. – obserwowana jest tendencja wzrostowa. W ciągu pierwszych dwóch miesięcy 2021 r. urzędy wojewódzkie przyjęły 58,2 tys. wniosków, czyli o 28% więcej niż w tym samym okresie w 2020 r. Dominowały tradycyjnie wnioski o udzielenie zezwolenia na pobyt czasowy (92%). Dalsze 6% stanowiły wnioski o udzielenie zezwolenia na pobyt stały, a 2% - na pobyt rezydenta długoterminowego UE. Cudzoziemcy ubiegający się o pozwolenie na pobyt w Polsce pochodzili głównie z Ukrainy (41 tys., 71%), Białorusi (4,3 tys., 7%), Gruzji (2,6 tys., 4%), Mołdawii (1,3 tys., 2%), Rosji (1 tys., 2%) i Indii (1 tys., 2%). 
Zdecydowana większość pobytów związana była z aktywnością zawodową cudzoziemców (78%), dalsze pozycje na liście stanowiły inne cele pobytu oraz łączenie rodzin (po 9%) oraz edukacja (6%).
Rozmieszczenie terytorialne cudzoziemców pozostało w 2021 r., podobnie jak w poprzednich latach nierównomierne i koncentrowało się w województwach z największymi ośrodkami miejskimi. Najwięcej wniosków wpłynęło do Mazowieckiego Urzędu Wojewódzkiego (18 tys., 31%), a także choć w mniejszych ilościach – do Łódzkiego Urzędu Wojewódzkiego (6,2 tys., 11%), Dolnośląskiego Urzędu Wojewódzkiego (5,7 tys., 10%), Małopolskiego Urzędu Wojewódzkiego (4,7 tys., 8%) i Wielkopolskiego Urzędu Wojewódzkiego (3,8 tys., 7%). Pod względem kolejności zanotowano dynamiczną zmianę: Wojewoda Łódzki w grudniu 2020 r. znajdował się na VI pozycji pod względem liczby przyjętych wniosków, podczas gdy w 2021 r. znajduje się na II pozycji.  Wiążę się to z tym, że w pierwszych dwóch miesiącach 2021 r., w tymże urzędzie wojewódzkim zarejestrowano dwa razy więcej wniosków o legalizację pobytu niż w tym samym okresie w 2020 r (wzrost o 52%; 2020: 3 tys., 2021: 6,2 tys.) . Znaczący wzrost liczby wniosków widoczny był także u Wojewody Mazowieckiego (wzrost o 40%; 2020: 11 tys., 2021: 18 tys.).
Podobnie jak w 2020 r. liczba wydanych rozstrzygnięć była niższa od liczby przyjętych wniosków. W okresie styczeń-luty 2021 r. urzędy wojewódzkie wydały blisko 22 tys. decyzji, z czego 16,7 tys. (76%) stanowiły decyzje pozytywne, kolejne 4,3 tys. (20%) - decyzje negatywne, a 1 tys. (5%) – umorzenia procedury. Ponadto w przypadku 5,2 tys. postępowań wydano rozstrzygnięcie o pozostawieniu bez rozpoznania. Postępowania zakończone udzieleniem zezwolenia na pobyt stanowiły 80%-94% rozstrzygnięć, a decyzje odmowne 1%-9%. Wyjątkiem od tej sytuacji był Mazowiecki Urząd Wojewódzki, w którym decyzje pozytywne stanowiły 61%, a decyzje negatywne – 35% ogółu wydanych decyzji. Większy niż średni odsetek odmów zezwoleń na pobyt miał miejsce także u Wojewody Śląskiego (15%) oraz Łódzkiego (12%).
</t>
  </si>
  <si>
    <t xml:space="preserve">Liczba składanych odwołań wciąż utrzymuje się na wysokim poziomie:  w 2021 r. cudzoziemcy złożyli blisko 3,6 tys. odwołań i zażaleń w sprawach legalizacji pobytu (ponaglenia nie są wliczane). W większości były one związane z działalnością urzędów wojewódzkich: 2,3 tys. stanowiły odwołania, 3,2 tys. - ponaglenia na organ pierwszej instancji, a 0,1 tys. - zażalenia. Cudzoziemcy w szczególności mieli zastrzeżenia do decyzji wydawanych przez Wojewodę Mazowieckiego (1,9 tys., 81% ogółu złożonych odwołań - bez zażaleń i ponagleń, a 73% wśród odwołań złożonych do wojewodów). Pozostałe odwołania od decyzji dotyczyły rozstrzygnięć wydanych przez Straż Graniczną. 
Większość odwołań dotyczyła zezwolenia na pobyt czasowy (87%) oraz zobowiązania do powrotu (8%).
Do II instancji przekazywali swoje sprawy głównie obywatele Ukrainy (61%) oraz Indii (5%), Gruzji i Rosji (po 4%).
W tym samym czasie Szef Urzędu wydał łącznie 5,7 tys. decyzji w sprawie odwołań, z czego ponad połowa stanowiła uchylenie decyzji I instancji: decyzje przyznające prawo pobytu –stanowiły 28%, 8% - utrzymanie decyzji, od której się odwołano, 7% - uchylenie i umorzenie, a 5% - uchylenie i przekazanie do ponownego rozpatrzenia.
Liczba spraw w toku w II instancji w sprawach decyzji wydanych przez wojewodów – 35 tys., a średni czas trwania postępowania 383 dni.
</t>
  </si>
  <si>
    <t xml:space="preserve">W 2021 r. cudzoziemcy złożyli 283 wnioski o udzielenie ochrony międzynarodowej obejmujące 430 osób. Największą grupę osób stanowili obywatele Białorusi (31%), Rosji (27%) oraz Ukrainy i Afganistanu (po 9%). Dalsze obywatelstwa na liście TOP 10 to Iran i Kazachstan (po 3%) oraz Armenia, Gruzja, Azerbejdżan (po 2%) i Kirgistan (1%).
58% stanowiły wnioski pierwsze, dalsze 42% - wnioski kolejne. Wśród wnioskodawców z Białorusi zdecydowana większość to wnioski pierwsze (95%), podobnie jak z Afganistanu (100%). W przypadku obywateli Ukrainy 51% to wnioski pierwsze, a jeśli chodzi o Rosję - to jedynie 11% złożyły osoby, które nie ubiegały się wcześniej o udzielenie ochrony międzynarodowej.
Wśród wnioskodawców 70% stanowiły osoby pełnoletnie (71% - mężczyźni, 29% - kobiety), a 30% - osoby niepełnoletnie (62% - chłopcy,  38% - dziewczęta).
54% wniosków przyjęła PSG Warszawa, dalsze 11% - PSG Bobrowniki, kolejne 9% - PSG Biała Podlaska.
</t>
  </si>
  <si>
    <t xml:space="preserve">Tradycyjnie zdecydowaną większość działań związanych ze stosowaniem Procedur Dublińskich stanowiły w 2021 r. sprawy dotyczące przejęcia odpowiedzialności za wniosek o udzielenie ochrony złożony na terytorium innego państwa członkowskiego (tzw. IN). Liczba cudzoziemców objętych wnioskami IN wyniosła 208 os. Z kolei Polska wystąpiła z takim wnioskiem do innych krajów europejskich (OUT) w przypadku 50 os.,  z czego 81% wniosków IN oraz 74% wniosków OUT zostało rozpatrzonych pozytywnie. 57% wniosków IN dotyczyło współpracy z Niemcami, a 16% - z Francją. Procedury OUT kierowane były głównie do Rumunii (40%) i Bułgarii (20%). 
W podziale na obywatelstwo cudzoziemców, wnioski IN dotyczyły najczęściej ob. Rosji (22%), a także Białorusi (18%) i Afganistanu (16%). 
</t>
  </si>
  <si>
    <t xml:space="preserve">W 2021 r. Szef Urzędu wydał 455  decyzji  w sprawach o udzielenie ochrony międzynarodowej, z czego 106 decyzji przyznawało jedną z form ochrony (23% ogółu): status uchodźcy nadano 27 cudzoziemcom, a ochronę uzupełniającą udzielono 79 osobom. Dalszych 205 cudzoziemców (w tym 98 ob. Rosji) otrzymało decyzje negatywne, a postępowania 144 osób zostało umorzonych. Rozstrzygnięcia przyznające ochronę stanowiły 23% ogółu (17% - ochrona uzupełniająca, 6% - status uchodźcy), decyzje negatywne - 45%, a umorzenia - 32%. 
Najwięcej decyzji o udzieleniu ochrony otrzymali wnioskodawcy z:
*Białorusi: 72 osoby (68% ogółu, uznawalność 100%),
*Rosji: 14 osób (13% ogółu, uznawalność 13%),
*Turcji: 11 osób (10% ogółu, uznawalność 85%).
Dwa z wymienionych powyżej obywatelstw z największą liczbą decyzji o przyznaniu ochrony znalazło się także na liście TOP 10 wnioskodawców z 2021 r.: Rosja, Białoruś.
2 decyzje nadające ochronę uzupełniającą w stosunku do obywateli Libanu wydała także Rada do Spraw Uchodźców. 
Oznacza to, że łącznie na terytorium RP w 2021 r. wydano 108 decyzji udzielających jednej z form ochrony, z czego 98% wydał Szef Urzędu, a 2% - Rada do Spraw Uchodźców. 
Średnia uznawalność wynosiła w 2021 r. 34%, co jest wartością rekordowo wysoką.
Liczba spraw w toku w I instancji obejmujących wnioski pierwsze i kolejne (bez wznowionych postępowań) według stanu na dzień 28 lutego wynosiła 1064.
Warto zwrócić uwagę, na dwa fakty:  pierwsze dwa miesiące 2021 r. zaowocowały dość dużą liczbą udzielonych form ochrony oraz, że – podobnie jak w 2020 r.-  liczba wydanych decyzji w sprawach o udzielenie ochrony międzynarodowej przewyższyła liczbę przyjętych wniosków.
</t>
  </si>
  <si>
    <t xml:space="preserve">Według stanu na 28 lutego pod opieką Szefa Urzędu znajdowało się 3 282 cudzoziemców, z czego 24% zamieszkiwało w jednym z 10 ośrodków dla cudzoziemców , a pozostałe 76% pobierało świadczenie pieniężne na samodzielne funkcjonowanie. 
45% cudzoziemców uprawnionych do otrzymania pomocy socjalnej UdSC stanowili obywatele Rosji,  16% - Białorusi, 14% - Ukrainy.
73% cudzoziemców znajdujących się pod opieką Szefa Urzędu oczekiwało na zakończenie swojej procedury, dalsze 12% podopiecznych przebywało w ośrodku po otrzymaniu decyzji o udzieleniu ochrony, a kolejne 11% - po otrzymaniu decyzji odmownej. 
Pobyt pod opieką miał charakter raczej długoterminowy: 47% cudzoziemców korzystało z pomocy socjalnej powyżej 24 miesięcy, dalsze 23% - pomiędzy 12 a 24 miesiącami. 
</t>
  </si>
  <si>
    <t xml:space="preserve">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(78%).
Czterokrotny w porównaniu z 2014 r. wzrost liczby wniosków w sprawach o legalizację pobytu nie jest powiązany  z proporcjonalnym wzrostem kadr i infrastruktury do obsługi cudzoziemców. W związku z tym średni czas trwania postępowania u wojewodów przekracza obecnie 8 miesięcy. Wg stanu na dzień 28 lutego 2021 r. ważne zezwolenia na pobyt na terytorium RP posiadało blisko 468 tys. cudzoziemców, w tym najliczniejsze: 282 tys. (60%) na pobyt czasowy, 83 tys. (18%) na pobyt stały, 82 tys. (18%) dokumentów poświadczających prawo pobytu obywateli UE i ich rodzin. Ważne dokumenty obejmujące wszystkie formy ochrony (międzynarodowej i krajowej) posiadało 4,8 tys. cudzoziemców..
Najliczniejsze obywatelstwa cudzoziemców w Polsce to: Ukraina – 253 tys. (54%), Białoruś - 30 tys. (6%), Niemcy - 20 tys. (4%), Rosja -13 tys. (3%), Wietnam - 11 tys. (2%), Indie - 10 tys. (2%), Włochy – 8,5 tys. (2%), Gruzja – 8,1 tys. (2%), Chiny – 7 tys. (1%), Wielka Brytania – 6,4 tys. 
Obowiązujące obecnie przepisy umożliwiają legalne pozostanie w kraju osobom, które chcą realizować dotychczasowy cel pobytu lub nie mogą opuścić Polski w związku z rozprzestrzenianiem się wirusa SARS-CoV-2 (w okresie 14.03-30.11.2020 upłynął termin ważności blisko 69 tys. dokumentów uprawniających do legalnego pobytu na terytorium RP).
</t>
  </si>
  <si>
    <t>prawo pob. obyw. WB</t>
  </si>
  <si>
    <t>prawo st. pobytu obyw. WB</t>
  </si>
  <si>
    <t>prawo pob. członka rodz. obyw. WB</t>
  </si>
  <si>
    <t>prawo st. pob. członka rodz. obyw. WB</t>
  </si>
  <si>
    <t>alerty SIS</t>
  </si>
  <si>
    <t>W dalszym ciągu widoczne jest bardzo wysokie obciążenie w zakresie prowadzenia Wykazu osób, których pobyt na terytorium RP jest  niepożądany. W lutym Szef UdSC zrealizował ponad 4 tys. spraw dotyczących wykazu, spośród których do najliczniejszych  zaliczały się wpisy do Wykazu i wpisy SIS oraz alerty SIS i alerty pobytowe (stanowiły 89% wszystkich zadań realizowanych w tym obszarze).</t>
  </si>
  <si>
    <t>Trwające ograniczenia związane z przemieszczaniem się wpłynęły na liczbę wniosków o konsultacje wizowe. W sytuacji przed-covidowej liczba wniosków wpływających z innych państw członkowskich była około 10-krotnie większa niż spraw kierowanych przez konsulów.  W czasie pandemii – spraw od polskich konsulów jest znacznie więcej niż z państw członkowskich, choć generalnie ze względu na ograniczenia - liczba spraw wymienianych z państwami członkowskimi znacznie spadła. 
W lutym do Wydziału Konsultacji Wizowych wpłynęło blisko 8,8 tys. wniosków o konsultacje, z czego 2,8 tys. (31%) z innego państwa członkowskiego. Dalsze 6 tys. (69%) stanowiły sprawy przekazane przez konsula: obowiązkowe (9%) i fakultatywne (60%). Z kolei w Urzędzie wydano nieco ponad 8,3 tys. decyzji,  2,7 tys. w odpowiedzi na wnioski z innych państw (32%), a 68% - na wnioski z konsulatów (9% - obligatoryjne, 58% - fakultatywne).
 W porównaniu do zeszłego roku ogólna liczba wniosków o konsultacje znacząco spadła (II.2020: 62 tys.)</t>
  </si>
  <si>
    <t>Warszawa, 15 marca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</si>
</sst>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3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8" fillId="0" borderId="0" xfId="10" applyFont="1" applyFill="1" applyBorder="1" applyAlignment="1" applyProtection="1">
      <alignment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0" xfId="0" applyNumberFormat="1" applyFont="1" applyBorder="1" applyAlignment="1" applyProtection="1">
      <alignment horizontal="right" vertical="center"/>
    </xf>
    <xf numFmtId="3" fontId="29" fillId="35" borderId="14" xfId="0" applyNumberFormat="1" applyFont="1" applyFill="1" applyBorder="1" applyAlignment="1" applyProtection="1">
      <alignment horizontal="right" vertical="center" wrapText="1"/>
    </xf>
    <xf numFmtId="3" fontId="29" fillId="35" borderId="34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39" xfId="0" applyFont="1" applyFill="1" applyBorder="1" applyAlignment="1" applyProtection="1">
      <alignment horizontal="left" vertical="center" wrapText="1"/>
      <protection locked="0"/>
    </xf>
    <xf numFmtId="0" fontId="29" fillId="34" borderId="40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29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3" xfId="10" applyNumberFormat="1" applyFont="1" applyFill="1" applyBorder="1" applyAlignment="1" applyProtection="1">
      <alignment horizontal="center" vertical="center"/>
    </xf>
    <xf numFmtId="3" fontId="28" fillId="35" borderId="44" xfId="10" applyNumberFormat="1" applyFont="1" applyFill="1" applyBorder="1" applyAlignment="1" applyProtection="1">
      <alignment horizontal="center" vertical="center"/>
    </xf>
    <xf numFmtId="0" fontId="28" fillId="36" borderId="42" xfId="10" applyFont="1" applyFill="1" applyBorder="1" applyAlignment="1" applyProtection="1">
      <alignment horizontal="left" vertical="center"/>
      <protection locked="0"/>
    </xf>
    <xf numFmtId="0" fontId="28" fillId="36" borderId="43" xfId="10" applyFont="1" applyFill="1" applyBorder="1" applyAlignment="1" applyProtection="1">
      <alignment horizontal="left" vertical="center"/>
      <protection locked="0"/>
    </xf>
    <xf numFmtId="3" fontId="29" fillId="0" borderId="30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0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0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0" xfId="0" applyNumberFormat="1" applyFont="1" applyBorder="1" applyAlignment="1" applyProtection="1">
      <alignment horizontal="right" vertical="center" wrapText="1"/>
    </xf>
    <xf numFmtId="0" fontId="28" fillId="36" borderId="42" xfId="0" applyFont="1" applyFill="1" applyBorder="1" applyAlignment="1" applyProtection="1">
      <alignment horizontal="center" vertical="center"/>
    </xf>
    <xf numFmtId="0" fontId="28" fillId="36" borderId="43" xfId="0" applyFont="1" applyFill="1" applyBorder="1" applyAlignment="1" applyProtection="1">
      <alignment horizontal="center" vertical="center"/>
    </xf>
    <xf numFmtId="3" fontId="28" fillId="36" borderId="43" xfId="0" applyNumberFormat="1" applyFont="1" applyFill="1" applyBorder="1" applyAlignment="1" applyProtection="1">
      <alignment horizontal="center" vertical="center"/>
    </xf>
    <xf numFmtId="3" fontId="28" fillId="36" borderId="44" xfId="0" applyNumberFormat="1" applyFont="1" applyFill="1" applyBorder="1" applyAlignment="1" applyProtection="1">
      <alignment horizontal="center" vertical="center"/>
    </xf>
    <xf numFmtId="0" fontId="29" fillId="35" borderId="53" xfId="0" applyFont="1" applyFill="1" applyBorder="1" applyAlignment="1" applyProtection="1">
      <alignment horizontal="left" vertical="center"/>
    </xf>
    <xf numFmtId="0" fontId="29" fillId="35" borderId="54" xfId="0" applyFont="1" applyFill="1" applyBorder="1" applyAlignment="1" applyProtection="1">
      <alignment horizontal="left" vertical="center"/>
    </xf>
    <xf numFmtId="3" fontId="29" fillId="35" borderId="54" xfId="0" applyNumberFormat="1" applyFont="1" applyFill="1" applyBorder="1" applyAlignment="1" applyProtection="1">
      <alignment horizontal="right" vertical="center" wrapText="1"/>
    </xf>
    <xf numFmtId="3" fontId="28" fillId="36" borderId="43" xfId="10" applyNumberFormat="1" applyFont="1" applyFill="1" applyBorder="1" applyAlignment="1" applyProtection="1">
      <alignment horizontal="center" vertical="center"/>
    </xf>
    <xf numFmtId="3" fontId="28" fillId="36" borderId="44" xfId="10" applyNumberFormat="1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3" fontId="28" fillId="33" borderId="43" xfId="10" applyNumberFormat="1" applyFont="1" applyFill="1" applyBorder="1" applyAlignment="1" applyProtection="1">
      <alignment horizontal="center" vertical="center"/>
    </xf>
    <xf numFmtId="3" fontId="28" fillId="33" borderId="44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6" borderId="42" xfId="10" applyFont="1" applyFill="1" applyBorder="1" applyAlignment="1" applyProtection="1">
      <alignment horizontal="center" vertical="center"/>
      <protection locked="0"/>
    </xf>
    <xf numFmtId="0" fontId="28" fillId="36" borderId="43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29" xfId="0" applyFont="1" applyFill="1" applyBorder="1" applyAlignment="1" applyProtection="1">
      <alignment horizontal="center" vertical="center"/>
    </xf>
    <xf numFmtId="0" fontId="28" fillId="33" borderId="30" xfId="0" applyFont="1" applyFill="1" applyBorder="1" applyAlignment="1" applyProtection="1">
      <alignment horizontal="center" vertical="center" wrapText="1"/>
      <protection locked="0"/>
    </xf>
    <xf numFmtId="0" fontId="29" fillId="0" borderId="39" xfId="0" applyFont="1" applyFill="1" applyBorder="1" applyAlignment="1" applyProtection="1">
      <alignment horizontal="left" vertical="center" indent="1"/>
      <protection locked="0"/>
    </xf>
    <xf numFmtId="0" fontId="29" fillId="0" borderId="40" xfId="0" applyFont="1" applyFill="1" applyBorder="1" applyAlignment="1" applyProtection="1">
      <alignment horizontal="left" vertical="center" indent="1"/>
      <protection locked="0"/>
    </xf>
    <xf numFmtId="0" fontId="28" fillId="36" borderId="29" xfId="0" applyFont="1" applyFill="1" applyBorder="1" applyAlignment="1" applyProtection="1">
      <alignment horizontal="center" vertical="center"/>
      <protection locked="0"/>
    </xf>
    <xf numFmtId="0" fontId="28" fillId="35" borderId="42" xfId="10" applyFont="1" applyFill="1" applyBorder="1" applyAlignment="1" applyProtection="1">
      <alignment horizontal="center" vertical="center" wrapText="1"/>
      <protection locked="0"/>
    </xf>
    <xf numFmtId="0" fontId="28" fillId="35" borderId="43" xfId="10" applyFont="1" applyFill="1" applyBorder="1" applyAlignment="1" applyProtection="1">
      <alignment horizontal="center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/>
      <protection locked="0"/>
    </xf>
    <xf numFmtId="0" fontId="28" fillId="35" borderId="51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39" xfId="24" applyFont="1" applyFill="1" applyBorder="1" applyAlignment="1" applyProtection="1">
      <alignment horizontal="left" vertical="center" indent="1"/>
      <protection locked="0"/>
    </xf>
    <xf numFmtId="0" fontId="29" fillId="0" borderId="40" xfId="24" applyFont="1" applyFill="1" applyBorder="1" applyAlignment="1" applyProtection="1">
      <alignment horizontal="left" vertical="center" indent="1"/>
      <protection locked="0"/>
    </xf>
    <xf numFmtId="3" fontId="29" fillId="0" borderId="40" xfId="24" applyNumberFormat="1" applyFont="1" applyFill="1" applyBorder="1" applyAlignment="1" applyProtection="1">
      <alignment horizontal="right" vertical="center"/>
    </xf>
    <xf numFmtId="3" fontId="28" fillId="34" borderId="43" xfId="0" applyNumberFormat="1" applyFont="1" applyFill="1" applyBorder="1" applyAlignment="1" applyProtection="1">
      <alignment horizontal="center" vertical="center"/>
    </xf>
    <xf numFmtId="3" fontId="28" fillId="34" borderId="44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0" xfId="0" applyNumberFormat="1" applyFont="1" applyFill="1" applyBorder="1" applyAlignment="1" applyProtection="1">
      <alignment horizontal="right" vertical="center"/>
    </xf>
    <xf numFmtId="0" fontId="29" fillId="35" borderId="39" xfId="0" applyFont="1" applyFill="1" applyBorder="1" applyAlignment="1" applyProtection="1">
      <alignment horizontal="left" vertical="center" wrapText="1"/>
    </xf>
    <xf numFmtId="0" fontId="29" fillId="35" borderId="40" xfId="0" applyFont="1" applyFill="1" applyBorder="1" applyAlignment="1" applyProtection="1">
      <alignment horizontal="left" vertical="center" wrapText="1"/>
    </xf>
    <xf numFmtId="0" fontId="28" fillId="36" borderId="42" xfId="10" applyFont="1" applyFill="1" applyBorder="1" applyAlignment="1" applyProtection="1">
      <alignment vertical="center" wrapText="1"/>
    </xf>
    <xf numFmtId="0" fontId="28" fillId="36" borderId="43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39" xfId="0" applyFont="1" applyFill="1" applyBorder="1" applyAlignment="1" applyProtection="1">
      <alignment horizontal="left" vertical="center" wrapText="1"/>
      <protection locked="0"/>
    </xf>
    <xf numFmtId="0" fontId="29" fillId="0" borderId="40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3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52" xfId="0" applyFont="1" applyFill="1" applyBorder="1" applyAlignment="1" applyProtection="1">
      <alignment horizontal="center" vertical="center"/>
      <protection locked="0"/>
    </xf>
    <xf numFmtId="0" fontId="28" fillId="35" borderId="23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2" xfId="24" applyFont="1" applyFill="1" applyBorder="1" applyAlignment="1" applyProtection="1">
      <alignment horizontal="center" vertical="center" wrapText="1"/>
      <protection locked="0"/>
    </xf>
    <xf numFmtId="0" fontId="28" fillId="34" borderId="43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29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39" xfId="0" applyFont="1" applyFill="1" applyBorder="1" applyAlignment="1" applyProtection="1">
      <alignment horizontal="left" vertical="center" wrapText="1"/>
    </xf>
    <xf numFmtId="0" fontId="29" fillId="0" borderId="40" xfId="0" applyFont="1" applyFill="1" applyBorder="1" applyAlignment="1" applyProtection="1">
      <alignment horizontal="left" vertical="center" wrapText="1"/>
    </xf>
    <xf numFmtId="3" fontId="29" fillId="0" borderId="40" xfId="0" applyNumberFormat="1" applyFont="1" applyBorder="1" applyAlignment="1" applyProtection="1">
      <alignment horizontal="right" vertical="center"/>
    </xf>
    <xf numFmtId="3" fontId="29" fillId="0" borderId="41" xfId="0" applyNumberFormat="1" applyFont="1" applyBorder="1" applyAlignment="1" applyProtection="1">
      <alignment horizontal="right" vertical="center" wrapText="1"/>
    </xf>
    <xf numFmtId="3" fontId="29" fillId="0" borderId="4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29" xfId="0" applyFont="1" applyFill="1" applyBorder="1" applyAlignment="1" applyProtection="1">
      <alignment horizontal="center" vertical="center" wrapText="1"/>
    </xf>
    <xf numFmtId="0" fontId="29" fillId="35" borderId="30" xfId="43" applyFont="1" applyFill="1" applyBorder="1" applyAlignment="1" applyProtection="1">
      <alignment horizontal="right" vertical="center"/>
    </xf>
    <xf numFmtId="0" fontId="29" fillId="34" borderId="30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1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29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29" xfId="0" applyFont="1" applyFill="1" applyBorder="1" applyAlignment="1" applyProtection="1">
      <alignment horizontal="center" vertical="center"/>
    </xf>
    <xf numFmtId="0" fontId="28" fillId="35" borderId="30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3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1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2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4" xfId="10" applyFont="1" applyFill="1" applyBorder="1" applyAlignment="1" applyProtection="1">
      <alignment horizontal="center" vertical="center"/>
    </xf>
    <xf numFmtId="0" fontId="28" fillId="36" borderId="42" xfId="10" applyFont="1" applyFill="1" applyBorder="1" applyAlignment="1" applyProtection="1">
      <alignment horizontal="left" vertical="center" indent="1"/>
    </xf>
    <xf numFmtId="0" fontId="28" fillId="36" borderId="43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0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2" xfId="0" applyFont="1" applyFill="1" applyBorder="1" applyAlignment="1" applyProtection="1">
      <alignment horizontal="center" vertical="center"/>
    </xf>
    <xf numFmtId="0" fontId="28" fillId="35" borderId="43" xfId="0" applyFont="1" applyFill="1" applyBorder="1" applyAlignment="1" applyProtection="1">
      <alignment horizontal="center" vertical="center"/>
    </xf>
    <xf numFmtId="0" fontId="29" fillId="36" borderId="55" xfId="0" applyFont="1" applyFill="1" applyBorder="1" applyAlignment="1" applyProtection="1">
      <alignment horizontal="left" vertical="center"/>
    </xf>
    <xf numFmtId="0" fontId="29" fillId="36" borderId="56" xfId="0" applyFont="1" applyFill="1" applyBorder="1" applyAlignment="1" applyProtection="1">
      <alignment horizontal="left" vertical="center"/>
    </xf>
    <xf numFmtId="3" fontId="29" fillId="36" borderId="56" xfId="0" applyNumberFormat="1" applyFont="1" applyFill="1" applyBorder="1" applyAlignment="1" applyProtection="1">
      <alignment horizontal="right" vertical="center" wrapText="1"/>
    </xf>
    <xf numFmtId="0" fontId="28" fillId="35" borderId="51" xfId="0" applyFont="1" applyFill="1" applyBorder="1" applyAlignment="1" applyProtection="1">
      <alignment horizontal="center" vertical="center" wrapText="1"/>
      <protection locked="0"/>
    </xf>
    <xf numFmtId="3" fontId="29" fillId="35" borderId="27" xfId="0" applyNumberFormat="1" applyFont="1" applyFill="1" applyBorder="1" applyAlignment="1" applyProtection="1">
      <alignment horizontal="right" vertical="center" wrapText="1"/>
    </xf>
    <xf numFmtId="3" fontId="29" fillId="35" borderId="49" xfId="0" applyNumberFormat="1" applyFont="1" applyFill="1" applyBorder="1" applyAlignment="1" applyProtection="1">
      <alignment horizontal="right" vertical="center" wrapText="1"/>
    </xf>
    <xf numFmtId="3" fontId="29" fillId="35" borderId="35" xfId="0" applyNumberFormat="1" applyFont="1" applyFill="1" applyBorder="1" applyAlignment="1" applyProtection="1">
      <alignment horizontal="right" vertical="center" wrapText="1"/>
    </xf>
    <xf numFmtId="0" fontId="29" fillId="35" borderId="50" xfId="0" applyFont="1" applyFill="1" applyBorder="1" applyAlignment="1" applyProtection="1">
      <alignment horizontal="center" vertical="center"/>
      <protection locked="0"/>
    </xf>
    <xf numFmtId="0" fontId="29" fillId="35" borderId="35" xfId="0" applyFont="1" applyFill="1" applyBorder="1" applyAlignment="1" applyProtection="1">
      <alignment horizontal="center" vertical="center"/>
      <protection locked="0"/>
    </xf>
    <xf numFmtId="0" fontId="29" fillId="35" borderId="49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39" xfId="0" applyFont="1" applyFill="1" applyBorder="1" applyAlignment="1" applyProtection="1">
      <alignment horizontal="left" vertical="center" wrapText="1" indent="1"/>
    </xf>
    <xf numFmtId="0" fontId="29" fillId="35" borderId="40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0" xfId="0" applyFont="1" applyFill="1" applyBorder="1" applyAlignment="1" applyProtection="1">
      <alignment horizontal="right" vertical="center"/>
    </xf>
    <xf numFmtId="0" fontId="29" fillId="34" borderId="30" xfId="0" applyFont="1" applyFill="1" applyBorder="1" applyAlignment="1" applyProtection="1">
      <alignment horizontal="right" vertical="center"/>
    </xf>
    <xf numFmtId="0" fontId="29" fillId="35" borderId="39" xfId="0" applyFont="1" applyFill="1" applyBorder="1" applyAlignment="1" applyProtection="1">
      <alignment horizontal="left" vertical="center"/>
    </xf>
    <xf numFmtId="0" fontId="29" fillId="35" borderId="40" xfId="0" applyFont="1" applyFill="1" applyBorder="1" applyAlignment="1" applyProtection="1">
      <alignment horizontal="left" vertical="center"/>
    </xf>
    <xf numFmtId="0" fontId="28" fillId="36" borderId="42" xfId="10" applyFont="1" applyFill="1" applyBorder="1" applyAlignment="1" applyProtection="1">
      <alignment horizontal="left" vertical="center"/>
    </xf>
    <xf numFmtId="0" fontId="28" fillId="36" borderId="43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2" xfId="0" applyFont="1" applyFill="1" applyBorder="1" applyAlignment="1" applyProtection="1">
      <alignment horizontal="left" vertical="center"/>
    </xf>
    <xf numFmtId="0" fontId="29" fillId="34" borderId="43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2" xfId="10" applyFont="1" applyFill="1" applyBorder="1" applyAlignment="1" applyProtection="1">
      <alignment horizontal="center" vertical="center"/>
      <protection locked="0"/>
    </xf>
    <xf numFmtId="0" fontId="28" fillId="33" borderId="43" xfId="10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right" vertical="center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9" fillId="36" borderId="40" xfId="24" applyNumberFormat="1" applyFont="1" applyFill="1" applyBorder="1" applyAlignment="1" applyProtection="1">
      <alignment horizontal="right" vertical="center" wrapText="1"/>
    </xf>
    <xf numFmtId="3" fontId="28" fillId="35" borderId="43" xfId="0" applyNumberFormat="1" applyFont="1" applyFill="1" applyBorder="1" applyAlignment="1" applyProtection="1">
      <alignment horizontal="center" vertical="center"/>
    </xf>
    <xf numFmtId="0" fontId="29" fillId="36" borderId="39" xfId="0" applyFont="1" applyFill="1" applyBorder="1" applyAlignment="1" applyProtection="1">
      <alignment horizontal="left" vertical="center"/>
    </xf>
    <xf numFmtId="0" fontId="29" fillId="36" borderId="40" xfId="0" applyFont="1" applyFill="1" applyBorder="1" applyAlignment="1" applyProtection="1">
      <alignment horizontal="left" vertical="center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7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0" fontId="21" fillId="0" borderId="48" xfId="0" applyFont="1" applyBorder="1" applyAlignment="1" applyProtection="1">
      <alignment horizontal="center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3" xfId="0" applyNumberFormat="1" applyFont="1" applyFill="1" applyBorder="1" applyAlignment="1" applyProtection="1">
      <alignment horizontal="right" vertical="center" wrapText="1"/>
    </xf>
    <xf numFmtId="3" fontId="28" fillId="35" borderId="45" xfId="24" applyNumberFormat="1" applyFont="1" applyFill="1" applyBorder="1" applyAlignment="1" applyProtection="1">
      <alignment horizontal="center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9" fillId="36" borderId="27" xfId="0" applyNumberFormat="1" applyFont="1" applyFill="1" applyBorder="1" applyAlignment="1" applyProtection="1">
      <alignment horizontal="right" vertical="center" wrapText="1"/>
    </xf>
    <xf numFmtId="3" fontId="29" fillId="36" borderId="28" xfId="0" applyNumberFormat="1" applyFont="1" applyFill="1" applyBorder="1" applyAlignment="1" applyProtection="1">
      <alignment horizontal="right" vertical="center" wrapText="1"/>
    </xf>
    <xf numFmtId="3" fontId="28" fillId="35" borderId="44" xfId="0" applyNumberFormat="1" applyFont="1" applyFill="1" applyBorder="1" applyAlignment="1" applyProtection="1">
      <alignment horizontal="center" vertical="center"/>
    </xf>
    <xf numFmtId="0" fontId="27" fillId="0" borderId="38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tygodniowy'!$G$300:$J$301,'Meldunek tygodniowy'!$K$300:$N$301,'Meldunek tygodniowy'!$O$300:$R$301)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tygodniowy'!$G$302:$R$302</c:f>
              <c:numCache>
                <c:formatCode>General</c:formatCode>
                <c:ptCount val="12"/>
                <c:pt idx="0">
                  <c:v>95</c:v>
                </c:pt>
                <c:pt idx="2">
                  <c:v>127</c:v>
                </c:pt>
                <c:pt idx="4">
                  <c:v>3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0-469F-A4EC-AB4A7953C269}"/>
            </c:ext>
          </c:extLst>
        </c:ser>
        <c:ser>
          <c:idx val="1"/>
          <c:order val="1"/>
          <c:tx>
            <c:strRef>
              <c:f>'Meldunek tygodniowy'!$C$303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tygodniowy'!$G$300:$J$301,'Meldunek tygodniowy'!$K$300:$N$301,'Meldunek tygodniowy'!$O$300:$R$301)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tygodniowy'!$G$303:$R$303</c:f>
              <c:numCache>
                <c:formatCode>General</c:formatCode>
                <c:ptCount val="12"/>
                <c:pt idx="0">
                  <c:v>7</c:v>
                </c:pt>
                <c:pt idx="2">
                  <c:v>13</c:v>
                </c:pt>
                <c:pt idx="4">
                  <c:v>40</c:v>
                </c:pt>
                <c:pt idx="6">
                  <c:v>105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20-469F-A4EC-AB4A7953C269}"/>
            </c:ext>
          </c:extLst>
        </c:ser>
        <c:ser>
          <c:idx val="2"/>
          <c:order val="2"/>
          <c:tx>
            <c:strRef>
              <c:f>'Meldunek tygodniowy'!$C$304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tygodniowy'!$G$300:$J$301,'Meldunek tygodniowy'!$K$300:$N$301,'Meldunek tygodniowy'!$O$300:$R$301)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tygodniowy'!$G$304:$R$304</c:f>
              <c:numCache>
                <c:formatCode>General</c:formatCode>
                <c:ptCount val="12"/>
                <c:pt idx="0">
                  <c:v>14</c:v>
                </c:pt>
                <c:pt idx="2">
                  <c:v>19</c:v>
                </c:pt>
                <c:pt idx="4">
                  <c:v>10</c:v>
                </c:pt>
                <c:pt idx="6">
                  <c:v>14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20-469F-A4EC-AB4A7953C269}"/>
            </c:ext>
          </c:extLst>
        </c:ser>
        <c:ser>
          <c:idx val="3"/>
          <c:order val="3"/>
          <c:tx>
            <c:strRef>
              <c:f>'Meldunek tygodniowy'!$C$305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tygodniowy'!$G$300:$J$301,'Meldunek tygodniowy'!$K$300:$N$301,'Meldunek tygodniowy'!$O$300:$R$301)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tygodniowy'!$G$305:$R$305</c:f>
              <c:numCache>
                <c:formatCode>General</c:formatCode>
                <c:ptCount val="12"/>
                <c:pt idx="0">
                  <c:v>37</c:v>
                </c:pt>
                <c:pt idx="2">
                  <c:v>37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20-469F-A4EC-AB4A7953C269}"/>
            </c:ext>
          </c:extLst>
        </c:ser>
        <c:ser>
          <c:idx val="5"/>
          <c:order val="4"/>
          <c:tx>
            <c:strRef>
              <c:f>'Meldunek tygodniowy'!$C$306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tygodniowy'!$G$306:$R$306</c:f>
              <c:numCache>
                <c:formatCode>General</c:formatCode>
                <c:ptCount val="12"/>
                <c:pt idx="0">
                  <c:v>8</c:v>
                </c:pt>
                <c:pt idx="2">
                  <c:v>11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B20-469F-A4EC-AB4A7953C269}"/>
            </c:ext>
          </c:extLst>
        </c:ser>
        <c:ser>
          <c:idx val="4"/>
          <c:order val="5"/>
          <c:tx>
            <c:strRef>
              <c:f>'Meldunek tygodniowy'!$C$307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20-469F-A4EC-AB4A7953C2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tygodniowy'!$G$300:$J$301,'Meldunek tygodniowy'!$K$300:$N$301,'Meldunek tygodniowy'!$O$300:$R$301)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tygodniowy'!$G$307:$R$307</c:f>
              <c:numCache>
                <c:formatCode>General</c:formatCode>
                <c:ptCount val="12"/>
                <c:pt idx="0">
                  <c:v>43</c:v>
                </c:pt>
                <c:pt idx="2">
                  <c:v>44</c:v>
                </c:pt>
                <c:pt idx="4">
                  <c:v>19</c:v>
                </c:pt>
                <c:pt idx="6">
                  <c:v>48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20-469F-A4EC-AB4A7953C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31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tygodniowy'!$B$440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25.01.2021 - 31.01.2021</c:v>
                </c:pt>
                <c:pt idx="1">
                  <c:v>01.02.2021 - 07.02.2021</c:v>
                </c:pt>
                <c:pt idx="2">
                  <c:v>08.02.2021 - 14.02.2021</c:v>
                </c:pt>
                <c:pt idx="3">
                  <c:v>15.02.2021 - 21.02.2021</c:v>
                </c:pt>
                <c:pt idx="4">
                  <c:v>22.02.2021 - 28.02.2021</c:v>
                </c:pt>
              </c:strCache>
            </c:strRef>
          </c:cat>
          <c:val>
            <c:numRef>
              <c:f>('Meldunek tygodniowy'!$J$440,'Meldunek tygodniowy'!$M$440,'Meldunek tygodniowy'!$P$440,'Meldunek tygodniowy'!$S$440,'Meldunek tygodniowy'!$V$440)</c:f>
              <c:numCache>
                <c:formatCode>#,##0</c:formatCode>
                <c:ptCount val="5"/>
                <c:pt idx="0">
                  <c:v>806</c:v>
                </c:pt>
                <c:pt idx="1">
                  <c:v>794</c:v>
                </c:pt>
                <c:pt idx="2">
                  <c:v>806</c:v>
                </c:pt>
                <c:pt idx="3">
                  <c:v>782</c:v>
                </c:pt>
                <c:pt idx="4">
                  <c:v>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8-4C88-AB2B-4F2A0CE8AD2C}"/>
            </c:ext>
          </c:extLst>
        </c:ser>
        <c:ser>
          <c:idx val="1"/>
          <c:order val="1"/>
          <c:tx>
            <c:strRef>
              <c:f>'Meldunek tygodniowy'!$B$441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25.01.2021 - 31.01.2021</c:v>
                </c:pt>
                <c:pt idx="1">
                  <c:v>01.02.2021 - 07.02.2021</c:v>
                </c:pt>
                <c:pt idx="2">
                  <c:v>08.02.2021 - 14.02.2021</c:v>
                </c:pt>
                <c:pt idx="3">
                  <c:v>15.02.2021 - 21.02.2021</c:v>
                </c:pt>
                <c:pt idx="4">
                  <c:v>22.02.2021 - 28.02.2021</c:v>
                </c:pt>
              </c:strCache>
            </c:strRef>
          </c:cat>
          <c:val>
            <c:numRef>
              <c:f>('Meldunek tygodniowy'!$J$441,'Meldunek tygodniowy'!$M$441,'Meldunek tygodniowy'!$P$441,'Meldunek tygodniowy'!$S$441,'Meldunek tygodniowy'!$V$441)</c:f>
              <c:numCache>
                <c:formatCode>#,##0</c:formatCode>
                <c:ptCount val="5"/>
                <c:pt idx="0">
                  <c:v>2427</c:v>
                </c:pt>
                <c:pt idx="1">
                  <c:v>2467</c:v>
                </c:pt>
                <c:pt idx="2">
                  <c:v>2445</c:v>
                </c:pt>
                <c:pt idx="3">
                  <c:v>2480</c:v>
                </c:pt>
                <c:pt idx="4">
                  <c:v>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8-4C88-AB2B-4F2A0CE8AD2C}"/>
            </c:ext>
          </c:extLst>
        </c:ser>
        <c:ser>
          <c:idx val="5"/>
          <c:order val="2"/>
          <c:tx>
            <c:strRef>
              <c:f>'Meldunek tygodniowy'!$B$444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25.01.2021 - 31.01.2021</c:v>
                </c:pt>
                <c:pt idx="1">
                  <c:v>01.02.2021 - 07.02.2021</c:v>
                </c:pt>
                <c:pt idx="2">
                  <c:v>08.02.2021 - 14.02.2021</c:v>
                </c:pt>
                <c:pt idx="3">
                  <c:v>15.02.2021 - 21.02.2021</c:v>
                </c:pt>
                <c:pt idx="4">
                  <c:v>22.02.2021 - 28.02.2021</c:v>
                </c:pt>
              </c:strCache>
            </c:strRef>
          </c:cat>
          <c:val>
            <c:numRef>
              <c:f>('Meldunek tygodniowy'!$J$444,'Meldunek tygodniowy'!$M$444,'Meldunek tygodniowy'!$P$444,'Meldunek tygodniowy'!$S$444,'Meldunek tygodniowy'!$V$444)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98-4C88-AB2B-4F2A0CE8AD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2239</c:v>
                </c:pt>
                <c:pt idx="2">
                  <c:v>363</c:v>
                </c:pt>
                <c:pt idx="3">
                  <c:v>1578</c:v>
                </c:pt>
                <c:pt idx="4">
                  <c:v>278</c:v>
                </c:pt>
                <c:pt idx="5">
                  <c:v>339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C-4FF1-AC8F-ECA15566E7F8}"/>
            </c:ext>
          </c:extLst>
        </c:ser>
        <c:ser>
          <c:idx val="0"/>
          <c:order val="1"/>
          <c:tx>
            <c:strRef>
              <c:f>'Meldunek tygodniowy'!$C$137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83</c:v>
                </c:pt>
                <c:pt idx="2">
                  <c:v>11</c:v>
                </c:pt>
                <c:pt idx="3">
                  <c:v>22</c:v>
                </c:pt>
                <c:pt idx="4">
                  <c:v>10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C-4FF1-AC8F-ECA15566E7F8}"/>
            </c:ext>
          </c:extLst>
        </c:ser>
        <c:ser>
          <c:idx val="1"/>
          <c:order val="2"/>
          <c:tx>
            <c:strRef>
              <c:f>'Meldunek tygodniowy'!$C$138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36</c:v>
                </c:pt>
                <c:pt idx="2">
                  <c:v>9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C-4FF1-AC8F-ECA15566E7F8}"/>
            </c:ext>
          </c:extLst>
        </c:ser>
        <c:ser>
          <c:idx val="2"/>
          <c:order val="3"/>
          <c:tx>
            <c:strRef>
              <c:f>'Meldunek tygodniowy'!$C$139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EC-4FF1-AC8F-ECA15566E7F8}"/>
            </c:ext>
          </c:extLst>
        </c:ser>
        <c:ser>
          <c:idx val="3"/>
          <c:order val="4"/>
          <c:tx>
            <c:strRef>
              <c:f>'Meldunek tygodniowy'!$C$140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EC-4FF1-AC8F-ECA15566E7F8}"/>
            </c:ext>
          </c:extLst>
        </c:ser>
        <c:ser>
          <c:idx val="4"/>
          <c:order val="5"/>
          <c:tx>
            <c:strRef>
              <c:f>'Meldunek tygodniowy'!$C$141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C-4FF1-AC8F-ECA15566E7F8}"/>
            </c:ext>
          </c:extLst>
        </c:ser>
        <c:ser>
          <c:idx val="5"/>
          <c:order val="6"/>
          <c:tx>
            <c:strRef>
              <c:f>'Meldunek tygodniowy'!$C$142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EC-4FF1-AC8F-ECA15566E7F8}"/>
            </c:ext>
          </c:extLst>
        </c:ser>
        <c:ser>
          <c:idx val="6"/>
          <c:order val="7"/>
          <c:tx>
            <c:strRef>
              <c:f>'Meldunek tygodniowy'!$C$143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EC-4FF1-AC8F-ECA15566E7F8}"/>
            </c:ext>
          </c:extLst>
        </c:ser>
        <c:ser>
          <c:idx val="7"/>
          <c:order val="8"/>
          <c:tx>
            <c:strRef>
              <c:f>'Meldunek tygodniowy'!$C$144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EC-4FF1-AC8F-ECA15566E7F8}"/>
            </c:ext>
          </c:extLst>
        </c:ser>
        <c:ser>
          <c:idx val="9"/>
          <c:order val="9"/>
          <c:tx>
            <c:strRef>
              <c:f>'Meldunek tygodniowy'!$C$145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EC-4FF1-AC8F-ECA15566E7F8}"/>
            </c:ext>
          </c:extLst>
        </c:ser>
        <c:ser>
          <c:idx val="10"/>
          <c:order val="10"/>
          <c:tx>
            <c:strRef>
              <c:f>'Meldunek tygodniowy'!$C$146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198</c:v>
                </c:pt>
                <c:pt idx="2">
                  <c:v>92</c:v>
                </c:pt>
                <c:pt idx="3">
                  <c:v>18</c:v>
                </c:pt>
                <c:pt idx="4">
                  <c:v>14</c:v>
                </c:pt>
                <c:pt idx="5">
                  <c:v>47</c:v>
                </c:pt>
                <c:pt idx="6">
                  <c:v>8</c:v>
                </c:pt>
                <c:pt idx="7">
                  <c:v>0</c:v>
                </c:pt>
                <c:pt idx="8">
                  <c:v>52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EC-4FF1-AC8F-ECA15566E7F8}"/>
            </c:ext>
          </c:extLst>
        </c:ser>
        <c:ser>
          <c:idx val="11"/>
          <c:order val="11"/>
          <c:tx>
            <c:strRef>
              <c:f>'Meldunek tygodniowy'!$C$147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EC-4FF1-AC8F-ECA15566E7F8}"/>
            </c:ext>
          </c:extLst>
        </c:ser>
        <c:ser>
          <c:idx val="12"/>
          <c:order val="12"/>
          <c:tx>
            <c:strRef>
              <c:f>'Meldunek tygodniowy'!$C$148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EC-4FF1-AC8F-ECA15566E7F8}"/>
            </c:ext>
          </c:extLst>
        </c:ser>
        <c:ser>
          <c:idx val="13"/>
          <c:order val="13"/>
          <c:tx>
            <c:strRef>
              <c:f>'Meldunek tygodniowy'!$C$149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EC-4FF1-AC8F-ECA15566E7F8}"/>
            </c:ext>
          </c:extLst>
        </c:ser>
        <c:ser>
          <c:idx val="14"/>
          <c:order val="14"/>
          <c:tx>
            <c:strRef>
              <c:f>'Meldunek tygodniowy'!$C$150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tygodniowy'!$L$135:$U$135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tygodniowy'!$L$150:$U$150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EC-4FF1-AC8F-ECA15566E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tygodniowy'!$C$271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tygodniowy'!$G$269:$J$270,'Meldunek tygodniowy'!$K$269:$N$270,'Meldunek tygodniowy'!$O$269:$R$270)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tygodniowy'!$G$271:$R$271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19</c:v>
                </c:pt>
                <c:pt idx="6">
                  <c:v>57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8-4270-8393-BB0A97AAAA22}"/>
            </c:ext>
          </c:extLst>
        </c:ser>
        <c:ser>
          <c:idx val="1"/>
          <c:order val="1"/>
          <c:tx>
            <c:strRef>
              <c:f>'Meldunek tygodniowy'!$C$272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tygodniowy'!$G$269:$J$270,'Meldunek tygodniowy'!$K$269:$N$270,'Meldunek tygodniowy'!$O$269:$R$270)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tygodniowy'!$G$272:$R$272</c:f>
              <c:numCache>
                <c:formatCode>General</c:formatCode>
                <c:ptCount val="12"/>
                <c:pt idx="0">
                  <c:v>47</c:v>
                </c:pt>
                <c:pt idx="2">
                  <c:v>58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8-4270-8393-BB0A97AAAA22}"/>
            </c:ext>
          </c:extLst>
        </c:ser>
        <c:ser>
          <c:idx val="2"/>
          <c:order val="2"/>
          <c:tx>
            <c:strRef>
              <c:f>'Meldunek tygodniowy'!$C$273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tygodniowy'!$G$269:$J$270,'Meldunek tygodniowy'!$K$269:$N$270,'Meldunek tygodniowy'!$O$269:$R$270)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tygodniowy'!$G$273:$R$273</c:f>
              <c:numCache>
                <c:formatCode>General</c:formatCode>
                <c:ptCount val="12"/>
                <c:pt idx="0">
                  <c:v>10</c:v>
                </c:pt>
                <c:pt idx="2">
                  <c:v>14</c:v>
                </c:pt>
                <c:pt idx="4">
                  <c:v>5</c:v>
                </c:pt>
                <c:pt idx="6">
                  <c:v>7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A8-4270-8393-BB0A97AAAA22}"/>
            </c:ext>
          </c:extLst>
        </c:ser>
        <c:ser>
          <c:idx val="3"/>
          <c:order val="3"/>
          <c:tx>
            <c:strRef>
              <c:f>'Meldunek tygodniowy'!$C$274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tygodniowy'!$G$269:$J$270,'Meldunek tygodniowy'!$K$269:$N$270,'Meldunek tygodniowy'!$O$269:$R$270)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tygodniowy'!$G$274:$R$274</c:f>
              <c:numCache>
                <c:formatCode>General</c:formatCode>
                <c:ptCount val="12"/>
                <c:pt idx="0">
                  <c:v>20</c:v>
                </c:pt>
                <c:pt idx="2">
                  <c:v>20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A8-4270-8393-BB0A97AAAA22}"/>
            </c:ext>
          </c:extLst>
        </c:ser>
        <c:ser>
          <c:idx val="5"/>
          <c:order val="4"/>
          <c:tx>
            <c:strRef>
              <c:f>'Meldunek tygodniowy'!$C$275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tygodniowy'!$G$275:$R$275</c:f>
              <c:numCache>
                <c:formatCode>General</c:formatCode>
                <c:ptCount val="12"/>
                <c:pt idx="0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A8-4270-8393-BB0A97AAAA22}"/>
            </c:ext>
          </c:extLst>
        </c:ser>
        <c:ser>
          <c:idx val="4"/>
          <c:order val="5"/>
          <c:tx>
            <c:strRef>
              <c:f>'Meldunek tygodniowy'!$C$276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tygodniowy'!$G$269:$J$270,'Meldunek tygodniowy'!$K$269:$N$270,'Meldunek tygodniowy'!$O$269:$R$270)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16</c:v>
                </c:pt>
                <c:pt idx="2">
                  <c:v>16</c:v>
                </c:pt>
                <c:pt idx="4">
                  <c:v>4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A8-4270-8393-BB0A97AA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01.02.2021 - 28.02.2021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26406</c:v>
                </c:pt>
                <c:pt idx="1">
                  <c:v>15107</c:v>
                </c:pt>
                <c:pt idx="2">
                  <c:v>3955</c:v>
                </c:pt>
                <c:pt idx="3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E-4CF5-8F7F-192410735153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01.02.2021 - 28.02.2021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1800</c:v>
                </c:pt>
                <c:pt idx="1">
                  <c:v>1247</c:v>
                </c:pt>
                <c:pt idx="2">
                  <c:v>275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E-4CF5-8F7F-192410735153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01.02.2021 - 28.02.2021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516</c:v>
                </c:pt>
                <c:pt idx="1">
                  <c:v>312</c:v>
                </c:pt>
                <c:pt idx="2">
                  <c:v>85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FE-4CF5-8F7F-19241073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tygodniowy'!$D$218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tygodniowy'!$H$218:$K$218</c:f>
              <c:numCache>
                <c:formatCode>#,##0</c:formatCode>
                <c:ptCount val="4"/>
                <c:pt idx="0">
                  <c:v>2761</c:v>
                </c:pt>
                <c:pt idx="3">
                  <c:v>2699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tygodniowy'!$H$217:$K$217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B8A-4DEE-AF50-556EC2F08B16}"/>
            </c:ext>
          </c:extLst>
        </c:ser>
        <c:ser>
          <c:idx val="1"/>
          <c:order val="1"/>
          <c:tx>
            <c:strRef>
              <c:f>'Meldunek tygodniowy'!$D$219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tygodniowy'!$H$219:$K$219</c:f>
              <c:numCache>
                <c:formatCode>#,##0</c:formatCode>
                <c:ptCount val="4"/>
                <c:pt idx="0">
                  <c:v>763</c:v>
                </c:pt>
                <c:pt idx="3">
                  <c:v>761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tygodniowy'!$H$217:$K$217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B8A-4DEE-AF50-556EC2F08B16}"/>
            </c:ext>
          </c:extLst>
        </c:ser>
        <c:ser>
          <c:idx val="0"/>
          <c:order val="2"/>
          <c:tx>
            <c:strRef>
              <c:f>'Meldunek tygodniowy'!$D$220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'Meldunek tygodniowy'!$H$220:$K$220</c:f>
              <c:numCache>
                <c:formatCode>#,##0</c:formatCode>
                <c:ptCount val="4"/>
                <c:pt idx="0">
                  <c:v>5244</c:v>
                </c:pt>
                <c:pt idx="3">
                  <c:v>4860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'Meldunek tygodniowy'!$H$217:$K$217</c15:sqref>
                        </c15:formulaRef>
                      </c:ext>
                    </c:extLst>
                    <c:strCache>
                      <c:ptCount val="4"/>
                      <c:pt idx="0">
                        <c:v>wnioski</c:v>
                      </c:pt>
                      <c:pt idx="3">
                        <c:v>decyzje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0B8A-4DEE-AF50-556EC2F0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01.01.2021 - 28.02.2021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53640</c:v>
                </c:pt>
                <c:pt idx="1">
                  <c:v>27110</c:v>
                </c:pt>
                <c:pt idx="2">
                  <c:v>5721</c:v>
                </c:pt>
                <c:pt idx="3">
                  <c:v>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1-45B6-AF0D-4181A7FE17D3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01.01.2021 - 28.02.2021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3631</c:v>
                </c:pt>
                <c:pt idx="1">
                  <c:v>2177</c:v>
                </c:pt>
                <c:pt idx="2">
                  <c:v>354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1-45B6-AF0D-4181A7FE17D3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01.01.2021 - 28.02.2021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966</c:v>
                </c:pt>
                <c:pt idx="1">
                  <c:v>651</c:v>
                </c:pt>
                <c:pt idx="2">
                  <c:v>117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21-45B6-AF0D-4181A7FE1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311</xdr:row>
      <xdr:rowOff>52389</xdr:rowOff>
    </xdr:from>
    <xdr:to>
      <xdr:col>24</xdr:col>
      <xdr:colOff>19051</xdr:colOff>
      <xdr:row>332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446</xdr:row>
      <xdr:rowOff>0</xdr:rowOff>
    </xdr:from>
    <xdr:to>
      <xdr:col>23</xdr:col>
      <xdr:colOff>9525</xdr:colOff>
      <xdr:row>458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152</xdr:row>
      <xdr:rowOff>69398</xdr:rowOff>
    </xdr:from>
    <xdr:to>
      <xdr:col>23</xdr:col>
      <xdr:colOff>1</xdr:colOff>
      <xdr:row>169</xdr:row>
      <xdr:rowOff>0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277</xdr:row>
      <xdr:rowOff>142193</xdr:rowOff>
    </xdr:from>
    <xdr:to>
      <xdr:col>23</xdr:col>
      <xdr:colOff>238126</xdr:colOff>
      <xdr:row>296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222</xdr:row>
      <xdr:rowOff>2</xdr:rowOff>
    </xdr:from>
    <xdr:to>
      <xdr:col>21</xdr:col>
      <xdr:colOff>238125</xdr:colOff>
      <xdr:row>233</xdr:row>
      <xdr:rowOff>0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375</xdr:row>
      <xdr:rowOff>0</xdr:rowOff>
    </xdr:from>
    <xdr:to>
      <xdr:col>20</xdr:col>
      <xdr:colOff>234084</xdr:colOff>
      <xdr:row>375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304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336</xdr:row>
      <xdr:rowOff>31751</xdr:rowOff>
    </xdr:from>
    <xdr:to>
      <xdr:col>25</xdr:col>
      <xdr:colOff>21167</xdr:colOff>
      <xdr:row>348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366</xdr:row>
      <xdr:rowOff>117928</xdr:rowOff>
    </xdr:from>
    <xdr:to>
      <xdr:col>25</xdr:col>
      <xdr:colOff>10584</xdr:colOff>
      <xdr:row>374</xdr:row>
      <xdr:rowOff>117929</xdr:rowOff>
    </xdr:to>
    <xdr:sp macro="" textlink="">
      <xdr:nvSpPr>
        <xdr:cNvPr id="22" name="Prostokąt 21"/>
        <xdr:cNvSpPr/>
      </xdr:nvSpPr>
      <xdr:spPr>
        <a:xfrm>
          <a:off x="0" y="63255071"/>
          <a:ext cx="8764513" cy="1451429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411</xdr:row>
      <xdr:rowOff>190499</xdr:rowOff>
    </xdr:from>
    <xdr:to>
      <xdr:col>25</xdr:col>
      <xdr:colOff>10584</xdr:colOff>
      <xdr:row>432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459</xdr:row>
      <xdr:rowOff>0</xdr:rowOff>
    </xdr:from>
    <xdr:to>
      <xdr:col>25</xdr:col>
      <xdr:colOff>10584</xdr:colOff>
      <xdr:row>467</xdr:row>
      <xdr:rowOff>0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190499</xdr:rowOff>
    </xdr:from>
    <xdr:to>
      <xdr:col>25</xdr:col>
      <xdr:colOff>10584</xdr:colOff>
      <xdr:row>118</xdr:row>
      <xdr:rowOff>0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172</xdr:row>
      <xdr:rowOff>172358</xdr:rowOff>
    </xdr:from>
    <xdr:to>
      <xdr:col>25</xdr:col>
      <xdr:colOff>10584</xdr:colOff>
      <xdr:row>186</xdr:row>
      <xdr:rowOff>170845</xdr:rowOff>
    </xdr:to>
    <xdr:sp macro="" textlink="">
      <xdr:nvSpPr>
        <xdr:cNvPr id="26" name="Prostokąt 25"/>
        <xdr:cNvSpPr/>
      </xdr:nvSpPr>
      <xdr:spPr>
        <a:xfrm>
          <a:off x="0" y="35986358"/>
          <a:ext cx="8764513" cy="262013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213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233</xdr:row>
      <xdr:rowOff>108856</xdr:rowOff>
    </xdr:from>
    <xdr:to>
      <xdr:col>25</xdr:col>
      <xdr:colOff>10584</xdr:colOff>
      <xdr:row>241</xdr:row>
      <xdr:rowOff>81642</xdr:rowOff>
    </xdr:to>
    <xdr:sp macro="" textlink="">
      <xdr:nvSpPr>
        <xdr:cNvPr id="30" name="Prostokąt 29"/>
        <xdr:cNvSpPr/>
      </xdr:nvSpPr>
      <xdr:spPr>
        <a:xfrm>
          <a:off x="0" y="46872070"/>
          <a:ext cx="8764513" cy="142421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259</xdr:row>
      <xdr:rowOff>0</xdr:rowOff>
    </xdr:from>
    <xdr:to>
      <xdr:col>25</xdr:col>
      <xdr:colOff>10584</xdr:colOff>
      <xdr:row>261</xdr:row>
      <xdr:rowOff>0</xdr:rowOff>
    </xdr:to>
    <xdr:sp macro="" textlink="">
      <xdr:nvSpPr>
        <xdr:cNvPr id="31" name="Prostokąt 30"/>
        <xdr:cNvSpPr/>
      </xdr:nvSpPr>
      <xdr:spPr>
        <a:xfrm>
          <a:off x="0" y="38435642"/>
          <a:ext cx="8764513" cy="54428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471</xdr:row>
      <xdr:rowOff>190499</xdr:rowOff>
    </xdr:from>
    <xdr:to>
      <xdr:col>25</xdr:col>
      <xdr:colOff>10584</xdr:colOff>
      <xdr:row>491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502"/>
  <sheetViews>
    <sheetView showGridLines="0" tabSelected="1" view="pageBreakPreview" zoomScale="85" zoomScaleNormal="85" zoomScaleSheetLayoutView="85" zoomScalePageLayoutView="70" workbookViewId="0">
      <selection activeCell="Y1" sqref="Y1:Z1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6" x14ac:dyDescent="0.35">
      <c r="T1" s="49"/>
      <c r="U1" s="50"/>
      <c r="V1" s="50"/>
      <c r="W1" s="50"/>
      <c r="X1" s="50"/>
      <c r="Y1" s="50"/>
      <c r="Z1" s="50"/>
    </row>
    <row r="2" spans="1:26" x14ac:dyDescent="0.35">
      <c r="Q2" s="5"/>
      <c r="T2" s="50"/>
      <c r="U2" s="50"/>
      <c r="V2" s="50"/>
      <c r="W2" s="50"/>
      <c r="X2" s="50"/>
      <c r="Y2" s="50"/>
      <c r="Z2" s="50"/>
    </row>
    <row r="3" spans="1:26" x14ac:dyDescent="0.35">
      <c r="T3" s="50"/>
      <c r="U3" s="50"/>
      <c r="V3" s="50"/>
      <c r="W3" s="50"/>
      <c r="X3" s="50"/>
      <c r="Y3" s="50"/>
      <c r="Z3" s="50"/>
    </row>
    <row r="4" spans="1:26" x14ac:dyDescent="0.35">
      <c r="T4" s="50"/>
      <c r="U4" s="50"/>
      <c r="V4" s="50"/>
      <c r="W4" s="50"/>
      <c r="X4" s="50"/>
      <c r="Y4" s="50"/>
      <c r="Z4" s="50"/>
    </row>
    <row r="5" spans="1:26" x14ac:dyDescent="0.35">
      <c r="E5" s="94" t="s">
        <v>66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T5" s="50"/>
      <c r="U5" s="50"/>
      <c r="V5" s="50"/>
      <c r="W5" s="50"/>
      <c r="X5" s="50"/>
      <c r="Y5" s="50"/>
      <c r="Z5" s="50"/>
    </row>
    <row r="6" spans="1:26" x14ac:dyDescent="0.35"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T6" s="50"/>
      <c r="U6" s="50"/>
      <c r="V6" s="50"/>
      <c r="W6" s="50"/>
      <c r="X6" s="50"/>
      <c r="Y6" s="50"/>
      <c r="Z6" s="50"/>
    </row>
    <row r="7" spans="1:26" x14ac:dyDescent="0.35"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T7" s="50"/>
      <c r="U7" s="50"/>
      <c r="V7" s="50"/>
      <c r="W7" s="50"/>
      <c r="X7" s="50"/>
      <c r="Y7" s="50"/>
      <c r="Z7" s="50"/>
    </row>
    <row r="8" spans="1:26" x14ac:dyDescent="0.35"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T8" s="50"/>
      <c r="U8" s="50"/>
      <c r="V8" s="50"/>
      <c r="W8" s="50"/>
      <c r="X8" s="50"/>
      <c r="Y8" s="50"/>
      <c r="Z8" s="50"/>
    </row>
    <row r="9" spans="1:26" ht="19.5" x14ac:dyDescent="0.45">
      <c r="E9" s="95" t="str">
        <f>CONCATENATE("w okresie ",Arkusz18!A2," - ",Arkusz18!B2," r.")</f>
        <v>w okresie 01.02.2021 - 28.02.2021 r.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T9" s="50"/>
      <c r="U9" s="50"/>
      <c r="V9" s="50"/>
      <c r="W9" s="50"/>
      <c r="X9" s="50"/>
      <c r="Y9" s="50"/>
      <c r="Z9" s="50"/>
    </row>
    <row r="10" spans="1:26" x14ac:dyDescent="0.35">
      <c r="T10" s="50"/>
      <c r="U10" s="50"/>
      <c r="V10" s="50"/>
      <c r="W10" s="50"/>
      <c r="X10" s="50"/>
      <c r="Y10" s="50"/>
      <c r="Z10" s="50"/>
    </row>
    <row r="11" spans="1:26" x14ac:dyDescent="0.35">
      <c r="T11" s="50"/>
      <c r="U11" s="50"/>
      <c r="V11" s="50"/>
      <c r="W11" s="50"/>
      <c r="X11" s="50"/>
      <c r="Y11" s="50"/>
      <c r="Z11" s="50"/>
    </row>
    <row r="12" spans="1:26" x14ac:dyDescent="0.35">
      <c r="T12" s="50"/>
      <c r="U12" s="50"/>
      <c r="V12" s="50"/>
      <c r="W12" s="50"/>
      <c r="X12" s="50"/>
      <c r="Y12" s="50"/>
      <c r="Z12" s="50"/>
    </row>
    <row r="13" spans="1:26" ht="18" x14ac:dyDescent="0.35">
      <c r="A13" s="8" t="s">
        <v>70</v>
      </c>
      <c r="T13" s="50"/>
      <c r="U13" s="50"/>
      <c r="V13" s="50"/>
      <c r="W13" s="50"/>
      <c r="X13" s="50"/>
      <c r="Y13" s="50"/>
      <c r="Z13" s="50"/>
    </row>
    <row r="14" spans="1:26" ht="18" x14ac:dyDescent="0.35">
      <c r="A14" s="8"/>
    </row>
    <row r="16" spans="1:26" x14ac:dyDescent="0.35">
      <c r="A16" s="79" t="s">
        <v>141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spans="1:26" x14ac:dyDescent="0.3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spans="1:26" x14ac:dyDescent="0.3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6" ht="15" thickBot="1" x14ac:dyDescent="0.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6" ht="28.5" customHeight="1" x14ac:dyDescent="0.35">
      <c r="G20" s="171" t="s">
        <v>2</v>
      </c>
      <c r="H20" s="98"/>
      <c r="I20" s="98"/>
      <c r="J20" s="98"/>
      <c r="K20" s="98" t="s">
        <v>3</v>
      </c>
      <c r="L20" s="98"/>
      <c r="M20" s="164" t="str">
        <f>CONCATENATE("decyzje ",Arkusz18!A2," - ",Arkusz18!B2," r.")</f>
        <v>decyzje 01.02.2021 - 28.02.2021 r.</v>
      </c>
      <c r="N20" s="164"/>
      <c r="O20" s="164"/>
      <c r="P20" s="164"/>
      <c r="Q20" s="164"/>
      <c r="R20" s="165"/>
    </row>
    <row r="21" spans="1:26" ht="60" customHeight="1" x14ac:dyDescent="0.35">
      <c r="G21" s="172"/>
      <c r="H21" s="99"/>
      <c r="I21" s="99"/>
      <c r="J21" s="99"/>
      <c r="K21" s="99"/>
      <c r="L21" s="99"/>
      <c r="M21" s="96" t="s">
        <v>25</v>
      </c>
      <c r="N21" s="96"/>
      <c r="O21" s="96" t="s">
        <v>26</v>
      </c>
      <c r="P21" s="96"/>
      <c r="Q21" s="96" t="s">
        <v>27</v>
      </c>
      <c r="R21" s="97"/>
    </row>
    <row r="22" spans="1:26" x14ac:dyDescent="0.35">
      <c r="G22" s="169" t="s">
        <v>34</v>
      </c>
      <c r="H22" s="170"/>
      <c r="I22" s="170"/>
      <c r="J22" s="170"/>
      <c r="K22" s="58">
        <f>Arkusz9!B5</f>
        <v>26406</v>
      </c>
      <c r="L22" s="58"/>
      <c r="M22" s="76">
        <f>Arkusz9!B3</f>
        <v>15107</v>
      </c>
      <c r="N22" s="76"/>
      <c r="O22" s="76">
        <f>Arkusz9!B2</f>
        <v>3955</v>
      </c>
      <c r="P22" s="76"/>
      <c r="Q22" s="76">
        <f>Arkusz9!B4</f>
        <v>891</v>
      </c>
      <c r="R22" s="91"/>
    </row>
    <row r="23" spans="1:26" x14ac:dyDescent="0.35">
      <c r="G23" s="167" t="s">
        <v>35</v>
      </c>
      <c r="H23" s="168"/>
      <c r="I23" s="168"/>
      <c r="J23" s="168"/>
      <c r="K23" s="166">
        <f>Arkusz9!B13</f>
        <v>1800</v>
      </c>
      <c r="L23" s="166"/>
      <c r="M23" s="92">
        <f>Arkusz9!B11</f>
        <v>1247</v>
      </c>
      <c r="N23" s="92"/>
      <c r="O23" s="92">
        <f>Arkusz9!B10</f>
        <v>275</v>
      </c>
      <c r="P23" s="92"/>
      <c r="Q23" s="92">
        <f>Arkusz9!B12</f>
        <v>75</v>
      </c>
      <c r="R23" s="93"/>
    </row>
    <row r="24" spans="1:26" ht="15" thickBot="1" x14ac:dyDescent="0.4">
      <c r="G24" s="173" t="s">
        <v>24</v>
      </c>
      <c r="H24" s="174"/>
      <c r="I24" s="174"/>
      <c r="J24" s="174"/>
      <c r="K24" s="175">
        <f>Arkusz9!B9</f>
        <v>516</v>
      </c>
      <c r="L24" s="175"/>
      <c r="M24" s="100">
        <f>Arkusz9!B7</f>
        <v>312</v>
      </c>
      <c r="N24" s="100"/>
      <c r="O24" s="100">
        <f>Arkusz9!B6</f>
        <v>85</v>
      </c>
      <c r="P24" s="100"/>
      <c r="Q24" s="100">
        <f>Arkusz9!B8</f>
        <v>51</v>
      </c>
      <c r="R24" s="176"/>
    </row>
    <row r="25" spans="1:26" ht="15" thickBot="1" x14ac:dyDescent="0.4">
      <c r="G25" s="101" t="s">
        <v>72</v>
      </c>
      <c r="H25" s="102"/>
      <c r="I25" s="102"/>
      <c r="J25" s="102"/>
      <c r="K25" s="103">
        <f>SUM(K22:K24)</f>
        <v>28722</v>
      </c>
      <c r="L25" s="103"/>
      <c r="M25" s="103">
        <f>SUM(M22:M24)</f>
        <v>16666</v>
      </c>
      <c r="N25" s="103"/>
      <c r="O25" s="103">
        <f>SUM(O22:O24)</f>
        <v>4315</v>
      </c>
      <c r="P25" s="103"/>
      <c r="Q25" s="103">
        <f>SUM(Q22:Q24)</f>
        <v>1017</v>
      </c>
      <c r="R25" s="104"/>
    </row>
    <row r="29" spans="1:26" x14ac:dyDescent="0.35">
      <c r="V29" s="11"/>
      <c r="W29" s="11"/>
      <c r="Z29" s="11"/>
    </row>
    <row r="35" spans="7:26" x14ac:dyDescent="0.35">
      <c r="V35" s="24"/>
      <c r="W35" s="24"/>
      <c r="X35" s="24"/>
      <c r="Y35" s="25"/>
      <c r="Z35" s="24"/>
    </row>
    <row r="36" spans="7:26" x14ac:dyDescent="0.35">
      <c r="V36" s="24"/>
      <c r="W36" s="24"/>
      <c r="X36" s="24"/>
      <c r="Y36" s="25"/>
      <c r="Z36" s="24"/>
    </row>
    <row r="37" spans="7:26" x14ac:dyDescent="0.35">
      <c r="V37" s="24"/>
      <c r="W37" s="24"/>
      <c r="X37" s="24"/>
      <c r="Y37" s="25"/>
      <c r="Z37" s="24"/>
    </row>
    <row r="38" spans="7:26" x14ac:dyDescent="0.35">
      <c r="V38" s="24"/>
      <c r="W38" s="24"/>
      <c r="X38" s="24"/>
      <c r="Y38" s="25"/>
      <c r="Z38" s="24"/>
    </row>
    <row r="39" spans="7:26" x14ac:dyDescent="0.35">
      <c r="V39" s="24"/>
      <c r="W39" s="24"/>
      <c r="X39" s="24"/>
      <c r="Y39" s="25"/>
      <c r="Z39" s="24"/>
    </row>
    <row r="40" spans="7:26" x14ac:dyDescent="0.35">
      <c r="V40" s="24"/>
      <c r="W40" s="24"/>
      <c r="X40" s="24"/>
      <c r="Y40" s="25"/>
      <c r="Z40" s="24"/>
    </row>
    <row r="41" spans="7:26" x14ac:dyDescent="0.35">
      <c r="V41" s="24"/>
      <c r="W41" s="24"/>
      <c r="X41" s="24"/>
      <c r="Y41" s="25"/>
      <c r="Z41" s="24"/>
    </row>
    <row r="42" spans="7:26" x14ac:dyDescent="0.35">
      <c r="V42" s="24"/>
      <c r="W42" s="24"/>
      <c r="X42" s="24"/>
      <c r="Y42" s="25"/>
      <c r="Z42" s="24"/>
    </row>
    <row r="43" spans="7:26" ht="15" thickBot="1" x14ac:dyDescent="0.4">
      <c r="V43" s="24"/>
      <c r="W43" s="24"/>
      <c r="X43" s="24"/>
      <c r="Y43" s="25"/>
      <c r="Z43" s="24"/>
    </row>
    <row r="44" spans="7:26" ht="63.75" customHeight="1" x14ac:dyDescent="0.35">
      <c r="G44" s="301" t="s">
        <v>2</v>
      </c>
      <c r="H44" s="302"/>
      <c r="I44" s="302"/>
      <c r="J44" s="302"/>
      <c r="K44" s="302"/>
      <c r="L44" s="302"/>
      <c r="M44" s="302"/>
      <c r="N44" s="302"/>
      <c r="O44" s="290" t="s">
        <v>3</v>
      </c>
      <c r="P44" s="290"/>
      <c r="Q44" s="297" t="s">
        <v>77</v>
      </c>
      <c r="R44" s="298"/>
      <c r="U44" s="24"/>
      <c r="V44" s="24"/>
      <c r="W44" s="24"/>
      <c r="X44" s="24"/>
      <c r="Y44" s="25"/>
    </row>
    <row r="45" spans="7:26" x14ac:dyDescent="0.35">
      <c r="G45" s="303"/>
      <c r="H45" s="304"/>
      <c r="I45" s="304"/>
      <c r="J45" s="304"/>
      <c r="K45" s="304"/>
      <c r="L45" s="304"/>
      <c r="M45" s="304"/>
      <c r="N45" s="304"/>
      <c r="O45" s="291"/>
      <c r="P45" s="291"/>
      <c r="Q45" s="299"/>
      <c r="R45" s="300"/>
      <c r="U45" s="24"/>
      <c r="V45" s="24"/>
      <c r="W45" s="24"/>
      <c r="X45" s="24"/>
      <c r="Y45" s="25"/>
    </row>
    <row r="46" spans="7:26" x14ac:dyDescent="0.35">
      <c r="G46" s="67" t="s">
        <v>73</v>
      </c>
      <c r="H46" s="68"/>
      <c r="I46" s="68"/>
      <c r="J46" s="68"/>
      <c r="K46" s="68"/>
      <c r="L46" s="68"/>
      <c r="M46" s="68"/>
      <c r="N46" s="68"/>
      <c r="O46" s="69">
        <f>Arkusz10!A2</f>
        <v>375</v>
      </c>
      <c r="P46" s="69"/>
      <c r="Q46" s="70">
        <f>Arkusz10!A3</f>
        <v>243</v>
      </c>
      <c r="R46" s="71"/>
      <c r="U46" s="24"/>
      <c r="V46" s="24"/>
      <c r="W46" s="24"/>
      <c r="X46" s="24"/>
      <c r="Y46" s="25"/>
    </row>
    <row r="47" spans="7:26" x14ac:dyDescent="0.35">
      <c r="G47" s="62" t="s">
        <v>74</v>
      </c>
      <c r="H47" s="63"/>
      <c r="I47" s="63"/>
      <c r="J47" s="63"/>
      <c r="K47" s="63"/>
      <c r="L47" s="63"/>
      <c r="M47" s="63"/>
      <c r="N47" s="63"/>
      <c r="O47" s="64">
        <f>Arkusz10!A4</f>
        <v>50</v>
      </c>
      <c r="P47" s="64"/>
      <c r="Q47" s="65">
        <f>Arkusz10!A5</f>
        <v>82</v>
      </c>
      <c r="R47" s="66"/>
      <c r="U47" s="24"/>
      <c r="V47" s="24"/>
      <c r="W47" s="24"/>
      <c r="X47" s="24"/>
      <c r="Y47" s="25"/>
    </row>
    <row r="48" spans="7:26" x14ac:dyDescent="0.35">
      <c r="G48" s="67" t="s">
        <v>75</v>
      </c>
      <c r="H48" s="68"/>
      <c r="I48" s="68"/>
      <c r="J48" s="68"/>
      <c r="K48" s="68"/>
      <c r="L48" s="68"/>
      <c r="M48" s="68"/>
      <c r="N48" s="68"/>
      <c r="O48" s="69">
        <f>Arkusz10!A6</f>
        <v>18</v>
      </c>
      <c r="P48" s="69"/>
      <c r="Q48" s="70">
        <f>Arkusz10!A7</f>
        <v>18</v>
      </c>
      <c r="R48" s="71"/>
      <c r="U48" s="24"/>
      <c r="V48" s="24"/>
      <c r="W48" s="24"/>
      <c r="X48" s="24"/>
      <c r="Y48" s="25"/>
    </row>
    <row r="49" spans="7:26" ht="15" thickBot="1" x14ac:dyDescent="0.4">
      <c r="G49" s="295" t="s">
        <v>76</v>
      </c>
      <c r="H49" s="296"/>
      <c r="I49" s="296"/>
      <c r="J49" s="296"/>
      <c r="K49" s="296"/>
      <c r="L49" s="296"/>
      <c r="M49" s="296"/>
      <c r="N49" s="296"/>
      <c r="O49" s="293">
        <f>Arkusz10!A8</f>
        <v>3</v>
      </c>
      <c r="P49" s="293"/>
      <c r="Q49" s="309">
        <f>Arkusz10!A9</f>
        <v>3</v>
      </c>
      <c r="R49" s="310"/>
      <c r="U49" s="24"/>
      <c r="V49" s="24"/>
      <c r="W49" s="24"/>
      <c r="X49" s="24"/>
      <c r="Y49" s="25"/>
    </row>
    <row r="50" spans="7:26" ht="15" thickBot="1" x14ac:dyDescent="0.4">
      <c r="G50" s="227" t="s">
        <v>72</v>
      </c>
      <c r="H50" s="228"/>
      <c r="I50" s="228"/>
      <c r="J50" s="228"/>
      <c r="K50" s="228"/>
      <c r="L50" s="228"/>
      <c r="M50" s="228"/>
      <c r="N50" s="228"/>
      <c r="O50" s="294">
        <f>SUM(O46:O49)</f>
        <v>446</v>
      </c>
      <c r="P50" s="294"/>
      <c r="Q50" s="311">
        <f>SUM(Q46:Q49)</f>
        <v>346</v>
      </c>
      <c r="R50" s="312"/>
      <c r="U50" s="24"/>
      <c r="V50" s="24"/>
      <c r="W50" s="24"/>
      <c r="X50" s="24"/>
      <c r="Y50" s="25"/>
    </row>
    <row r="51" spans="7:26" x14ac:dyDescent="0.35">
      <c r="V51" s="24"/>
      <c r="W51" s="24"/>
      <c r="X51" s="24"/>
      <c r="Y51" s="25"/>
      <c r="Z51" s="24"/>
    </row>
    <row r="52" spans="7:26" ht="15" thickBot="1" x14ac:dyDescent="0.4">
      <c r="V52" s="24"/>
      <c r="W52" s="24"/>
      <c r="X52" s="24"/>
      <c r="Y52" s="25"/>
      <c r="Z52" s="24"/>
    </row>
    <row r="53" spans="7:26" ht="33" customHeight="1" x14ac:dyDescent="0.35">
      <c r="G53" s="171" t="s">
        <v>2</v>
      </c>
      <c r="H53" s="98"/>
      <c r="I53" s="98"/>
      <c r="J53" s="98"/>
      <c r="K53" s="98" t="s">
        <v>3</v>
      </c>
      <c r="L53" s="98"/>
      <c r="M53" s="164" t="str">
        <f>CONCATENATE("decyzje ",Arkusz18!C2," - ",Arkusz18!B2," r.")</f>
        <v>decyzje 01.01.2021 - 28.02.2021 r.</v>
      </c>
      <c r="N53" s="164"/>
      <c r="O53" s="164"/>
      <c r="P53" s="164"/>
      <c r="Q53" s="164"/>
      <c r="R53" s="165"/>
      <c r="V53" s="24"/>
      <c r="W53" s="24"/>
      <c r="X53" s="24"/>
      <c r="Y53" s="25"/>
      <c r="Z53" s="24"/>
    </row>
    <row r="54" spans="7:26" ht="63.75" customHeight="1" x14ac:dyDescent="0.35">
      <c r="G54" s="172"/>
      <c r="H54" s="99"/>
      <c r="I54" s="99"/>
      <c r="J54" s="99"/>
      <c r="K54" s="99"/>
      <c r="L54" s="99"/>
      <c r="M54" s="96" t="s">
        <v>25</v>
      </c>
      <c r="N54" s="96"/>
      <c r="O54" s="96" t="s">
        <v>26</v>
      </c>
      <c r="P54" s="96"/>
      <c r="Q54" s="96" t="s">
        <v>27</v>
      </c>
      <c r="R54" s="97"/>
      <c r="V54" s="24"/>
      <c r="W54" s="24"/>
      <c r="X54" s="24"/>
      <c r="Y54" s="25"/>
      <c r="Z54" s="24"/>
    </row>
    <row r="55" spans="7:26" x14ac:dyDescent="0.35">
      <c r="G55" s="169" t="s">
        <v>34</v>
      </c>
      <c r="H55" s="170"/>
      <c r="I55" s="170"/>
      <c r="J55" s="170"/>
      <c r="K55" s="58">
        <f>Arkusz11!B5</f>
        <v>53640</v>
      </c>
      <c r="L55" s="58"/>
      <c r="M55" s="76">
        <f>Arkusz11!B3</f>
        <v>27110</v>
      </c>
      <c r="N55" s="76"/>
      <c r="O55" s="76">
        <f>Arkusz11!B2</f>
        <v>5721</v>
      </c>
      <c r="P55" s="76"/>
      <c r="Q55" s="76">
        <f>Arkusz11!B4</f>
        <v>1466</v>
      </c>
      <c r="R55" s="91"/>
      <c r="V55" s="24"/>
      <c r="W55" s="24"/>
      <c r="X55" s="24"/>
      <c r="Y55" s="25"/>
      <c r="Z55" s="24"/>
    </row>
    <row r="56" spans="7:26" x14ac:dyDescent="0.35">
      <c r="G56" s="167" t="s">
        <v>35</v>
      </c>
      <c r="H56" s="168"/>
      <c r="I56" s="168"/>
      <c r="J56" s="168"/>
      <c r="K56" s="166">
        <f>Arkusz11!B13</f>
        <v>3631</v>
      </c>
      <c r="L56" s="166"/>
      <c r="M56" s="92">
        <f>Arkusz11!B11</f>
        <v>2177</v>
      </c>
      <c r="N56" s="92"/>
      <c r="O56" s="92">
        <f>Arkusz11!B10</f>
        <v>354</v>
      </c>
      <c r="P56" s="92"/>
      <c r="Q56" s="92">
        <f>Arkusz11!B12</f>
        <v>134</v>
      </c>
      <c r="R56" s="93"/>
      <c r="V56" s="24"/>
      <c r="W56" s="24"/>
      <c r="X56" s="24"/>
      <c r="Y56" s="25"/>
      <c r="Z56" s="24"/>
    </row>
    <row r="57" spans="7:26" ht="15" thickBot="1" x14ac:dyDescent="0.4">
      <c r="G57" s="173" t="s">
        <v>24</v>
      </c>
      <c r="H57" s="174"/>
      <c r="I57" s="174"/>
      <c r="J57" s="174"/>
      <c r="K57" s="175">
        <f>Arkusz11!B9</f>
        <v>966</v>
      </c>
      <c r="L57" s="175"/>
      <c r="M57" s="100">
        <f>Arkusz11!B7</f>
        <v>651</v>
      </c>
      <c r="N57" s="100"/>
      <c r="O57" s="100">
        <f>Arkusz11!B6</f>
        <v>117</v>
      </c>
      <c r="P57" s="100"/>
      <c r="Q57" s="100">
        <f>Arkusz11!B8</f>
        <v>80</v>
      </c>
      <c r="R57" s="176"/>
      <c r="V57" s="24"/>
      <c r="W57" s="24"/>
      <c r="X57" s="24"/>
      <c r="Y57" s="25"/>
      <c r="Z57" s="24"/>
    </row>
    <row r="58" spans="7:26" ht="15" thickBot="1" x14ac:dyDescent="0.4">
      <c r="G58" s="101" t="s">
        <v>72</v>
      </c>
      <c r="H58" s="102"/>
      <c r="I58" s="102"/>
      <c r="J58" s="102"/>
      <c r="K58" s="103">
        <f>SUM(K55:L57)</f>
        <v>58237</v>
      </c>
      <c r="L58" s="103"/>
      <c r="M58" s="103">
        <f t="shared" ref="M58" si="0">SUM(M55:N57)</f>
        <v>29938</v>
      </c>
      <c r="N58" s="103"/>
      <c r="O58" s="103">
        <f t="shared" ref="O58" si="1">SUM(O55:P57)</f>
        <v>6192</v>
      </c>
      <c r="P58" s="103"/>
      <c r="Q58" s="103">
        <f t="shared" ref="Q58" si="2">SUM(Q55:R57)</f>
        <v>1680</v>
      </c>
      <c r="R58" s="104"/>
      <c r="V58" s="24"/>
      <c r="W58" s="24"/>
      <c r="X58" s="24"/>
      <c r="Y58" s="25"/>
      <c r="Z58" s="24"/>
    </row>
    <row r="59" spans="7:26" x14ac:dyDescent="0.35">
      <c r="V59" s="24"/>
      <c r="W59" s="24"/>
      <c r="X59" s="24"/>
      <c r="Y59" s="25"/>
      <c r="Z59" s="24"/>
    </row>
    <row r="60" spans="7:26" x14ac:dyDescent="0.35">
      <c r="V60" s="24"/>
      <c r="W60" s="24"/>
      <c r="X60" s="24"/>
      <c r="Y60" s="25"/>
      <c r="Z60" s="24"/>
    </row>
    <row r="61" spans="7:26" x14ac:dyDescent="0.35">
      <c r="V61" s="24"/>
      <c r="W61" s="24"/>
      <c r="X61" s="24"/>
      <c r="Y61" s="25"/>
      <c r="Z61" s="24"/>
    </row>
    <row r="63" spans="7:26" x14ac:dyDescent="0.3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  <c r="Z63" s="28"/>
    </row>
    <row r="78" spans="7:18" ht="15" thickBot="1" x14ac:dyDescent="0.4"/>
    <row r="79" spans="7:18" ht="57.75" customHeight="1" x14ac:dyDescent="0.35">
      <c r="G79" s="301" t="s">
        <v>2</v>
      </c>
      <c r="H79" s="302"/>
      <c r="I79" s="302"/>
      <c r="J79" s="302"/>
      <c r="K79" s="302"/>
      <c r="L79" s="302"/>
      <c r="M79" s="302"/>
      <c r="N79" s="302"/>
      <c r="O79" s="290" t="s">
        <v>3</v>
      </c>
      <c r="P79" s="290"/>
      <c r="Q79" s="297" t="s">
        <v>77</v>
      </c>
      <c r="R79" s="298"/>
    </row>
    <row r="80" spans="7:18" x14ac:dyDescent="0.35">
      <c r="G80" s="303"/>
      <c r="H80" s="304"/>
      <c r="I80" s="304"/>
      <c r="J80" s="304"/>
      <c r="K80" s="304"/>
      <c r="L80" s="304"/>
      <c r="M80" s="304"/>
      <c r="N80" s="304"/>
      <c r="O80" s="291"/>
      <c r="P80" s="291"/>
      <c r="Q80" s="299"/>
      <c r="R80" s="300"/>
    </row>
    <row r="81" spans="1:25" x14ac:dyDescent="0.35">
      <c r="G81" s="67" t="s">
        <v>73</v>
      </c>
      <c r="H81" s="68"/>
      <c r="I81" s="68"/>
      <c r="J81" s="68"/>
      <c r="K81" s="68"/>
      <c r="L81" s="68"/>
      <c r="M81" s="68"/>
      <c r="N81" s="68"/>
      <c r="O81" s="69">
        <f>Arkusz12!A2</f>
        <v>812</v>
      </c>
      <c r="P81" s="69"/>
      <c r="Q81" s="70">
        <f>Arkusz12!A3</f>
        <v>548</v>
      </c>
      <c r="R81" s="71"/>
    </row>
    <row r="82" spans="1:25" x14ac:dyDescent="0.35">
      <c r="G82" s="62" t="s">
        <v>74</v>
      </c>
      <c r="H82" s="63"/>
      <c r="I82" s="63"/>
      <c r="J82" s="63"/>
      <c r="K82" s="63"/>
      <c r="L82" s="63"/>
      <c r="M82" s="63"/>
      <c r="N82" s="63"/>
      <c r="O82" s="64">
        <f>Arkusz12!A4</f>
        <v>103</v>
      </c>
      <c r="P82" s="64"/>
      <c r="Q82" s="65">
        <f>Arkusz12!A5</f>
        <v>151</v>
      </c>
      <c r="R82" s="66"/>
    </row>
    <row r="83" spans="1:25" x14ac:dyDescent="0.35">
      <c r="G83" s="67" t="s">
        <v>75</v>
      </c>
      <c r="H83" s="68"/>
      <c r="I83" s="68"/>
      <c r="J83" s="68"/>
      <c r="K83" s="68"/>
      <c r="L83" s="68"/>
      <c r="M83" s="68"/>
      <c r="N83" s="68"/>
      <c r="O83" s="69">
        <f>Arkusz12!A6</f>
        <v>40</v>
      </c>
      <c r="P83" s="69"/>
      <c r="Q83" s="70">
        <f>Arkusz12!A7</f>
        <v>39</v>
      </c>
      <c r="R83" s="71"/>
    </row>
    <row r="84" spans="1:25" ht="15" thickBot="1" x14ac:dyDescent="0.4">
      <c r="G84" s="229" t="s">
        <v>76</v>
      </c>
      <c r="H84" s="230"/>
      <c r="I84" s="230"/>
      <c r="J84" s="230"/>
      <c r="K84" s="230"/>
      <c r="L84" s="230"/>
      <c r="M84" s="230"/>
      <c r="N84" s="230"/>
      <c r="O84" s="231">
        <f>Arkusz12!A8</f>
        <v>6</v>
      </c>
      <c r="P84" s="231"/>
      <c r="Q84" s="313">
        <f>Arkusz12!A9</f>
        <v>3</v>
      </c>
      <c r="R84" s="314"/>
    </row>
    <row r="85" spans="1:25" s="51" customFormat="1" x14ac:dyDescent="0.35">
      <c r="G85" s="105" t="s">
        <v>178</v>
      </c>
      <c r="H85" s="106"/>
      <c r="I85" s="106"/>
      <c r="J85" s="106"/>
      <c r="K85" s="106"/>
      <c r="L85" s="106"/>
      <c r="M85" s="106"/>
      <c r="N85" s="106"/>
      <c r="O85" s="107">
        <v>762</v>
      </c>
      <c r="P85" s="107"/>
      <c r="Q85" s="60">
        <v>7</v>
      </c>
      <c r="R85" s="61"/>
      <c r="Y85" s="6"/>
    </row>
    <row r="86" spans="1:25" s="51" customFormat="1" x14ac:dyDescent="0.35">
      <c r="G86" s="62" t="s">
        <v>179</v>
      </c>
      <c r="H86" s="63"/>
      <c r="I86" s="63"/>
      <c r="J86" s="63"/>
      <c r="K86" s="63"/>
      <c r="L86" s="63"/>
      <c r="M86" s="63"/>
      <c r="N86" s="63"/>
      <c r="O86" s="64">
        <v>181</v>
      </c>
      <c r="P86" s="64"/>
      <c r="Q86" s="65">
        <v>6</v>
      </c>
      <c r="R86" s="66"/>
      <c r="Y86" s="6"/>
    </row>
    <row r="87" spans="1:25" s="51" customFormat="1" x14ac:dyDescent="0.35">
      <c r="G87" s="67" t="s">
        <v>180</v>
      </c>
      <c r="H87" s="68"/>
      <c r="I87" s="68"/>
      <c r="J87" s="68"/>
      <c r="K87" s="68"/>
      <c r="L87" s="68"/>
      <c r="M87" s="68"/>
      <c r="N87" s="68"/>
      <c r="O87" s="69">
        <v>19</v>
      </c>
      <c r="P87" s="69"/>
      <c r="Q87" s="70">
        <v>2</v>
      </c>
      <c r="R87" s="71"/>
      <c r="Y87" s="6"/>
    </row>
    <row r="88" spans="1:25" s="51" customFormat="1" ht="15" thickBot="1" x14ac:dyDescent="0.4">
      <c r="G88" s="62" t="s">
        <v>181</v>
      </c>
      <c r="H88" s="63"/>
      <c r="I88" s="63"/>
      <c r="J88" s="63"/>
      <c r="K88" s="63"/>
      <c r="L88" s="63"/>
      <c r="M88" s="63"/>
      <c r="N88" s="63"/>
      <c r="O88" s="64">
        <v>1</v>
      </c>
      <c r="P88" s="64"/>
      <c r="Q88" s="65">
        <v>0</v>
      </c>
      <c r="R88" s="66"/>
      <c r="Y88" s="6"/>
    </row>
    <row r="89" spans="1:25" ht="15" thickBot="1" x14ac:dyDescent="0.4">
      <c r="G89" s="227" t="s">
        <v>72</v>
      </c>
      <c r="H89" s="228"/>
      <c r="I89" s="228"/>
      <c r="J89" s="228"/>
      <c r="K89" s="228"/>
      <c r="L89" s="228"/>
      <c r="M89" s="228"/>
      <c r="N89" s="228"/>
      <c r="O89" s="294">
        <f>SUM(O81:P88)</f>
        <v>1924</v>
      </c>
      <c r="P89" s="294"/>
      <c r="Q89" s="294">
        <f>SUM(Q81:R88)</f>
        <v>756</v>
      </c>
      <c r="R89" s="315"/>
    </row>
    <row r="92" spans="1:25" x14ac:dyDescent="0.35">
      <c r="A92" s="72" t="s">
        <v>171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s="48" customFormat="1" x14ac:dyDescent="0.3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s="48" customFormat="1" x14ac:dyDescent="0.3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s="48" customFormat="1" x14ac:dyDescent="0.3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s="48" customFormat="1" x14ac:dyDescent="0.3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s="48" customFormat="1" x14ac:dyDescent="0.3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s="48" customFormat="1" x14ac:dyDescent="0.3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s="48" customFormat="1" x14ac:dyDescent="0.3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s="48" customFormat="1" x14ac:dyDescent="0.3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s="48" customFormat="1" x14ac:dyDescent="0.3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s="48" customFormat="1" x14ac:dyDescent="0.3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s="48" customFormat="1" x14ac:dyDescent="0.3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s="48" customFormat="1" x14ac:dyDescent="0.3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s="48" customFormat="1" x14ac:dyDescent="0.3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s="48" customFormat="1" x14ac:dyDescent="0.3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s="48" customFormat="1" x14ac:dyDescent="0.3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s="48" customFormat="1" x14ac:dyDescent="0.3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s="48" customFormat="1" x14ac:dyDescent="0.3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s="48" customFormat="1" x14ac:dyDescent="0.3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s="48" customFormat="1" x14ac:dyDescent="0.3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spans="1:25" s="48" customFormat="1" x14ac:dyDescent="0.3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spans="1:25" s="48" customFormat="1" x14ac:dyDescent="0.3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spans="1:25" s="48" customFormat="1" x14ac:dyDescent="0.3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spans="1:25" s="48" customFormat="1" x14ac:dyDescent="0.3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spans="1:25" s="48" customFormat="1" x14ac:dyDescent="0.3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spans="1:25" s="48" customFormat="1" x14ac:dyDescent="0.35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 spans="1:25" s="48" customFormat="1" x14ac:dyDescent="0.35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22" spans="1:25" s="48" customFormat="1" x14ac:dyDescent="0.35">
      <c r="Y122" s="6"/>
    </row>
    <row r="123" spans="1:25" s="48" customFormat="1" x14ac:dyDescent="0.35">
      <c r="Y123" s="6"/>
    </row>
    <row r="124" spans="1:25" s="48" customFormat="1" x14ac:dyDescent="0.35">
      <c r="Y124" s="6"/>
    </row>
    <row r="125" spans="1:25" s="48" customFormat="1" x14ac:dyDescent="0.35">
      <c r="Y125" s="6"/>
    </row>
    <row r="126" spans="1:25" s="48" customFormat="1" x14ac:dyDescent="0.35">
      <c r="Y126" s="6"/>
    </row>
    <row r="127" spans="1:25" s="48" customFormat="1" x14ac:dyDescent="0.35">
      <c r="Y127" s="6"/>
    </row>
    <row r="128" spans="1:25" s="48" customFormat="1" x14ac:dyDescent="0.35">
      <c r="Y128" s="6"/>
    </row>
    <row r="129" spans="1:26" s="48" customFormat="1" x14ac:dyDescent="0.35">
      <c r="Y129" s="6"/>
    </row>
    <row r="130" spans="1:26" s="48" customFormat="1" x14ac:dyDescent="0.35">
      <c r="Y130" s="6"/>
    </row>
    <row r="131" spans="1:26" s="48" customFormat="1" x14ac:dyDescent="0.35">
      <c r="Y131" s="6"/>
    </row>
    <row r="132" spans="1:26" ht="36" customHeight="1" x14ac:dyDescent="0.35">
      <c r="A132" s="79" t="s">
        <v>142</v>
      </c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</row>
    <row r="133" spans="1:26" x14ac:dyDescent="0.3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</row>
    <row r="134" spans="1:26" ht="15" thickBot="1" x14ac:dyDescent="0.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316" t="str">
        <f>CONCATENATE(Arkusz18!C2," - ",Arkusz18!B2," r.")</f>
        <v>01.01.2021 - 28.02.2021 r.</v>
      </c>
      <c r="M134" s="316"/>
      <c r="N134" s="316"/>
      <c r="O134" s="316"/>
      <c r="P134" s="316"/>
      <c r="Q134" s="316"/>
      <c r="R134" s="316"/>
      <c r="S134" s="316"/>
      <c r="T134" s="316"/>
      <c r="U134" s="316"/>
      <c r="V134" s="316"/>
    </row>
    <row r="135" spans="1:26" ht="115.5" x14ac:dyDescent="0.35">
      <c r="C135" s="225" t="s">
        <v>2</v>
      </c>
      <c r="D135" s="226"/>
      <c r="E135" s="226"/>
      <c r="F135" s="226"/>
      <c r="G135" s="226"/>
      <c r="H135" s="226"/>
      <c r="I135" s="226"/>
      <c r="J135" s="226"/>
      <c r="K135" s="226"/>
      <c r="L135" s="77" t="s">
        <v>79</v>
      </c>
      <c r="M135" s="77"/>
      <c r="N135" s="30" t="s">
        <v>12</v>
      </c>
      <c r="O135" s="30" t="s">
        <v>94</v>
      </c>
      <c r="P135" s="30" t="s">
        <v>84</v>
      </c>
      <c r="Q135" s="30" t="s">
        <v>53</v>
      </c>
      <c r="R135" s="30" t="s">
        <v>39</v>
      </c>
      <c r="S135" s="30" t="s">
        <v>4</v>
      </c>
      <c r="T135" s="30" t="s">
        <v>42</v>
      </c>
      <c r="U135" s="30" t="s">
        <v>83</v>
      </c>
      <c r="V135" s="77" t="s">
        <v>78</v>
      </c>
      <c r="W135" s="78"/>
      <c r="Y135" s="3"/>
      <c r="Z135" s="6"/>
    </row>
    <row r="136" spans="1:26" x14ac:dyDescent="0.35">
      <c r="C136" s="80" t="s">
        <v>34</v>
      </c>
      <c r="D136" s="81"/>
      <c r="E136" s="81"/>
      <c r="F136" s="81"/>
      <c r="G136" s="81"/>
      <c r="H136" s="81"/>
      <c r="I136" s="81"/>
      <c r="J136" s="81"/>
      <c r="K136" s="81"/>
      <c r="L136" s="76">
        <f>Arkusz13!C2</f>
        <v>2239</v>
      </c>
      <c r="M136" s="76"/>
      <c r="N136" s="31">
        <f>Arkusz13!C18</f>
        <v>363</v>
      </c>
      <c r="O136" s="31">
        <f>Arkusz13!C34</f>
        <v>1578</v>
      </c>
      <c r="P136" s="31">
        <f>Arkusz13!C50</f>
        <v>278</v>
      </c>
      <c r="Q136" s="31">
        <f>Arkusz13!C66</f>
        <v>339</v>
      </c>
      <c r="R136" s="31">
        <f>Arkusz13!C82</f>
        <v>0</v>
      </c>
      <c r="S136" s="31">
        <f>Arkusz13!C98</f>
        <v>0</v>
      </c>
      <c r="T136" s="31">
        <f>Arkusz13!C114</f>
        <v>0</v>
      </c>
      <c r="U136" s="31">
        <f>Arkusz13!C130-SUM(N136:T136)</f>
        <v>2642</v>
      </c>
      <c r="V136" s="58">
        <f t="shared" ref="V136:V150" si="3">SUM(N136:U136)</f>
        <v>5200</v>
      </c>
      <c r="W136" s="59"/>
      <c r="Y136" s="3"/>
      <c r="Z136" s="6"/>
    </row>
    <row r="137" spans="1:26" x14ac:dyDescent="0.35">
      <c r="C137" s="85" t="s">
        <v>35</v>
      </c>
      <c r="D137" s="86"/>
      <c r="E137" s="86"/>
      <c r="F137" s="86"/>
      <c r="G137" s="86"/>
      <c r="H137" s="86"/>
      <c r="I137" s="86"/>
      <c r="J137" s="86"/>
      <c r="K137" s="86"/>
      <c r="L137" s="76">
        <f>Arkusz13!C3</f>
        <v>83</v>
      </c>
      <c r="M137" s="76"/>
      <c r="N137" s="31">
        <f>Arkusz13!C19</f>
        <v>11</v>
      </c>
      <c r="O137" s="31">
        <f>Arkusz13!C35</f>
        <v>22</v>
      </c>
      <c r="P137" s="31">
        <f>Arkusz13!C51</f>
        <v>10</v>
      </c>
      <c r="Q137" s="31">
        <f>Arkusz13!C67</f>
        <v>9</v>
      </c>
      <c r="R137" s="31">
        <f>Arkusz13!C83</f>
        <v>0</v>
      </c>
      <c r="S137" s="31">
        <f>Arkusz13!C99</f>
        <v>0</v>
      </c>
      <c r="T137" s="31">
        <f>Arkusz13!C115</f>
        <v>0</v>
      </c>
      <c r="U137" s="31">
        <f>Arkusz13!C131-SUM(N137:T137)</f>
        <v>82</v>
      </c>
      <c r="V137" s="58">
        <f t="shared" si="3"/>
        <v>134</v>
      </c>
      <c r="W137" s="59"/>
      <c r="Y137" s="3"/>
      <c r="Z137" s="6"/>
    </row>
    <row r="138" spans="1:26" x14ac:dyDescent="0.35">
      <c r="C138" s="80" t="s">
        <v>36</v>
      </c>
      <c r="D138" s="81"/>
      <c r="E138" s="81"/>
      <c r="F138" s="81"/>
      <c r="G138" s="81"/>
      <c r="H138" s="81"/>
      <c r="I138" s="81"/>
      <c r="J138" s="81"/>
      <c r="K138" s="81"/>
      <c r="L138" s="76">
        <f>Arkusz13!C4</f>
        <v>36</v>
      </c>
      <c r="M138" s="76"/>
      <c r="N138" s="31">
        <f>Arkusz13!C20</f>
        <v>9</v>
      </c>
      <c r="O138" s="31">
        <f>Arkusz13!C36</f>
        <v>4</v>
      </c>
      <c r="P138" s="31">
        <f>Arkusz13!C52</f>
        <v>3</v>
      </c>
      <c r="Q138" s="31">
        <f>Arkusz13!C68</f>
        <v>3</v>
      </c>
      <c r="R138" s="31">
        <f>Arkusz13!C84</f>
        <v>0</v>
      </c>
      <c r="S138" s="31">
        <f>Arkusz13!C100</f>
        <v>0</v>
      </c>
      <c r="T138" s="31">
        <f>Arkusz13!C116</f>
        <v>0</v>
      </c>
      <c r="U138" s="31">
        <f>Arkusz13!C132-SUM(N138:T138)</f>
        <v>43</v>
      </c>
      <c r="V138" s="58">
        <f t="shared" si="3"/>
        <v>62</v>
      </c>
      <c r="W138" s="59"/>
      <c r="Y138" s="3"/>
      <c r="Z138" s="6"/>
    </row>
    <row r="139" spans="1:26" x14ac:dyDescent="0.35">
      <c r="C139" s="85" t="s">
        <v>37</v>
      </c>
      <c r="D139" s="86"/>
      <c r="E139" s="86"/>
      <c r="F139" s="86"/>
      <c r="G139" s="86"/>
      <c r="H139" s="86"/>
      <c r="I139" s="86"/>
      <c r="J139" s="86"/>
      <c r="K139" s="86"/>
      <c r="L139" s="76">
        <f>Arkusz13!C5</f>
        <v>5</v>
      </c>
      <c r="M139" s="76"/>
      <c r="N139" s="31">
        <f>Arkusz13!C21</f>
        <v>0</v>
      </c>
      <c r="O139" s="31">
        <f>Arkusz13!C37</f>
        <v>0</v>
      </c>
      <c r="P139" s="31">
        <f>Arkusz13!C53</f>
        <v>0</v>
      </c>
      <c r="Q139" s="31">
        <f>Arkusz13!C69</f>
        <v>0</v>
      </c>
      <c r="R139" s="31">
        <f>Arkusz13!C85</f>
        <v>0</v>
      </c>
      <c r="S139" s="31">
        <f>Arkusz13!C101</f>
        <v>0</v>
      </c>
      <c r="T139" s="31">
        <f>Arkusz13!C117</f>
        <v>0</v>
      </c>
      <c r="U139" s="31">
        <f>Arkusz13!C133-SUM(N139:T139)</f>
        <v>0</v>
      </c>
      <c r="V139" s="58">
        <f t="shared" si="3"/>
        <v>0</v>
      </c>
      <c r="W139" s="59"/>
      <c r="Y139" s="3"/>
      <c r="Z139" s="6"/>
    </row>
    <row r="140" spans="1:26" x14ac:dyDescent="0.35">
      <c r="C140" s="80" t="s">
        <v>38</v>
      </c>
      <c r="D140" s="81"/>
      <c r="E140" s="81"/>
      <c r="F140" s="81"/>
      <c r="G140" s="81"/>
      <c r="H140" s="81"/>
      <c r="I140" s="81"/>
      <c r="J140" s="81"/>
      <c r="K140" s="81"/>
      <c r="L140" s="76">
        <f>Arkusz13!C6</f>
        <v>0</v>
      </c>
      <c r="M140" s="76"/>
      <c r="N140" s="31">
        <f>Arkusz13!C22</f>
        <v>0</v>
      </c>
      <c r="O140" s="31">
        <f>Arkusz13!C38</f>
        <v>0</v>
      </c>
      <c r="P140" s="31">
        <f>Arkusz13!C54</f>
        <v>0</v>
      </c>
      <c r="Q140" s="31">
        <f>Arkusz13!C70</f>
        <v>0</v>
      </c>
      <c r="R140" s="31">
        <f>Arkusz13!C86</f>
        <v>0</v>
      </c>
      <c r="S140" s="31">
        <f>Arkusz13!C102</f>
        <v>0</v>
      </c>
      <c r="T140" s="31">
        <f>Arkusz13!C118</f>
        <v>0</v>
      </c>
      <c r="U140" s="31">
        <f>Arkusz13!C134-SUM(N140:T140)</f>
        <v>1</v>
      </c>
      <c r="V140" s="58">
        <f t="shared" si="3"/>
        <v>1</v>
      </c>
      <c r="W140" s="59"/>
      <c r="Y140" s="3"/>
      <c r="Z140" s="6"/>
    </row>
    <row r="141" spans="1:26" x14ac:dyDescent="0.35">
      <c r="C141" s="85" t="s">
        <v>46</v>
      </c>
      <c r="D141" s="86"/>
      <c r="E141" s="86"/>
      <c r="F141" s="86"/>
      <c r="G141" s="86"/>
      <c r="H141" s="86"/>
      <c r="I141" s="86"/>
      <c r="J141" s="86"/>
      <c r="K141" s="86"/>
      <c r="L141" s="76">
        <f>Arkusz13!C7</f>
        <v>0</v>
      </c>
      <c r="M141" s="76"/>
      <c r="N141" s="31">
        <f>Arkusz13!C23</f>
        <v>0</v>
      </c>
      <c r="O141" s="31">
        <f>Arkusz13!C39</f>
        <v>0</v>
      </c>
      <c r="P141" s="31">
        <f>Arkusz13!C55</f>
        <v>1</v>
      </c>
      <c r="Q141" s="31">
        <f>Arkusz13!C71</f>
        <v>0</v>
      </c>
      <c r="R141" s="31">
        <f>Arkusz13!C87</f>
        <v>0</v>
      </c>
      <c r="S141" s="31">
        <f>Arkusz13!C103</f>
        <v>0</v>
      </c>
      <c r="T141" s="31">
        <f>Arkusz13!C119</f>
        <v>0</v>
      </c>
      <c r="U141" s="31">
        <f>Arkusz13!C135-SUM(N141:T141)</f>
        <v>1</v>
      </c>
      <c r="V141" s="58">
        <f t="shared" si="3"/>
        <v>2</v>
      </c>
      <c r="W141" s="59"/>
      <c r="Y141" s="3"/>
      <c r="Z141" s="6"/>
    </row>
    <row r="142" spans="1:26" x14ac:dyDescent="0.35">
      <c r="C142" s="80" t="s">
        <v>47</v>
      </c>
      <c r="D142" s="81"/>
      <c r="E142" s="81"/>
      <c r="F142" s="81"/>
      <c r="G142" s="81"/>
      <c r="H142" s="81"/>
      <c r="I142" s="81"/>
      <c r="J142" s="81"/>
      <c r="K142" s="81"/>
      <c r="L142" s="76">
        <f>Arkusz13!C8</f>
        <v>0</v>
      </c>
      <c r="M142" s="76"/>
      <c r="N142" s="31">
        <f>Arkusz13!C24</f>
        <v>0</v>
      </c>
      <c r="O142" s="31">
        <f>Arkusz13!C40</f>
        <v>0</v>
      </c>
      <c r="P142" s="31">
        <f>Arkusz13!C56</f>
        <v>0</v>
      </c>
      <c r="Q142" s="31">
        <f>Arkusz13!C72</f>
        <v>0</v>
      </c>
      <c r="R142" s="31">
        <f>Arkusz13!C88</f>
        <v>0</v>
      </c>
      <c r="S142" s="31">
        <f>Arkusz13!C104</f>
        <v>0</v>
      </c>
      <c r="T142" s="31">
        <f>Arkusz13!C120</f>
        <v>0</v>
      </c>
      <c r="U142" s="31">
        <f>Arkusz13!C136-SUM(N142:T142)</f>
        <v>0</v>
      </c>
      <c r="V142" s="58">
        <f t="shared" si="3"/>
        <v>0</v>
      </c>
      <c r="W142" s="59"/>
      <c r="Y142" s="3"/>
      <c r="Z142" s="6"/>
    </row>
    <row r="143" spans="1:26" x14ac:dyDescent="0.35">
      <c r="C143" s="85" t="s">
        <v>4</v>
      </c>
      <c r="D143" s="86"/>
      <c r="E143" s="86"/>
      <c r="F143" s="86"/>
      <c r="G143" s="86"/>
      <c r="H143" s="86"/>
      <c r="I143" s="86"/>
      <c r="J143" s="86"/>
      <c r="K143" s="86"/>
      <c r="L143" s="76">
        <f>Arkusz13!C9</f>
        <v>0</v>
      </c>
      <c r="M143" s="76"/>
      <c r="N143" s="31">
        <f>Arkusz13!C25</f>
        <v>0</v>
      </c>
      <c r="O143" s="31">
        <f>Arkusz13!C41</f>
        <v>0</v>
      </c>
      <c r="P143" s="31">
        <f>Arkusz13!C57</f>
        <v>0</v>
      </c>
      <c r="Q143" s="31">
        <f>Arkusz13!C73</f>
        <v>0</v>
      </c>
      <c r="R143" s="31">
        <f>Arkusz13!C89</f>
        <v>0</v>
      </c>
      <c r="S143" s="31">
        <f>Arkusz13!C105</f>
        <v>0</v>
      </c>
      <c r="T143" s="31">
        <f>Arkusz13!C121</f>
        <v>0</v>
      </c>
      <c r="U143" s="31">
        <f>Arkusz13!C137-SUM(N143:T143)</f>
        <v>0</v>
      </c>
      <c r="V143" s="58">
        <f t="shared" si="3"/>
        <v>0</v>
      </c>
      <c r="W143" s="59"/>
      <c r="Y143" s="3"/>
      <c r="Z143" s="6"/>
    </row>
    <row r="144" spans="1:26" x14ac:dyDescent="0.35">
      <c r="C144" s="80" t="s">
        <v>39</v>
      </c>
      <c r="D144" s="81"/>
      <c r="E144" s="81"/>
      <c r="F144" s="81"/>
      <c r="G144" s="81"/>
      <c r="H144" s="81"/>
      <c r="I144" s="81"/>
      <c r="J144" s="81"/>
      <c r="K144" s="81"/>
      <c r="L144" s="76">
        <f>Arkusz13!C10</f>
        <v>0</v>
      </c>
      <c r="M144" s="76"/>
      <c r="N144" s="31">
        <f>Arkusz13!C26</f>
        <v>0</v>
      </c>
      <c r="O144" s="31">
        <f>Arkusz13!C42</f>
        <v>0</v>
      </c>
      <c r="P144" s="31">
        <f>Arkusz13!C58</f>
        <v>0</v>
      </c>
      <c r="Q144" s="31">
        <f>Arkusz13!C74</f>
        <v>0</v>
      </c>
      <c r="R144" s="31">
        <f>Arkusz13!C90</f>
        <v>1</v>
      </c>
      <c r="S144" s="31">
        <f>Arkusz13!C106</f>
        <v>0</v>
      </c>
      <c r="T144" s="31">
        <f>Arkusz13!C122</f>
        <v>0</v>
      </c>
      <c r="U144" s="31">
        <f>Arkusz13!C138-SUM(N144:T144)</f>
        <v>0</v>
      </c>
      <c r="V144" s="58">
        <f t="shared" si="3"/>
        <v>1</v>
      </c>
      <c r="W144" s="59"/>
      <c r="Y144" s="3"/>
      <c r="Z144" s="6"/>
    </row>
    <row r="145" spans="1:26" x14ac:dyDescent="0.35">
      <c r="C145" s="85" t="s">
        <v>40</v>
      </c>
      <c r="D145" s="86"/>
      <c r="E145" s="86"/>
      <c r="F145" s="86"/>
      <c r="G145" s="86"/>
      <c r="H145" s="86"/>
      <c r="I145" s="86"/>
      <c r="J145" s="86"/>
      <c r="K145" s="86"/>
      <c r="L145" s="76">
        <f>Arkusz13!C11</f>
        <v>0</v>
      </c>
      <c r="M145" s="76"/>
      <c r="N145" s="31">
        <f>Arkusz13!C27</f>
        <v>0</v>
      </c>
      <c r="O145" s="31">
        <f>Arkusz13!C43</f>
        <v>0</v>
      </c>
      <c r="P145" s="31">
        <f>Arkusz13!C59</f>
        <v>0</v>
      </c>
      <c r="Q145" s="31">
        <f>Arkusz13!C75</f>
        <v>0</v>
      </c>
      <c r="R145" s="31">
        <f>Arkusz13!C91</f>
        <v>0</v>
      </c>
      <c r="S145" s="31">
        <f>Arkusz13!C107</f>
        <v>0</v>
      </c>
      <c r="T145" s="31">
        <f>Arkusz13!C123</f>
        <v>0</v>
      </c>
      <c r="U145" s="31">
        <f>Arkusz13!C139-SUM(N145:T145)</f>
        <v>0</v>
      </c>
      <c r="V145" s="58">
        <f t="shared" si="3"/>
        <v>0</v>
      </c>
      <c r="W145" s="59"/>
      <c r="Y145" s="3"/>
      <c r="Z145" s="6"/>
    </row>
    <row r="146" spans="1:26" x14ac:dyDescent="0.35">
      <c r="C146" s="80" t="s">
        <v>41</v>
      </c>
      <c r="D146" s="81"/>
      <c r="E146" s="81"/>
      <c r="F146" s="81"/>
      <c r="G146" s="81"/>
      <c r="H146" s="81"/>
      <c r="I146" s="81"/>
      <c r="J146" s="81"/>
      <c r="K146" s="81"/>
      <c r="L146" s="76">
        <f>Arkusz13!C12</f>
        <v>198</v>
      </c>
      <c r="M146" s="76"/>
      <c r="N146" s="31">
        <f>Arkusz13!C28</f>
        <v>92</v>
      </c>
      <c r="O146" s="31">
        <f>Arkusz13!C44</f>
        <v>18</v>
      </c>
      <c r="P146" s="31">
        <f>Arkusz13!C60</f>
        <v>14</v>
      </c>
      <c r="Q146" s="31">
        <f>Arkusz13!C76</f>
        <v>47</v>
      </c>
      <c r="R146" s="31">
        <f>Arkusz13!C92</f>
        <v>8</v>
      </c>
      <c r="S146" s="31">
        <f>Arkusz13!C108</f>
        <v>0</v>
      </c>
      <c r="T146" s="31">
        <f>Arkusz13!C124</f>
        <v>52</v>
      </c>
      <c r="U146" s="31">
        <f>Arkusz13!C140-SUM(N146:T146)</f>
        <v>69</v>
      </c>
      <c r="V146" s="58">
        <f t="shared" si="3"/>
        <v>300</v>
      </c>
      <c r="W146" s="59"/>
      <c r="Y146" s="3"/>
      <c r="Z146" s="6"/>
    </row>
    <row r="147" spans="1:26" x14ac:dyDescent="0.35">
      <c r="C147" s="80" t="s">
        <v>11</v>
      </c>
      <c r="D147" s="81"/>
      <c r="E147" s="81"/>
      <c r="F147" s="81"/>
      <c r="G147" s="81"/>
      <c r="H147" s="81"/>
      <c r="I147" s="81"/>
      <c r="J147" s="81"/>
      <c r="K147" s="81"/>
      <c r="L147" s="76">
        <f>Arkusz13!C14</f>
        <v>1</v>
      </c>
      <c r="M147" s="76"/>
      <c r="N147" s="31">
        <f>Arkusz13!C30</f>
        <v>0</v>
      </c>
      <c r="O147" s="31">
        <f>Arkusz13!C46</f>
        <v>0</v>
      </c>
      <c r="P147" s="31">
        <f>Arkusz13!C62</f>
        <v>0</v>
      </c>
      <c r="Q147" s="31">
        <f>Arkusz13!C78</f>
        <v>0</v>
      </c>
      <c r="R147" s="31">
        <f>Arkusz13!C94</f>
        <v>0</v>
      </c>
      <c r="S147" s="31">
        <f>Arkusz13!C110</f>
        <v>0</v>
      </c>
      <c r="T147" s="31">
        <f>Arkusz13!C126</f>
        <v>0</v>
      </c>
      <c r="U147" s="31">
        <f>Arkusz13!C142-SUM(N147:T147)</f>
        <v>2</v>
      </c>
      <c r="V147" s="58">
        <f t="shared" si="3"/>
        <v>2</v>
      </c>
      <c r="W147" s="59"/>
      <c r="Y147" s="3"/>
      <c r="Z147" s="6"/>
    </row>
    <row r="148" spans="1:26" x14ac:dyDescent="0.35">
      <c r="C148" s="85" t="s">
        <v>43</v>
      </c>
      <c r="D148" s="86"/>
      <c r="E148" s="86"/>
      <c r="F148" s="86"/>
      <c r="G148" s="86"/>
      <c r="H148" s="86"/>
      <c r="I148" s="86"/>
      <c r="J148" s="86"/>
      <c r="K148" s="86"/>
      <c r="L148" s="76">
        <f>Arkusz13!C15</f>
        <v>1</v>
      </c>
      <c r="M148" s="76"/>
      <c r="N148" s="31">
        <f>Arkusz13!C31</f>
        <v>8</v>
      </c>
      <c r="O148" s="31">
        <f>Arkusz13!C47</f>
        <v>0</v>
      </c>
      <c r="P148" s="31">
        <f>Arkusz13!C63</f>
        <v>0</v>
      </c>
      <c r="Q148" s="31">
        <f>Arkusz13!C79</f>
        <v>0</v>
      </c>
      <c r="R148" s="31">
        <f>Arkusz13!C95</f>
        <v>0</v>
      </c>
      <c r="S148" s="31">
        <f>Arkusz13!C111</f>
        <v>0</v>
      </c>
      <c r="T148" s="31">
        <f>Arkusz13!C127</f>
        <v>0</v>
      </c>
      <c r="U148" s="31">
        <f>Arkusz13!C143-SUM(N148:T148)</f>
        <v>0</v>
      </c>
      <c r="V148" s="58">
        <f t="shared" si="3"/>
        <v>8</v>
      </c>
      <c r="W148" s="59"/>
      <c r="Y148" s="3"/>
      <c r="Z148" s="6"/>
    </row>
    <row r="149" spans="1:26" x14ac:dyDescent="0.35">
      <c r="C149" s="80" t="s">
        <v>44</v>
      </c>
      <c r="D149" s="81"/>
      <c r="E149" s="81"/>
      <c r="F149" s="81"/>
      <c r="G149" s="81"/>
      <c r="H149" s="81"/>
      <c r="I149" s="81"/>
      <c r="J149" s="81"/>
      <c r="K149" s="81"/>
      <c r="L149" s="76">
        <f>Arkusz13!C16</f>
        <v>0</v>
      </c>
      <c r="M149" s="76"/>
      <c r="N149" s="31">
        <f>Arkusz13!C32</f>
        <v>0</v>
      </c>
      <c r="O149" s="31">
        <f>Arkusz13!C48</f>
        <v>0</v>
      </c>
      <c r="P149" s="31">
        <f>Arkusz13!C64</f>
        <v>0</v>
      </c>
      <c r="Q149" s="31">
        <f>Arkusz13!C80</f>
        <v>0</v>
      </c>
      <c r="R149" s="31">
        <f>Arkusz13!C96</f>
        <v>0</v>
      </c>
      <c r="S149" s="31">
        <f>Arkusz13!C112</f>
        <v>0</v>
      </c>
      <c r="T149" s="31">
        <f>Arkusz13!C128</f>
        <v>0</v>
      </c>
      <c r="U149" s="31">
        <f>Arkusz13!C144-SUM(N149:T149)</f>
        <v>0</v>
      </c>
      <c r="V149" s="58">
        <f t="shared" si="3"/>
        <v>0</v>
      </c>
      <c r="W149" s="59"/>
      <c r="Y149" s="3"/>
      <c r="Z149" s="6"/>
    </row>
    <row r="150" spans="1:26" ht="15" thickBot="1" x14ac:dyDescent="0.4">
      <c r="C150" s="74" t="s">
        <v>45</v>
      </c>
      <c r="D150" s="75"/>
      <c r="E150" s="75"/>
      <c r="F150" s="75"/>
      <c r="G150" s="75"/>
      <c r="H150" s="75"/>
      <c r="I150" s="75"/>
      <c r="J150" s="75"/>
      <c r="K150" s="75"/>
      <c r="L150" s="76">
        <f>Arkusz13!C17</f>
        <v>1</v>
      </c>
      <c r="M150" s="76"/>
      <c r="N150" s="31">
        <f>Arkusz13!C33</f>
        <v>0</v>
      </c>
      <c r="O150" s="31">
        <f>Arkusz13!C49</f>
        <v>0</v>
      </c>
      <c r="P150" s="31">
        <f>Arkusz13!C65</f>
        <v>0</v>
      </c>
      <c r="Q150" s="31">
        <f>Arkusz13!C81</f>
        <v>0</v>
      </c>
      <c r="R150" s="31">
        <f>Arkusz13!C97</f>
        <v>0</v>
      </c>
      <c r="S150" s="31">
        <f>Arkusz13!C113</f>
        <v>0</v>
      </c>
      <c r="T150" s="31">
        <f>Arkusz13!C129</f>
        <v>0</v>
      </c>
      <c r="U150" s="31">
        <f>Arkusz13!C145-SUM(N150:T150)</f>
        <v>1</v>
      </c>
      <c r="V150" s="58">
        <f t="shared" si="3"/>
        <v>1</v>
      </c>
      <c r="W150" s="59"/>
      <c r="Y150" s="3"/>
      <c r="Z150" s="6"/>
    </row>
    <row r="151" spans="1:26" ht="15" thickBot="1" x14ac:dyDescent="0.4">
      <c r="C151" s="127" t="s">
        <v>1</v>
      </c>
      <c r="D151" s="128"/>
      <c r="E151" s="128"/>
      <c r="F151" s="128"/>
      <c r="G151" s="128"/>
      <c r="H151" s="128"/>
      <c r="I151" s="128"/>
      <c r="J151" s="128"/>
      <c r="K151" s="128"/>
      <c r="L151" s="87">
        <f>SUM(L136:L150)</f>
        <v>2564</v>
      </c>
      <c r="M151" s="87"/>
      <c r="N151" s="32">
        <f t="shared" ref="N151:V151" si="4">SUM(N136:N150)</f>
        <v>483</v>
      </c>
      <c r="O151" s="32">
        <f t="shared" si="4"/>
        <v>1622</v>
      </c>
      <c r="P151" s="32">
        <f t="shared" si="4"/>
        <v>306</v>
      </c>
      <c r="Q151" s="32">
        <f t="shared" si="4"/>
        <v>398</v>
      </c>
      <c r="R151" s="32">
        <f t="shared" si="4"/>
        <v>9</v>
      </c>
      <c r="S151" s="32">
        <f t="shared" si="4"/>
        <v>0</v>
      </c>
      <c r="T151" s="32">
        <f t="shared" si="4"/>
        <v>52</v>
      </c>
      <c r="U151" s="32">
        <f t="shared" si="4"/>
        <v>2841</v>
      </c>
      <c r="V151" s="87">
        <f t="shared" si="4"/>
        <v>5711</v>
      </c>
      <c r="W151" s="88"/>
      <c r="Y151" s="3"/>
      <c r="Z151" s="6"/>
    </row>
    <row r="152" spans="1:26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</row>
    <row r="170" spans="1:25" ht="15" thickBot="1" x14ac:dyDescent="0.4"/>
    <row r="171" spans="1:25" ht="31.5" customHeight="1" x14ac:dyDescent="0.35">
      <c r="D171" s="158" t="s">
        <v>2</v>
      </c>
      <c r="E171" s="159"/>
      <c r="F171" s="159"/>
      <c r="G171" s="159"/>
      <c r="H171" s="159"/>
      <c r="I171" s="159"/>
      <c r="J171" s="159"/>
      <c r="K171" s="130"/>
      <c r="L171" s="129" t="s">
        <v>3</v>
      </c>
      <c r="M171" s="130"/>
      <c r="N171" s="82" t="s">
        <v>86</v>
      </c>
      <c r="O171" s="83"/>
      <c r="P171" s="232"/>
      <c r="Q171" s="82" t="s">
        <v>87</v>
      </c>
      <c r="R171" s="83"/>
      <c r="S171" s="84"/>
    </row>
    <row r="172" spans="1:25" ht="15" thickBot="1" x14ac:dyDescent="0.4">
      <c r="D172" s="236" t="s">
        <v>85</v>
      </c>
      <c r="E172" s="237"/>
      <c r="F172" s="237"/>
      <c r="G172" s="237"/>
      <c r="H172" s="237"/>
      <c r="I172" s="237"/>
      <c r="J172" s="237"/>
      <c r="K172" s="238"/>
      <c r="L172" s="233">
        <f>Arkusz14!B2</f>
        <v>1</v>
      </c>
      <c r="M172" s="234"/>
      <c r="N172" s="233">
        <f>Arkusz14!B3</f>
        <v>1</v>
      </c>
      <c r="O172" s="235"/>
      <c r="P172" s="234"/>
      <c r="Q172" s="233">
        <f>Arkusz14!B4</f>
        <v>0</v>
      </c>
      <c r="R172" s="235"/>
      <c r="S172" s="307"/>
    </row>
    <row r="173" spans="1:25" x14ac:dyDescent="0.3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</row>
    <row r="174" spans="1:25" ht="15" customHeight="1" x14ac:dyDescent="0.35">
      <c r="A174" s="72" t="s">
        <v>172</v>
      </c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</row>
    <row r="175" spans="1:25" s="48" customFormat="1" ht="15" customHeight="1" x14ac:dyDescent="0.3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</row>
    <row r="176" spans="1:25" s="48" customFormat="1" ht="15" customHeight="1" x14ac:dyDescent="0.3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</row>
    <row r="177" spans="1:25" s="48" customFormat="1" ht="15" customHeight="1" x14ac:dyDescent="0.3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</row>
    <row r="178" spans="1:25" s="48" customFormat="1" ht="15" customHeight="1" x14ac:dyDescent="0.3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</row>
    <row r="179" spans="1:25" s="48" customFormat="1" ht="15" customHeight="1" x14ac:dyDescent="0.3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</row>
    <row r="180" spans="1:25" s="48" customFormat="1" ht="15" customHeight="1" x14ac:dyDescent="0.3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</row>
    <row r="181" spans="1:25" s="48" customFormat="1" ht="15" customHeight="1" x14ac:dyDescent="0.3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</row>
    <row r="182" spans="1:25" s="48" customFormat="1" ht="15" customHeight="1" x14ac:dyDescent="0.3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</row>
    <row r="183" spans="1:25" x14ac:dyDescent="0.3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</row>
    <row r="184" spans="1:25" x14ac:dyDescent="0.3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</row>
    <row r="185" spans="1:25" x14ac:dyDescent="0.3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</row>
    <row r="186" spans="1:25" x14ac:dyDescent="0.3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</row>
    <row r="187" spans="1:25" x14ac:dyDescent="0.3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</row>
    <row r="189" spans="1:25" s="53" customFormat="1" x14ac:dyDescent="0.35">
      <c r="Y189" s="6"/>
    </row>
    <row r="190" spans="1:25" s="53" customFormat="1" x14ac:dyDescent="0.35">
      <c r="Y190" s="6"/>
    </row>
    <row r="191" spans="1:25" s="53" customFormat="1" x14ac:dyDescent="0.35">
      <c r="Y191" s="6"/>
    </row>
    <row r="192" spans="1:25" s="53" customFormat="1" x14ac:dyDescent="0.35">
      <c r="Y192" s="6"/>
    </row>
    <row r="193" spans="1:25" x14ac:dyDescent="0.35">
      <c r="A193" s="79" t="s">
        <v>143</v>
      </c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</row>
    <row r="194" spans="1:25" ht="15" thickBot="1" x14ac:dyDescent="0.4"/>
    <row r="195" spans="1:25" x14ac:dyDescent="0.35">
      <c r="G195" s="225" t="s">
        <v>23</v>
      </c>
      <c r="H195" s="226"/>
      <c r="I195" s="226"/>
      <c r="J195" s="226"/>
      <c r="K195" s="98" t="s">
        <v>8</v>
      </c>
      <c r="L195" s="126"/>
    </row>
    <row r="196" spans="1:25" x14ac:dyDescent="0.35">
      <c r="G196" s="110" t="s">
        <v>13</v>
      </c>
      <c r="H196" s="111"/>
      <c r="I196" s="111"/>
      <c r="J196" s="111"/>
      <c r="K196" s="58">
        <v>853</v>
      </c>
      <c r="L196" s="59"/>
    </row>
    <row r="197" spans="1:25" x14ac:dyDescent="0.35">
      <c r="G197" s="56" t="s">
        <v>14</v>
      </c>
      <c r="H197" s="57"/>
      <c r="I197" s="57"/>
      <c r="J197" s="57"/>
      <c r="K197" s="58">
        <v>475</v>
      </c>
      <c r="L197" s="59"/>
    </row>
    <row r="198" spans="1:25" ht="14.5" customHeight="1" x14ac:dyDescent="0.35">
      <c r="G198" s="110" t="s">
        <v>15</v>
      </c>
      <c r="H198" s="111"/>
      <c r="I198" s="111"/>
      <c r="J198" s="111"/>
      <c r="K198" s="58">
        <v>108</v>
      </c>
      <c r="L198" s="59"/>
    </row>
    <row r="199" spans="1:25" ht="14.5" customHeight="1" x14ac:dyDescent="0.35">
      <c r="G199" s="56" t="s">
        <v>80</v>
      </c>
      <c r="H199" s="57"/>
      <c r="I199" s="57"/>
      <c r="J199" s="57"/>
      <c r="K199" s="58">
        <v>98</v>
      </c>
      <c r="L199" s="59"/>
    </row>
    <row r="200" spans="1:25" ht="14.5" customHeight="1" x14ac:dyDescent="0.35">
      <c r="G200" s="110" t="s">
        <v>81</v>
      </c>
      <c r="H200" s="111"/>
      <c r="I200" s="111"/>
      <c r="J200" s="111"/>
      <c r="K200" s="58">
        <v>0</v>
      </c>
      <c r="L200" s="59"/>
    </row>
    <row r="201" spans="1:25" ht="14.5" customHeight="1" x14ac:dyDescent="0.35">
      <c r="G201" s="56" t="s">
        <v>91</v>
      </c>
      <c r="H201" s="57"/>
      <c r="I201" s="57"/>
      <c r="J201" s="57"/>
      <c r="K201" s="58">
        <v>3</v>
      </c>
      <c r="L201" s="59"/>
    </row>
    <row r="202" spans="1:25" ht="14.5" customHeight="1" x14ac:dyDescent="0.35">
      <c r="G202" s="110" t="s">
        <v>16</v>
      </c>
      <c r="H202" s="111"/>
      <c r="I202" s="111"/>
      <c r="J202" s="111"/>
      <c r="K202" s="58">
        <v>41</v>
      </c>
      <c r="L202" s="59"/>
    </row>
    <row r="203" spans="1:25" ht="14.5" customHeight="1" x14ac:dyDescent="0.35">
      <c r="G203" s="56" t="s">
        <v>17</v>
      </c>
      <c r="H203" s="57"/>
      <c r="I203" s="57"/>
      <c r="J203" s="57"/>
      <c r="K203" s="58">
        <v>136</v>
      </c>
      <c r="L203" s="59"/>
    </row>
    <row r="204" spans="1:25" ht="14.5" customHeight="1" x14ac:dyDescent="0.35">
      <c r="G204" s="110" t="s">
        <v>18</v>
      </c>
      <c r="H204" s="111"/>
      <c r="I204" s="111"/>
      <c r="J204" s="111"/>
      <c r="K204" s="58">
        <v>17</v>
      </c>
      <c r="L204" s="59"/>
    </row>
    <row r="205" spans="1:25" ht="14.5" customHeight="1" x14ac:dyDescent="0.35">
      <c r="G205" s="56" t="s">
        <v>19</v>
      </c>
      <c r="H205" s="57"/>
      <c r="I205" s="57"/>
      <c r="J205" s="57"/>
      <c r="K205" s="58">
        <v>29</v>
      </c>
      <c r="L205" s="59"/>
    </row>
    <row r="206" spans="1:25" ht="14.5" customHeight="1" x14ac:dyDescent="0.35">
      <c r="G206" s="110" t="s">
        <v>82</v>
      </c>
      <c r="H206" s="111"/>
      <c r="I206" s="111"/>
      <c r="J206" s="111"/>
      <c r="K206" s="58">
        <v>1571</v>
      </c>
      <c r="L206" s="59"/>
    </row>
    <row r="207" spans="1:25" s="52" customFormat="1" ht="15" thickBot="1" x14ac:dyDescent="0.4">
      <c r="G207" s="56" t="s">
        <v>182</v>
      </c>
      <c r="H207" s="57"/>
      <c r="I207" s="57"/>
      <c r="J207" s="57"/>
      <c r="K207" s="58">
        <v>734</v>
      </c>
      <c r="L207" s="59"/>
      <c r="Y207" s="6"/>
    </row>
    <row r="208" spans="1:25" ht="15" thickBot="1" x14ac:dyDescent="0.4">
      <c r="G208" s="89" t="s">
        <v>1</v>
      </c>
      <c r="H208" s="90"/>
      <c r="I208" s="90"/>
      <c r="J208" s="90"/>
      <c r="K208" s="108">
        <f>SUM(K196:L207)</f>
        <v>4065</v>
      </c>
      <c r="L208" s="109"/>
    </row>
    <row r="210" spans="1:25" x14ac:dyDescent="0.35">
      <c r="A210" s="72" t="s">
        <v>183</v>
      </c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</row>
    <row r="211" spans="1:25" x14ac:dyDescent="0.35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</row>
    <row r="212" spans="1:25" x14ac:dyDescent="0.35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</row>
    <row r="213" spans="1:25" x14ac:dyDescent="0.35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</row>
    <row r="215" spans="1:25" x14ac:dyDescent="0.35">
      <c r="A215" s="10" t="s">
        <v>144</v>
      </c>
      <c r="B215" s="10"/>
      <c r="C215" s="10"/>
      <c r="D215" s="10"/>
      <c r="E215" s="10"/>
      <c r="F215" s="10"/>
    </row>
    <row r="216" spans="1:25" ht="15" thickBot="1" x14ac:dyDescent="0.4"/>
    <row r="217" spans="1:25" x14ac:dyDescent="0.35">
      <c r="D217" s="171" t="s">
        <v>28</v>
      </c>
      <c r="E217" s="98"/>
      <c r="F217" s="98"/>
      <c r="G217" s="98"/>
      <c r="H217" s="98" t="s">
        <v>3</v>
      </c>
      <c r="I217" s="98"/>
      <c r="J217" s="98"/>
      <c r="K217" s="98" t="s">
        <v>22</v>
      </c>
      <c r="L217" s="98"/>
      <c r="M217" s="126"/>
    </row>
    <row r="218" spans="1:25" x14ac:dyDescent="0.35">
      <c r="D218" s="269" t="s">
        <v>20</v>
      </c>
      <c r="E218" s="270"/>
      <c r="F218" s="270"/>
      <c r="G218" s="270"/>
      <c r="H218" s="58">
        <v>2761</v>
      </c>
      <c r="I218" s="58"/>
      <c r="J218" s="58"/>
      <c r="K218" s="58">
        <v>2699</v>
      </c>
      <c r="L218" s="58"/>
      <c r="M218" s="59"/>
    </row>
    <row r="219" spans="1:25" x14ac:dyDescent="0.35">
      <c r="D219" s="271" t="s">
        <v>140</v>
      </c>
      <c r="E219" s="272"/>
      <c r="F219" s="272"/>
      <c r="G219" s="272"/>
      <c r="H219" s="58">
        <v>763</v>
      </c>
      <c r="I219" s="58"/>
      <c r="J219" s="58"/>
      <c r="K219" s="58">
        <v>761</v>
      </c>
      <c r="L219" s="58"/>
      <c r="M219" s="59"/>
    </row>
    <row r="220" spans="1:25" ht="15" thickBot="1" x14ac:dyDescent="0.4">
      <c r="D220" s="124" t="s">
        <v>21</v>
      </c>
      <c r="E220" s="125"/>
      <c r="F220" s="125"/>
      <c r="G220" s="125"/>
      <c r="H220" s="58">
        <v>5244</v>
      </c>
      <c r="I220" s="58"/>
      <c r="J220" s="58"/>
      <c r="K220" s="58">
        <v>4860</v>
      </c>
      <c r="L220" s="58"/>
      <c r="M220" s="59"/>
    </row>
    <row r="221" spans="1:25" ht="15" thickBot="1" x14ac:dyDescent="0.4">
      <c r="D221" s="119" t="s">
        <v>1</v>
      </c>
      <c r="E221" s="120"/>
      <c r="F221" s="120"/>
      <c r="G221" s="120"/>
      <c r="H221" s="108">
        <f>SUM(H218:J220)</f>
        <v>8768</v>
      </c>
      <c r="I221" s="108"/>
      <c r="J221" s="108"/>
      <c r="K221" s="108">
        <f>SUM(K218:M220)</f>
        <v>8320</v>
      </c>
      <c r="L221" s="108"/>
      <c r="M221" s="109"/>
    </row>
    <row r="222" spans="1:25" x14ac:dyDescent="0.35">
      <c r="D222" s="14"/>
      <c r="E222" s="14"/>
      <c r="F222" s="14"/>
      <c r="G222" s="14"/>
      <c r="H222" s="54"/>
      <c r="I222" s="54"/>
      <c r="J222" s="54"/>
      <c r="K222" s="54"/>
      <c r="L222" s="54"/>
      <c r="M222" s="54"/>
    </row>
    <row r="223" spans="1:25" x14ac:dyDescent="0.35">
      <c r="D223" s="14"/>
      <c r="E223" s="14"/>
      <c r="F223" s="14"/>
      <c r="G223" s="14"/>
      <c r="H223" s="54"/>
      <c r="I223" s="54"/>
      <c r="J223" s="54"/>
      <c r="K223" s="54"/>
      <c r="L223" s="54"/>
      <c r="M223" s="54"/>
    </row>
    <row r="224" spans="1:25" x14ac:dyDescent="0.35">
      <c r="D224" s="14"/>
      <c r="E224" s="14"/>
      <c r="F224" s="14"/>
      <c r="G224" s="14"/>
      <c r="H224" s="54"/>
      <c r="I224" s="54"/>
      <c r="J224" s="54"/>
      <c r="K224" s="54"/>
      <c r="L224" s="54"/>
      <c r="M224" s="54"/>
    </row>
    <row r="225" spans="1:25" x14ac:dyDescent="0.35">
      <c r="D225" s="35"/>
      <c r="E225" s="35"/>
      <c r="F225" s="35"/>
      <c r="G225" s="35"/>
      <c r="H225" s="35"/>
      <c r="I225" s="35"/>
      <c r="J225" s="35"/>
      <c r="K225" s="35"/>
      <c r="L225" s="35"/>
      <c r="M225" s="35"/>
    </row>
    <row r="226" spans="1:25" x14ac:dyDescent="0.35">
      <c r="D226" s="35"/>
      <c r="E226" s="35"/>
      <c r="F226" s="35"/>
      <c r="G226" s="35"/>
      <c r="H226" s="35"/>
      <c r="I226" s="35"/>
      <c r="J226" s="35"/>
      <c r="K226" s="35"/>
      <c r="L226" s="35"/>
      <c r="M226" s="35"/>
    </row>
    <row r="227" spans="1:25" x14ac:dyDescent="0.35">
      <c r="D227" s="35"/>
      <c r="E227" s="35"/>
      <c r="F227" s="35"/>
      <c r="G227" s="35"/>
      <c r="H227" s="35"/>
      <c r="I227" s="35"/>
      <c r="J227" s="35"/>
      <c r="K227" s="35"/>
      <c r="L227" s="35"/>
      <c r="M227" s="35"/>
    </row>
    <row r="228" spans="1:25" x14ac:dyDescent="0.35">
      <c r="D228" s="35"/>
      <c r="E228" s="35"/>
      <c r="F228" s="35"/>
      <c r="G228" s="35"/>
      <c r="H228" s="35"/>
      <c r="I228" s="35"/>
      <c r="J228" s="35"/>
      <c r="K228" s="35"/>
      <c r="L228" s="35"/>
      <c r="M228" s="35"/>
    </row>
    <row r="229" spans="1:25" x14ac:dyDescent="0.35">
      <c r="D229" s="35"/>
      <c r="E229" s="35"/>
      <c r="F229" s="35"/>
      <c r="G229" s="35"/>
      <c r="H229" s="35"/>
      <c r="I229" s="35"/>
      <c r="J229" s="35"/>
      <c r="K229" s="35"/>
      <c r="L229" s="35"/>
      <c r="M229" s="35"/>
    </row>
    <row r="230" spans="1:25" x14ac:dyDescent="0.35">
      <c r="D230" s="35"/>
      <c r="E230" s="35"/>
      <c r="F230" s="35"/>
      <c r="G230" s="35"/>
      <c r="H230" s="35"/>
      <c r="I230" s="35"/>
      <c r="J230" s="35"/>
      <c r="K230" s="35"/>
      <c r="L230" s="35"/>
      <c r="M230" s="35"/>
    </row>
    <row r="231" spans="1:25" x14ac:dyDescent="0.35">
      <c r="D231" s="35"/>
      <c r="E231" s="35"/>
      <c r="F231" s="35"/>
      <c r="G231" s="35"/>
      <c r="H231" s="35"/>
      <c r="I231" s="35"/>
      <c r="J231" s="35"/>
      <c r="K231" s="35"/>
      <c r="L231" s="35"/>
      <c r="M231" s="35"/>
    </row>
    <row r="232" spans="1:25" x14ac:dyDescent="0.35">
      <c r="D232" s="35"/>
      <c r="E232" s="35"/>
      <c r="F232" s="35"/>
      <c r="G232" s="35"/>
      <c r="H232" s="35"/>
      <c r="I232" s="35"/>
      <c r="J232" s="35"/>
      <c r="K232" s="35"/>
      <c r="L232" s="35"/>
      <c r="M232" s="35"/>
    </row>
    <row r="233" spans="1:25" x14ac:dyDescent="0.35">
      <c r="D233" s="35"/>
      <c r="E233" s="35"/>
      <c r="F233" s="35"/>
      <c r="G233" s="35"/>
      <c r="H233" s="35"/>
      <c r="I233" s="35"/>
      <c r="J233" s="35"/>
      <c r="K233" s="35"/>
      <c r="L233" s="35"/>
      <c r="M233" s="35"/>
    </row>
    <row r="234" spans="1:25" x14ac:dyDescent="0.35">
      <c r="D234" s="35"/>
      <c r="E234" s="35"/>
      <c r="F234" s="35"/>
      <c r="G234" s="35"/>
      <c r="H234" s="35"/>
      <c r="I234" s="35"/>
      <c r="J234" s="35"/>
      <c r="K234" s="35"/>
      <c r="L234" s="35"/>
      <c r="M234" s="35"/>
    </row>
    <row r="235" spans="1:25" x14ac:dyDescent="0.35">
      <c r="A235" s="72" t="s">
        <v>184</v>
      </c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</row>
    <row r="236" spans="1:25" x14ac:dyDescent="0.35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</row>
    <row r="237" spans="1:25" x14ac:dyDescent="0.35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</row>
    <row r="238" spans="1:25" x14ac:dyDescent="0.35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</row>
    <row r="239" spans="1:25" s="53" customFormat="1" x14ac:dyDescent="0.35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</row>
    <row r="240" spans="1:25" s="53" customFormat="1" x14ac:dyDescent="0.35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</row>
    <row r="241" spans="1:25" x14ac:dyDescent="0.35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</row>
    <row r="244" spans="1:25" x14ac:dyDescent="0.35">
      <c r="A244" s="10" t="s">
        <v>145</v>
      </c>
      <c r="B244" s="10"/>
      <c r="C244" s="10"/>
      <c r="D244" s="10"/>
      <c r="E244" s="10"/>
      <c r="F244" s="10"/>
      <c r="G244" s="10"/>
      <c r="H244" s="10"/>
      <c r="I244" s="10"/>
      <c r="J244" s="10"/>
    </row>
    <row r="245" spans="1:25" ht="15" thickBot="1" x14ac:dyDescent="0.4">
      <c r="A245" s="10"/>
      <c r="B245" s="10"/>
      <c r="C245" s="10"/>
      <c r="D245" s="10"/>
      <c r="E245" s="10"/>
      <c r="F245" s="10"/>
      <c r="G245" s="10"/>
      <c r="H245" s="10"/>
      <c r="I245" s="10"/>
      <c r="J245" s="10"/>
    </row>
    <row r="246" spans="1:25" x14ac:dyDescent="0.35">
      <c r="D246" s="114" t="s">
        <v>49</v>
      </c>
      <c r="E246" s="115"/>
      <c r="F246" s="115"/>
      <c r="G246" s="121" t="str">
        <f>CONCATENATE(Arkusz18!A2," - ",Arkusz18!B2," r.")</f>
        <v>01.02.2021 - 28.02.2021 r.</v>
      </c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2"/>
    </row>
    <row r="247" spans="1:25" ht="31.5" customHeight="1" x14ac:dyDescent="0.35">
      <c r="D247" s="116"/>
      <c r="E247" s="117"/>
      <c r="F247" s="117"/>
      <c r="G247" s="118" t="s">
        <v>65</v>
      </c>
      <c r="H247" s="118"/>
      <c r="I247" s="118"/>
      <c r="J247" s="118" t="s">
        <v>90</v>
      </c>
      <c r="K247" s="118"/>
      <c r="L247" s="118"/>
      <c r="M247" s="118" t="s">
        <v>64</v>
      </c>
      <c r="N247" s="118"/>
      <c r="O247" s="118"/>
      <c r="P247" s="118" t="s">
        <v>89</v>
      </c>
      <c r="Q247" s="118"/>
      <c r="R247" s="123"/>
    </row>
    <row r="248" spans="1:25" x14ac:dyDescent="0.35">
      <c r="D248" s="273" t="s">
        <v>88</v>
      </c>
      <c r="E248" s="274"/>
      <c r="F248" s="274"/>
      <c r="G248" s="283">
        <f>Arkusz16!A2</f>
        <v>0</v>
      </c>
      <c r="H248" s="283"/>
      <c r="I248" s="283"/>
      <c r="J248" s="283">
        <f>Arkusz16!A3</f>
        <v>0</v>
      </c>
      <c r="K248" s="283"/>
      <c r="L248" s="283"/>
      <c r="M248" s="283">
        <f>Arkusz16!A4</f>
        <v>0</v>
      </c>
      <c r="N248" s="283"/>
      <c r="O248" s="283"/>
      <c r="P248" s="283">
        <f>Arkusz16!A5</f>
        <v>0</v>
      </c>
      <c r="Q248" s="283"/>
      <c r="R248" s="283"/>
    </row>
    <row r="249" spans="1:25" x14ac:dyDescent="0.35">
      <c r="D249" s="275" t="s">
        <v>51</v>
      </c>
      <c r="E249" s="276"/>
      <c r="F249" s="276"/>
      <c r="G249" s="277">
        <f>Arkusz16!A6</f>
        <v>0</v>
      </c>
      <c r="H249" s="277"/>
      <c r="I249" s="277"/>
      <c r="J249" s="286">
        <f>Arkusz16!A7</f>
        <v>0</v>
      </c>
      <c r="K249" s="287"/>
      <c r="L249" s="288"/>
      <c r="M249" s="286">
        <f>Arkusz16!A8</f>
        <v>0</v>
      </c>
      <c r="N249" s="287"/>
      <c r="O249" s="288"/>
      <c r="P249" s="286">
        <f>Arkusz16!A9</f>
        <v>0</v>
      </c>
      <c r="Q249" s="287"/>
      <c r="R249" s="288"/>
    </row>
    <row r="250" spans="1:25" ht="15" thickBot="1" x14ac:dyDescent="0.4">
      <c r="D250" s="132" t="s">
        <v>52</v>
      </c>
      <c r="E250" s="133"/>
      <c r="F250" s="133"/>
      <c r="G250" s="134">
        <f>Arkusz16!A10</f>
        <v>0</v>
      </c>
      <c r="H250" s="134"/>
      <c r="I250" s="134"/>
      <c r="J250" s="134">
        <f>Arkusz16!A11</f>
        <v>0</v>
      </c>
      <c r="K250" s="134"/>
      <c r="L250" s="134"/>
      <c r="M250" s="134">
        <f>Arkusz16!A12</f>
        <v>0</v>
      </c>
      <c r="N250" s="134"/>
      <c r="O250" s="134"/>
      <c r="P250" s="134">
        <f>Arkusz16!A13</f>
        <v>0</v>
      </c>
      <c r="Q250" s="134"/>
      <c r="R250" s="134"/>
    </row>
    <row r="251" spans="1:25" ht="15" thickBot="1" x14ac:dyDescent="0.4">
      <c r="D251" s="278" t="s">
        <v>50</v>
      </c>
      <c r="E251" s="279"/>
      <c r="F251" s="279"/>
      <c r="G251" s="112">
        <f>SUM(G248:I250)</f>
        <v>0</v>
      </c>
      <c r="H251" s="112"/>
      <c r="I251" s="112"/>
      <c r="J251" s="112">
        <f t="shared" ref="J251" si="5">SUM(J248:L250)</f>
        <v>0</v>
      </c>
      <c r="K251" s="112"/>
      <c r="L251" s="112"/>
      <c r="M251" s="112">
        <f t="shared" ref="M251" si="6">SUM(M248:O250)</f>
        <v>0</v>
      </c>
      <c r="N251" s="112"/>
      <c r="O251" s="112"/>
      <c r="P251" s="112">
        <f t="shared" ref="P251" si="7">SUM(P248:R250)</f>
        <v>0</v>
      </c>
      <c r="Q251" s="112"/>
      <c r="R251" s="113"/>
    </row>
    <row r="252" spans="1:25" ht="15" thickBot="1" x14ac:dyDescent="0.4">
      <c r="A252" s="36"/>
      <c r="B252" s="36"/>
      <c r="C252" s="36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25" x14ac:dyDescent="0.35">
      <c r="D253" s="114" t="s">
        <v>49</v>
      </c>
      <c r="E253" s="115"/>
      <c r="F253" s="115"/>
      <c r="G253" s="121" t="str">
        <f>CONCATENATE(Arkusz18!C2," - ",Arkusz18!B2," r.")</f>
        <v>01.01.2021 - 28.02.2021 r.</v>
      </c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2"/>
    </row>
    <row r="254" spans="1:25" ht="32.25" customHeight="1" x14ac:dyDescent="0.35">
      <c r="D254" s="116"/>
      <c r="E254" s="117"/>
      <c r="F254" s="117"/>
      <c r="G254" s="118" t="s">
        <v>65</v>
      </c>
      <c r="H254" s="118"/>
      <c r="I254" s="118"/>
      <c r="J254" s="118" t="s">
        <v>90</v>
      </c>
      <c r="K254" s="118"/>
      <c r="L254" s="118"/>
      <c r="M254" s="118" t="s">
        <v>64</v>
      </c>
      <c r="N254" s="118"/>
      <c r="O254" s="118"/>
      <c r="P254" s="118" t="s">
        <v>89</v>
      </c>
      <c r="Q254" s="118"/>
      <c r="R254" s="123"/>
    </row>
    <row r="255" spans="1:25" x14ac:dyDescent="0.35">
      <c r="D255" s="273" t="s">
        <v>88</v>
      </c>
      <c r="E255" s="274"/>
      <c r="F255" s="274"/>
      <c r="G255" s="283">
        <f>Arkusz17!A2</f>
        <v>0</v>
      </c>
      <c r="H255" s="283"/>
      <c r="I255" s="283"/>
      <c r="J255" s="283">
        <f>Arkusz17!A3</f>
        <v>0</v>
      </c>
      <c r="K255" s="283"/>
      <c r="L255" s="283"/>
      <c r="M255" s="283">
        <f>Arkusz17!A4</f>
        <v>0</v>
      </c>
      <c r="N255" s="283"/>
      <c r="O255" s="283"/>
      <c r="P255" s="283">
        <f>Arkusz17!A5</f>
        <v>0</v>
      </c>
      <c r="Q255" s="283"/>
      <c r="R255" s="283"/>
    </row>
    <row r="256" spans="1:25" x14ac:dyDescent="0.35">
      <c r="D256" s="275" t="s">
        <v>51</v>
      </c>
      <c r="E256" s="276"/>
      <c r="F256" s="276"/>
      <c r="G256" s="277">
        <f>Arkusz17!A6</f>
        <v>0</v>
      </c>
      <c r="H256" s="277"/>
      <c r="I256" s="277"/>
      <c r="J256" s="277">
        <f>Arkusz17!A7</f>
        <v>0</v>
      </c>
      <c r="K256" s="277"/>
      <c r="L256" s="277"/>
      <c r="M256" s="277">
        <f>Arkusz17!A8</f>
        <v>0</v>
      </c>
      <c r="N256" s="277"/>
      <c r="O256" s="277"/>
      <c r="P256" s="277">
        <f>Arkusz17!A9</f>
        <v>0</v>
      </c>
      <c r="Q256" s="277"/>
      <c r="R256" s="277"/>
    </row>
    <row r="257" spans="1:25" ht="15" thickBot="1" x14ac:dyDescent="0.4">
      <c r="D257" s="132" t="s">
        <v>52</v>
      </c>
      <c r="E257" s="133"/>
      <c r="F257" s="133"/>
      <c r="G257" s="134">
        <f>Arkusz17!A10</f>
        <v>0</v>
      </c>
      <c r="H257" s="134"/>
      <c r="I257" s="134"/>
      <c r="J257" s="134">
        <f>Arkusz17!A11</f>
        <v>0</v>
      </c>
      <c r="K257" s="134"/>
      <c r="L257" s="134"/>
      <c r="M257" s="134">
        <f>Arkusz17!A12</f>
        <v>0</v>
      </c>
      <c r="N257" s="134"/>
      <c r="O257" s="134"/>
      <c r="P257" s="134">
        <f>Arkusz17!A13</f>
        <v>1</v>
      </c>
      <c r="Q257" s="134"/>
      <c r="R257" s="134"/>
    </row>
    <row r="258" spans="1:25" ht="15" thickBot="1" x14ac:dyDescent="0.4">
      <c r="D258" s="278" t="s">
        <v>50</v>
      </c>
      <c r="E258" s="279"/>
      <c r="F258" s="279"/>
      <c r="G258" s="112">
        <f>SUM(G255:I257)</f>
        <v>0</v>
      </c>
      <c r="H258" s="112"/>
      <c r="I258" s="112"/>
      <c r="J258" s="112">
        <f t="shared" ref="J258" si="8">SUM(J255:L257)</f>
        <v>0</v>
      </c>
      <c r="K258" s="112"/>
      <c r="L258" s="112"/>
      <c r="M258" s="112">
        <f t="shared" ref="M258" si="9">SUM(M255:O257)</f>
        <v>0</v>
      </c>
      <c r="N258" s="112"/>
      <c r="O258" s="112"/>
      <c r="P258" s="112">
        <f t="shared" ref="P258" si="10">SUM(P255:R257)</f>
        <v>1</v>
      </c>
      <c r="Q258" s="112"/>
      <c r="R258" s="113"/>
    </row>
    <row r="260" spans="1:25" x14ac:dyDescent="0.35">
      <c r="A260" s="73" t="s">
        <v>170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</row>
    <row r="261" spans="1:25" x14ac:dyDescent="0.3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</row>
    <row r="263" spans="1:25" ht="18" x14ac:dyDescent="0.35">
      <c r="A263" s="8" t="s">
        <v>67</v>
      </c>
      <c r="F263" s="9"/>
    </row>
    <row r="264" spans="1:25" x14ac:dyDescent="0.35">
      <c r="F264" s="9"/>
    </row>
    <row r="265" spans="1:25" x14ac:dyDescent="0.35">
      <c r="A265" s="196" t="s">
        <v>146</v>
      </c>
      <c r="B265" s="196"/>
      <c r="C265" s="196"/>
      <c r="D265" s="196"/>
      <c r="E265" s="196"/>
      <c r="F265" s="196"/>
      <c r="G265" s="196"/>
      <c r="H265" s="196"/>
      <c r="I265" s="196"/>
      <c r="J265" s="196"/>
      <c r="K265" s="196"/>
      <c r="L265" s="196"/>
      <c r="M265" s="196"/>
      <c r="N265" s="196"/>
      <c r="O265" s="196"/>
      <c r="P265" s="196"/>
      <c r="Q265" s="196"/>
      <c r="R265" s="196"/>
      <c r="S265" s="196"/>
      <c r="T265" s="196"/>
      <c r="U265" s="196"/>
    </row>
    <row r="266" spans="1:25" x14ac:dyDescent="0.3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5" ht="15" thickBot="1" x14ac:dyDescent="0.4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</row>
    <row r="268" spans="1:25" x14ac:dyDescent="0.35">
      <c r="C268" s="207" t="s">
        <v>0</v>
      </c>
      <c r="D268" s="208"/>
      <c r="E268" s="208"/>
      <c r="F268" s="208"/>
      <c r="G268" s="280" t="str">
        <f>CONCATENATE(Arkusz18!A2," - ",Arkusz18!B2," r.")</f>
        <v>01.02.2021 - 28.02.2021 r.</v>
      </c>
      <c r="H268" s="281"/>
      <c r="I268" s="281"/>
      <c r="J268" s="281"/>
      <c r="K268" s="281"/>
      <c r="L268" s="281"/>
      <c r="M268" s="281"/>
      <c r="N268" s="281"/>
      <c r="O268" s="281"/>
      <c r="P268" s="281"/>
      <c r="Q268" s="281"/>
      <c r="R268" s="281"/>
      <c r="S268" s="281"/>
      <c r="T268" s="281"/>
      <c r="U268" s="281"/>
      <c r="V268" s="282"/>
    </row>
    <row r="269" spans="1:25" x14ac:dyDescent="0.35">
      <c r="C269" s="209"/>
      <c r="D269" s="195"/>
      <c r="E269" s="195"/>
      <c r="F269" s="195"/>
      <c r="G269" s="201" t="s">
        <v>31</v>
      </c>
      <c r="H269" s="202"/>
      <c r="I269" s="202"/>
      <c r="J269" s="203"/>
      <c r="K269" s="201" t="s">
        <v>32</v>
      </c>
      <c r="L269" s="202"/>
      <c r="M269" s="202"/>
      <c r="N269" s="203"/>
      <c r="O269" s="201" t="s">
        <v>103</v>
      </c>
      <c r="P269" s="202"/>
      <c r="Q269" s="202"/>
      <c r="R269" s="203"/>
      <c r="S269" s="201" t="s">
        <v>55</v>
      </c>
      <c r="T269" s="202"/>
      <c r="U269" s="202"/>
      <c r="V269" s="292"/>
    </row>
    <row r="270" spans="1:25" x14ac:dyDescent="0.35">
      <c r="C270" s="209"/>
      <c r="D270" s="195"/>
      <c r="E270" s="195"/>
      <c r="F270" s="195"/>
      <c r="G270" s="267" t="s">
        <v>30</v>
      </c>
      <c r="H270" s="268"/>
      <c r="I270" s="201" t="s">
        <v>10</v>
      </c>
      <c r="J270" s="203"/>
      <c r="K270" s="267" t="s">
        <v>33</v>
      </c>
      <c r="L270" s="268"/>
      <c r="M270" s="201" t="s">
        <v>10</v>
      </c>
      <c r="N270" s="203"/>
      <c r="O270" s="267" t="s">
        <v>30</v>
      </c>
      <c r="P270" s="268"/>
      <c r="Q270" s="201" t="s">
        <v>10</v>
      </c>
      <c r="R270" s="203"/>
      <c r="S270" s="267" t="s">
        <v>30</v>
      </c>
      <c r="T270" s="268"/>
      <c r="U270" s="201" t="s">
        <v>10</v>
      </c>
      <c r="V270" s="292"/>
    </row>
    <row r="271" spans="1:25" x14ac:dyDescent="0.35">
      <c r="C271" s="160" t="str">
        <f>Arkusz2!B2</f>
        <v>ROSJA</v>
      </c>
      <c r="D271" s="161"/>
      <c r="E271" s="161"/>
      <c r="F271" s="161"/>
      <c r="G271" s="210">
        <f>Arkusz2!F2</f>
        <v>1</v>
      </c>
      <c r="H271" s="211"/>
      <c r="I271" s="210">
        <f>Arkusz2!F8</f>
        <v>1</v>
      </c>
      <c r="J271" s="211"/>
      <c r="K271" s="210">
        <f>SUM(Arkusz2!F14,-G271)</f>
        <v>19</v>
      </c>
      <c r="L271" s="211"/>
      <c r="M271" s="210">
        <f>SUM(Arkusz2!F20,-I271)</f>
        <v>57</v>
      </c>
      <c r="N271" s="211"/>
      <c r="O271" s="210">
        <f>Arkusz2!F26</f>
        <v>0</v>
      </c>
      <c r="P271" s="211"/>
      <c r="Q271" s="210">
        <f>Arkusz2!F32</f>
        <v>0</v>
      </c>
      <c r="R271" s="211"/>
      <c r="S271" s="210">
        <f>SUM(Arkusz2!F14,O271)</f>
        <v>20</v>
      </c>
      <c r="T271" s="211"/>
      <c r="U271" s="210">
        <f>SUM(Arkusz2!F20,Q271)</f>
        <v>58</v>
      </c>
      <c r="V271" s="285"/>
    </row>
    <row r="272" spans="1:25" x14ac:dyDescent="0.35">
      <c r="C272" s="67" t="str">
        <f>Arkusz2!B3</f>
        <v>BIAŁORUŚ</v>
      </c>
      <c r="D272" s="68"/>
      <c r="E272" s="68"/>
      <c r="F272" s="68"/>
      <c r="G272" s="212">
        <f>Arkusz2!F3</f>
        <v>47</v>
      </c>
      <c r="H272" s="213"/>
      <c r="I272" s="212">
        <f>Arkusz2!F9</f>
        <v>58</v>
      </c>
      <c r="J272" s="213"/>
      <c r="K272" s="212">
        <f>SUM(Arkusz2!F15,-G272)</f>
        <v>0</v>
      </c>
      <c r="L272" s="213"/>
      <c r="M272" s="212">
        <f>SUM(Arkusz2!F21,-I272)</f>
        <v>0</v>
      </c>
      <c r="N272" s="213"/>
      <c r="O272" s="212">
        <f>Arkusz2!F27</f>
        <v>0</v>
      </c>
      <c r="P272" s="213"/>
      <c r="Q272" s="212">
        <f>Arkusz2!F33</f>
        <v>0</v>
      </c>
      <c r="R272" s="213"/>
      <c r="S272" s="212">
        <f>SUM(Arkusz2!F15,O272)</f>
        <v>47</v>
      </c>
      <c r="T272" s="213"/>
      <c r="U272" s="212">
        <f>SUM(Arkusz2!F21,Q272)</f>
        <v>58</v>
      </c>
      <c r="V272" s="284"/>
    </row>
    <row r="273" spans="3:22" x14ac:dyDescent="0.35">
      <c r="C273" s="160" t="str">
        <f>Arkusz2!B4</f>
        <v>UKRAINA</v>
      </c>
      <c r="D273" s="161"/>
      <c r="E273" s="161"/>
      <c r="F273" s="161"/>
      <c r="G273" s="210">
        <f>Arkusz2!F4</f>
        <v>10</v>
      </c>
      <c r="H273" s="211"/>
      <c r="I273" s="210">
        <f>Arkusz2!F10</f>
        <v>14</v>
      </c>
      <c r="J273" s="211"/>
      <c r="K273" s="210">
        <f>SUM(Arkusz2!F16,-G273)</f>
        <v>5</v>
      </c>
      <c r="L273" s="211"/>
      <c r="M273" s="210">
        <f>SUM(Arkusz2!F22,-I273)</f>
        <v>7</v>
      </c>
      <c r="N273" s="211"/>
      <c r="O273" s="210">
        <f>Arkusz2!F28</f>
        <v>3</v>
      </c>
      <c r="P273" s="211"/>
      <c r="Q273" s="210">
        <f>Arkusz2!F34</f>
        <v>3</v>
      </c>
      <c r="R273" s="211"/>
      <c r="S273" s="210">
        <f>SUM(Arkusz2!F16,O273)</f>
        <v>18</v>
      </c>
      <c r="T273" s="211"/>
      <c r="U273" s="210">
        <f>SUM(Arkusz2!F22,Q273)</f>
        <v>24</v>
      </c>
      <c r="V273" s="285"/>
    </row>
    <row r="274" spans="3:22" x14ac:dyDescent="0.35">
      <c r="C274" s="67" t="str">
        <f>Arkusz2!B5</f>
        <v>AFGANISTAN</v>
      </c>
      <c r="D274" s="68"/>
      <c r="E274" s="68"/>
      <c r="F274" s="68"/>
      <c r="G274" s="212">
        <f>Arkusz2!F5</f>
        <v>20</v>
      </c>
      <c r="H274" s="213"/>
      <c r="I274" s="212">
        <f>Arkusz2!F11</f>
        <v>20</v>
      </c>
      <c r="J274" s="213"/>
      <c r="K274" s="212">
        <f>SUM(Arkusz2!F17,-G274)</f>
        <v>0</v>
      </c>
      <c r="L274" s="213"/>
      <c r="M274" s="212">
        <f>SUM(Arkusz2!F23,-I274)</f>
        <v>0</v>
      </c>
      <c r="N274" s="213"/>
      <c r="O274" s="212">
        <f>Arkusz2!F29</f>
        <v>0</v>
      </c>
      <c r="P274" s="213"/>
      <c r="Q274" s="212">
        <f>Arkusz2!F35</f>
        <v>0</v>
      </c>
      <c r="R274" s="213"/>
      <c r="S274" s="212">
        <f>SUM(Arkusz2!F17,O274)</f>
        <v>20</v>
      </c>
      <c r="T274" s="213"/>
      <c r="U274" s="212">
        <f>SUM(Arkusz2!F23,Q274)</f>
        <v>20</v>
      </c>
      <c r="V274" s="284"/>
    </row>
    <row r="275" spans="3:22" x14ac:dyDescent="0.35">
      <c r="C275" s="160" t="str">
        <f>Arkusz2!B6</f>
        <v>PAKISTAN</v>
      </c>
      <c r="D275" s="161"/>
      <c r="E275" s="161"/>
      <c r="F275" s="161"/>
      <c r="G275" s="210">
        <f>Arkusz2!F6</f>
        <v>3</v>
      </c>
      <c r="H275" s="211"/>
      <c r="I275" s="210">
        <f>Arkusz2!F12</f>
        <v>3</v>
      </c>
      <c r="J275" s="211"/>
      <c r="K275" s="210">
        <f>SUM(Arkusz2!F18,-G275)</f>
        <v>1</v>
      </c>
      <c r="L275" s="211"/>
      <c r="M275" s="210">
        <f>SUM(Arkusz2!F24,-I275)</f>
        <v>1</v>
      </c>
      <c r="N275" s="211"/>
      <c r="O275" s="210">
        <f>Arkusz2!F30</f>
        <v>0</v>
      </c>
      <c r="P275" s="211"/>
      <c r="Q275" s="210">
        <f>Arkusz2!F36</f>
        <v>0</v>
      </c>
      <c r="R275" s="211"/>
      <c r="S275" s="210">
        <f>SUM(Arkusz2!F18,O275)</f>
        <v>4</v>
      </c>
      <c r="T275" s="211"/>
      <c r="U275" s="210">
        <f>SUM(Arkusz2!F24,Q275)</f>
        <v>4</v>
      </c>
      <c r="V275" s="285"/>
    </row>
    <row r="276" spans="3:22" ht="15" thickBot="1" x14ac:dyDescent="0.4">
      <c r="C276" s="256" t="str">
        <f>Arkusz2!B7</f>
        <v>Pozostałe</v>
      </c>
      <c r="D276" s="257"/>
      <c r="E276" s="257"/>
      <c r="F276" s="257"/>
      <c r="G276" s="156">
        <f>Arkusz2!F7</f>
        <v>16</v>
      </c>
      <c r="H276" s="157"/>
      <c r="I276" s="156">
        <f>Arkusz2!F13</f>
        <v>16</v>
      </c>
      <c r="J276" s="157"/>
      <c r="K276" s="156">
        <f>SUM(Arkusz2!F19,-G276)</f>
        <v>4</v>
      </c>
      <c r="L276" s="157"/>
      <c r="M276" s="156">
        <f>SUM(Arkusz2!F25,-I276)</f>
        <v>4</v>
      </c>
      <c r="N276" s="157"/>
      <c r="O276" s="156">
        <f>Arkusz2!F31</f>
        <v>0</v>
      </c>
      <c r="P276" s="157"/>
      <c r="Q276" s="156">
        <f>Arkusz2!F37</f>
        <v>0</v>
      </c>
      <c r="R276" s="157"/>
      <c r="S276" s="156">
        <f>SUM(Arkusz2!F19,O276)</f>
        <v>20</v>
      </c>
      <c r="T276" s="157"/>
      <c r="U276" s="156">
        <f>SUM(Arkusz2!F25,Q276)</f>
        <v>20</v>
      </c>
      <c r="V276" s="206"/>
    </row>
    <row r="277" spans="3:22" ht="15" thickBot="1" x14ac:dyDescent="0.4">
      <c r="C277" s="265" t="s">
        <v>1</v>
      </c>
      <c r="D277" s="266"/>
      <c r="E277" s="266"/>
      <c r="F277" s="266"/>
      <c r="G277" s="154">
        <f>SUM(G271:G276)</f>
        <v>97</v>
      </c>
      <c r="H277" s="155"/>
      <c r="I277" s="154">
        <f>SUM(I271:I276)</f>
        <v>112</v>
      </c>
      <c r="J277" s="155"/>
      <c r="K277" s="154">
        <f>SUM(K271:K276)</f>
        <v>29</v>
      </c>
      <c r="L277" s="155"/>
      <c r="M277" s="154">
        <f>SUM(M271:M276)</f>
        <v>69</v>
      </c>
      <c r="N277" s="155"/>
      <c r="O277" s="154">
        <f>SUM(O271:O276)</f>
        <v>3</v>
      </c>
      <c r="P277" s="155"/>
      <c r="Q277" s="154">
        <f>SUM(Q271:Q276)</f>
        <v>3</v>
      </c>
      <c r="R277" s="155"/>
      <c r="S277" s="154">
        <f>SUM(S271:S276)</f>
        <v>129</v>
      </c>
      <c r="T277" s="155"/>
      <c r="U277" s="154">
        <f>SUM(U271:U276)</f>
        <v>184</v>
      </c>
      <c r="V277" s="204"/>
    </row>
    <row r="281" spans="3:22" x14ac:dyDescent="0.35">
      <c r="M281" s="11"/>
      <c r="N281" s="11"/>
      <c r="O281" s="11"/>
      <c r="P281" s="11"/>
      <c r="Q281" s="11"/>
      <c r="R281" s="11"/>
      <c r="S281" s="11"/>
    </row>
    <row r="282" spans="3:22" x14ac:dyDescent="0.35">
      <c r="M282" s="11"/>
      <c r="N282" s="11"/>
      <c r="O282" s="11"/>
      <c r="P282" s="11"/>
      <c r="Q282" s="11"/>
      <c r="R282" s="11"/>
      <c r="S282" s="11"/>
    </row>
    <row r="283" spans="3:22" x14ac:dyDescent="0.35">
      <c r="M283" s="11"/>
      <c r="N283" s="11"/>
      <c r="O283" s="11"/>
      <c r="P283" s="11"/>
      <c r="Q283" s="11"/>
      <c r="R283" s="11"/>
      <c r="S283" s="11"/>
    </row>
    <row r="284" spans="3:22" x14ac:dyDescent="0.35">
      <c r="M284" s="11"/>
      <c r="N284" s="11"/>
      <c r="O284" s="11"/>
      <c r="P284" s="11"/>
      <c r="Q284" s="11"/>
      <c r="R284" s="11"/>
      <c r="S284" s="11"/>
    </row>
    <row r="285" spans="3:22" x14ac:dyDescent="0.35">
      <c r="M285" s="11"/>
      <c r="N285" s="11"/>
      <c r="O285" s="11"/>
      <c r="P285" s="11"/>
      <c r="Q285" s="11"/>
      <c r="R285" s="11"/>
      <c r="S285" s="11"/>
    </row>
    <row r="286" spans="3:22" x14ac:dyDescent="0.35">
      <c r="M286" s="11"/>
      <c r="N286" s="11"/>
      <c r="O286" s="11"/>
      <c r="P286" s="11"/>
      <c r="Q286" s="11"/>
      <c r="R286" s="11"/>
      <c r="S286" s="11"/>
    </row>
    <row r="287" spans="3:22" x14ac:dyDescent="0.35">
      <c r="M287" s="11"/>
      <c r="N287" s="11"/>
      <c r="O287" s="11"/>
      <c r="P287" s="11"/>
      <c r="Q287" s="11"/>
      <c r="R287" s="11"/>
      <c r="S287" s="11"/>
    </row>
    <row r="288" spans="3:22" x14ac:dyDescent="0.35">
      <c r="M288" s="11"/>
      <c r="N288" s="11"/>
      <c r="O288" s="11"/>
      <c r="P288" s="11"/>
      <c r="Q288" s="11"/>
      <c r="R288" s="11"/>
      <c r="S288" s="11"/>
    </row>
    <row r="289" spans="1:22" x14ac:dyDescent="0.35">
      <c r="D289" s="205"/>
      <c r="E289" s="205"/>
    </row>
    <row r="293" spans="1:22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8" spans="1:22" ht="15" thickBot="1" x14ac:dyDescent="0.4"/>
    <row r="299" spans="1:22" x14ac:dyDescent="0.35">
      <c r="C299" s="207" t="s">
        <v>0</v>
      </c>
      <c r="D299" s="208"/>
      <c r="E299" s="208"/>
      <c r="F299" s="208"/>
      <c r="G299" s="197" t="str">
        <f>CONCATENATE(Arkusz18!C2," - ",Arkusz18!B2," r.")</f>
        <v>01.01.2021 - 28.02.2021 r.</v>
      </c>
      <c r="H299" s="197"/>
      <c r="I299" s="197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197"/>
      <c r="V299" s="198"/>
    </row>
    <row r="300" spans="1:22" x14ac:dyDescent="0.35">
      <c r="C300" s="209"/>
      <c r="D300" s="195"/>
      <c r="E300" s="195"/>
      <c r="F300" s="195"/>
      <c r="G300" s="195" t="s">
        <v>31</v>
      </c>
      <c r="H300" s="195"/>
      <c r="I300" s="195"/>
      <c r="J300" s="195"/>
      <c r="K300" s="195" t="s">
        <v>32</v>
      </c>
      <c r="L300" s="195"/>
      <c r="M300" s="195"/>
      <c r="N300" s="195"/>
      <c r="O300" s="195" t="s">
        <v>136</v>
      </c>
      <c r="P300" s="195"/>
      <c r="Q300" s="195"/>
      <c r="R300" s="195"/>
      <c r="S300" s="195" t="s">
        <v>55</v>
      </c>
      <c r="T300" s="195"/>
      <c r="U300" s="195"/>
      <c r="V300" s="199"/>
    </row>
    <row r="301" spans="1:22" x14ac:dyDescent="0.35">
      <c r="C301" s="209"/>
      <c r="D301" s="195"/>
      <c r="E301" s="195"/>
      <c r="F301" s="195"/>
      <c r="G301" s="200" t="s">
        <v>30</v>
      </c>
      <c r="H301" s="200"/>
      <c r="I301" s="195" t="s">
        <v>10</v>
      </c>
      <c r="J301" s="195"/>
      <c r="K301" s="200" t="s">
        <v>33</v>
      </c>
      <c r="L301" s="200"/>
      <c r="M301" s="195" t="s">
        <v>10</v>
      </c>
      <c r="N301" s="195"/>
      <c r="O301" s="200" t="s">
        <v>30</v>
      </c>
      <c r="P301" s="200"/>
      <c r="Q301" s="195" t="s">
        <v>10</v>
      </c>
      <c r="R301" s="195"/>
      <c r="S301" s="200" t="s">
        <v>30</v>
      </c>
      <c r="T301" s="200"/>
      <c r="U301" s="195" t="s">
        <v>10</v>
      </c>
      <c r="V301" s="199"/>
    </row>
    <row r="302" spans="1:22" x14ac:dyDescent="0.35">
      <c r="C302" s="160" t="str">
        <f>Arkusz3!B2</f>
        <v>BIAŁORUŚ</v>
      </c>
      <c r="D302" s="161"/>
      <c r="E302" s="161"/>
      <c r="F302" s="161"/>
      <c r="G302" s="150">
        <f>Arkusz3!F2</f>
        <v>95</v>
      </c>
      <c r="H302" s="150"/>
      <c r="I302" s="150">
        <f>Arkusz3!F8</f>
        <v>127</v>
      </c>
      <c r="J302" s="150"/>
      <c r="K302" s="150">
        <f>SUM(Arkusz3!F14,-G302)</f>
        <v>3</v>
      </c>
      <c r="L302" s="150"/>
      <c r="M302" s="150">
        <f>SUM(Arkusz3!F20,-I302)</f>
        <v>5</v>
      </c>
      <c r="N302" s="150"/>
      <c r="O302" s="150">
        <f>Arkusz3!F26</f>
        <v>1</v>
      </c>
      <c r="P302" s="150"/>
      <c r="Q302" s="150">
        <f>Arkusz3!F32</f>
        <v>1</v>
      </c>
      <c r="R302" s="150"/>
      <c r="S302" s="150">
        <f>SUM(Arkusz3!F14,O302)</f>
        <v>99</v>
      </c>
      <c r="T302" s="150"/>
      <c r="U302" s="150">
        <f>SUM(Arkusz3!F20,Q302)</f>
        <v>133</v>
      </c>
      <c r="V302" s="181"/>
    </row>
    <row r="303" spans="1:22" x14ac:dyDescent="0.35">
      <c r="C303" s="67" t="str">
        <f>Arkusz3!B3</f>
        <v>ROSJA</v>
      </c>
      <c r="D303" s="68"/>
      <c r="E303" s="68"/>
      <c r="F303" s="68"/>
      <c r="G303" s="152">
        <f>Arkusz3!F3</f>
        <v>7</v>
      </c>
      <c r="H303" s="152"/>
      <c r="I303" s="152">
        <f>Arkusz3!F9</f>
        <v>13</v>
      </c>
      <c r="J303" s="152"/>
      <c r="K303" s="152">
        <f>SUM(Arkusz3!F15,-G303)</f>
        <v>40</v>
      </c>
      <c r="L303" s="152"/>
      <c r="M303" s="152">
        <f>SUM(Arkusz3!F21,-I303)</f>
        <v>105</v>
      </c>
      <c r="N303" s="152"/>
      <c r="O303" s="152">
        <f>Arkusz3!F27</f>
        <v>0</v>
      </c>
      <c r="P303" s="152"/>
      <c r="Q303" s="152">
        <f>Arkusz3!F33</f>
        <v>0</v>
      </c>
      <c r="R303" s="152"/>
      <c r="S303" s="152">
        <f>SUM(Arkusz3!F15,O303)</f>
        <v>47</v>
      </c>
      <c r="T303" s="152"/>
      <c r="U303" s="152">
        <f>SUM(Arkusz3!F21,Q303)</f>
        <v>118</v>
      </c>
      <c r="V303" s="180"/>
    </row>
    <row r="304" spans="1:22" x14ac:dyDescent="0.35">
      <c r="C304" s="160" t="str">
        <f>Arkusz3!B4</f>
        <v>UKRAINA</v>
      </c>
      <c r="D304" s="161"/>
      <c r="E304" s="161"/>
      <c r="F304" s="161"/>
      <c r="G304" s="150">
        <f>Arkusz3!F4</f>
        <v>14</v>
      </c>
      <c r="H304" s="150"/>
      <c r="I304" s="150">
        <f>Arkusz3!F10</f>
        <v>19</v>
      </c>
      <c r="J304" s="150"/>
      <c r="K304" s="150">
        <f>SUM(Arkusz3!F16,-G304)</f>
        <v>10</v>
      </c>
      <c r="L304" s="150"/>
      <c r="M304" s="150">
        <f>SUM(Arkusz3!F22,-I304)</f>
        <v>14</v>
      </c>
      <c r="N304" s="150"/>
      <c r="O304" s="150">
        <f>Arkusz3!F28</f>
        <v>4</v>
      </c>
      <c r="P304" s="150"/>
      <c r="Q304" s="150">
        <f>Arkusz3!F34</f>
        <v>4</v>
      </c>
      <c r="R304" s="150"/>
      <c r="S304" s="150">
        <f>SUM(Arkusz3!F16,O304)</f>
        <v>28</v>
      </c>
      <c r="T304" s="150"/>
      <c r="U304" s="150">
        <f>SUM(Arkusz3!F22,Q304)</f>
        <v>37</v>
      </c>
      <c r="V304" s="181"/>
    </row>
    <row r="305" spans="1:26" x14ac:dyDescent="0.35">
      <c r="C305" s="67" t="str">
        <f>Arkusz3!B5</f>
        <v>AFGANISTAN</v>
      </c>
      <c r="D305" s="68"/>
      <c r="E305" s="68"/>
      <c r="F305" s="68"/>
      <c r="G305" s="152">
        <f>Arkusz3!F5</f>
        <v>37</v>
      </c>
      <c r="H305" s="152"/>
      <c r="I305" s="152">
        <f>Arkusz3!F11</f>
        <v>37</v>
      </c>
      <c r="J305" s="152"/>
      <c r="K305" s="152">
        <f>SUM(Arkusz3!F17,-G305)</f>
        <v>0</v>
      </c>
      <c r="L305" s="152"/>
      <c r="M305" s="152">
        <f>SUM(Arkusz3!F23,-I305)</f>
        <v>0</v>
      </c>
      <c r="N305" s="152"/>
      <c r="O305" s="152">
        <f>Arkusz3!F29</f>
        <v>0</v>
      </c>
      <c r="P305" s="152"/>
      <c r="Q305" s="152">
        <f>Arkusz3!F35</f>
        <v>0</v>
      </c>
      <c r="R305" s="152"/>
      <c r="S305" s="152">
        <f>SUM(Arkusz3!F17,O305)</f>
        <v>37</v>
      </c>
      <c r="T305" s="152"/>
      <c r="U305" s="152">
        <f>SUM(Arkusz3!F23,Q305)</f>
        <v>37</v>
      </c>
      <c r="V305" s="180"/>
    </row>
    <row r="306" spans="1:26" x14ac:dyDescent="0.35">
      <c r="C306" s="160" t="str">
        <f>Arkusz3!B6</f>
        <v>IRAN</v>
      </c>
      <c r="D306" s="161"/>
      <c r="E306" s="161"/>
      <c r="F306" s="161"/>
      <c r="G306" s="150">
        <f>Arkusz3!F6</f>
        <v>8</v>
      </c>
      <c r="H306" s="150"/>
      <c r="I306" s="150">
        <f>Arkusz3!F12</f>
        <v>11</v>
      </c>
      <c r="J306" s="150"/>
      <c r="K306" s="150">
        <f>SUM(Arkusz3!F18,-G306)</f>
        <v>2</v>
      </c>
      <c r="L306" s="150"/>
      <c r="M306" s="150">
        <f>SUM(Arkusz3!F24,-I306)</f>
        <v>2</v>
      </c>
      <c r="N306" s="150"/>
      <c r="O306" s="150">
        <f>Arkusz3!F30</f>
        <v>0</v>
      </c>
      <c r="P306" s="150"/>
      <c r="Q306" s="150">
        <f>Arkusz3!F36</f>
        <v>0</v>
      </c>
      <c r="R306" s="150"/>
      <c r="S306" s="150">
        <f>SUM(Arkusz3!F18,O306)</f>
        <v>10</v>
      </c>
      <c r="T306" s="150"/>
      <c r="U306" s="150">
        <f>SUM(Arkusz3!F24,Q306)</f>
        <v>13</v>
      </c>
      <c r="V306" s="181"/>
    </row>
    <row r="307" spans="1:26" ht="15" thickBot="1" x14ac:dyDescent="0.4">
      <c r="C307" s="256" t="str">
        <f>Arkusz3!B7</f>
        <v>Pozostałe</v>
      </c>
      <c r="D307" s="257"/>
      <c r="E307" s="257"/>
      <c r="F307" s="257"/>
      <c r="G307" s="153">
        <f>Arkusz3!F7</f>
        <v>43</v>
      </c>
      <c r="H307" s="153"/>
      <c r="I307" s="153">
        <f>Arkusz3!F13</f>
        <v>44</v>
      </c>
      <c r="J307" s="153"/>
      <c r="K307" s="153">
        <f>SUM(Arkusz3!F19,-G307)</f>
        <v>19</v>
      </c>
      <c r="L307" s="153"/>
      <c r="M307" s="153">
        <f>SUM(Arkusz3!F25,-I307)</f>
        <v>48</v>
      </c>
      <c r="N307" s="153"/>
      <c r="O307" s="153">
        <f>Arkusz3!F31</f>
        <v>0</v>
      </c>
      <c r="P307" s="153"/>
      <c r="Q307" s="153">
        <f>Arkusz3!F37</f>
        <v>0</v>
      </c>
      <c r="R307" s="153"/>
      <c r="S307" s="153">
        <f>SUM(Arkusz3!F19,O307)</f>
        <v>62</v>
      </c>
      <c r="T307" s="153"/>
      <c r="U307" s="153">
        <f>SUM(Arkusz3!F25,Q307)</f>
        <v>92</v>
      </c>
      <c r="V307" s="184"/>
    </row>
    <row r="308" spans="1:26" ht="15" thickBot="1" x14ac:dyDescent="0.4">
      <c r="C308" s="258" t="s">
        <v>1</v>
      </c>
      <c r="D308" s="259"/>
      <c r="E308" s="259"/>
      <c r="F308" s="259"/>
      <c r="G308" s="151">
        <f>SUM(G302:G307)</f>
        <v>204</v>
      </c>
      <c r="H308" s="151"/>
      <c r="I308" s="151">
        <f>SUM(I302:I307)</f>
        <v>251</v>
      </c>
      <c r="J308" s="151"/>
      <c r="K308" s="151">
        <f>SUM(K302:K307)</f>
        <v>74</v>
      </c>
      <c r="L308" s="151"/>
      <c r="M308" s="151">
        <f>SUM(M302:M307)</f>
        <v>174</v>
      </c>
      <c r="N308" s="151"/>
      <c r="O308" s="151">
        <f>SUM(O302:O307)</f>
        <v>5</v>
      </c>
      <c r="P308" s="151"/>
      <c r="Q308" s="151">
        <f>SUM(Q302:Q307)</f>
        <v>5</v>
      </c>
      <c r="R308" s="151"/>
      <c r="S308" s="151">
        <f>SUM(S302:S307)</f>
        <v>283</v>
      </c>
      <c r="T308" s="151"/>
      <c r="U308" s="151">
        <f>SUM(U302:U307)</f>
        <v>430</v>
      </c>
      <c r="V308" s="220"/>
    </row>
    <row r="309" spans="1:26" x14ac:dyDescent="0.35">
      <c r="A309" s="4"/>
      <c r="B309" s="12"/>
      <c r="C309" s="13"/>
      <c r="D309" s="13"/>
      <c r="E309" s="13"/>
      <c r="F309" s="13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2"/>
    </row>
    <row r="310" spans="1:26" x14ac:dyDescent="0.35">
      <c r="A310" s="260" t="s">
        <v>139</v>
      </c>
      <c r="B310" s="260"/>
      <c r="C310" s="260"/>
      <c r="D310" s="260"/>
      <c r="E310" s="260"/>
      <c r="F310" s="260"/>
      <c r="G310" s="260"/>
      <c r="H310" s="260"/>
      <c r="I310" s="260"/>
      <c r="J310" s="260"/>
      <c r="K310" s="260"/>
      <c r="L310" s="260"/>
      <c r="M310" s="260"/>
      <c r="N310" s="260"/>
      <c r="O310" s="260"/>
      <c r="P310" s="260"/>
      <c r="Q310" s="260"/>
      <c r="R310" s="260"/>
      <c r="S310" s="260"/>
      <c r="T310" s="260"/>
      <c r="U310" s="260"/>
      <c r="V310" s="260"/>
      <c r="W310" s="260"/>
      <c r="X310" s="260"/>
      <c r="Y310" s="260"/>
      <c r="Z310" s="260"/>
    </row>
    <row r="311" spans="1:26" x14ac:dyDescent="0.3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6"/>
      <c r="Z311" s="15"/>
    </row>
    <row r="315" spans="1:26" x14ac:dyDescent="0.35">
      <c r="M315" s="11"/>
      <c r="N315" s="11"/>
      <c r="O315" s="11"/>
      <c r="P315" s="11"/>
      <c r="Q315" s="11"/>
      <c r="R315" s="11"/>
      <c r="S315" s="11"/>
    </row>
    <row r="316" spans="1:26" x14ac:dyDescent="0.35">
      <c r="M316" s="11"/>
      <c r="N316" s="11"/>
      <c r="O316" s="11"/>
      <c r="P316" s="11"/>
      <c r="Q316" s="11"/>
      <c r="R316" s="11"/>
      <c r="S316" s="11"/>
    </row>
    <row r="317" spans="1:26" x14ac:dyDescent="0.35">
      <c r="M317" s="11"/>
      <c r="N317" s="11"/>
      <c r="O317" s="11"/>
      <c r="P317" s="11"/>
      <c r="Q317" s="11"/>
      <c r="R317" s="11"/>
      <c r="S317" s="11"/>
    </row>
    <row r="318" spans="1:26" x14ac:dyDescent="0.35">
      <c r="M318" s="11"/>
      <c r="N318" s="11"/>
      <c r="O318" s="11"/>
      <c r="P318" s="11"/>
      <c r="Q318" s="11"/>
      <c r="R318" s="11"/>
      <c r="S318" s="11"/>
    </row>
    <row r="319" spans="1:26" x14ac:dyDescent="0.35">
      <c r="M319" s="11"/>
      <c r="N319" s="11"/>
      <c r="O319" s="11"/>
      <c r="P319" s="11"/>
      <c r="Q319" s="11"/>
      <c r="R319" s="11"/>
      <c r="S319" s="11"/>
    </row>
    <row r="320" spans="1:26" x14ac:dyDescent="0.35">
      <c r="M320" s="11"/>
      <c r="N320" s="11"/>
      <c r="O320" s="11"/>
      <c r="P320" s="11"/>
      <c r="Q320" s="11"/>
      <c r="R320" s="11"/>
      <c r="S320" s="11"/>
    </row>
    <row r="321" spans="1:26" x14ac:dyDescent="0.35">
      <c r="M321" s="11"/>
      <c r="N321" s="11"/>
      <c r="O321" s="11"/>
      <c r="P321" s="11"/>
      <c r="Q321" s="11"/>
      <c r="R321" s="11"/>
      <c r="S321" s="11"/>
    </row>
    <row r="322" spans="1:26" x14ac:dyDescent="0.35">
      <c r="M322" s="11"/>
      <c r="N322" s="11"/>
      <c r="O322" s="11"/>
      <c r="P322" s="11"/>
      <c r="Q322" s="11"/>
      <c r="R322" s="11"/>
      <c r="S322" s="11"/>
    </row>
    <row r="323" spans="1:26" x14ac:dyDescent="0.35">
      <c r="D323" s="205"/>
      <c r="E323" s="205"/>
    </row>
    <row r="328" spans="1:26" x14ac:dyDescent="0.35">
      <c r="V328" s="17"/>
      <c r="W328" s="17"/>
      <c r="X328" s="17"/>
      <c r="Y328" s="18"/>
      <c r="Z328" s="17"/>
    </row>
    <row r="329" spans="1:26" x14ac:dyDescent="0.35">
      <c r="V329" s="17"/>
      <c r="W329" s="17"/>
      <c r="X329" s="17"/>
      <c r="Y329" s="18"/>
      <c r="Z329" s="17"/>
    </row>
    <row r="330" spans="1:26" x14ac:dyDescent="0.3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7"/>
      <c r="W330" s="17"/>
      <c r="X330" s="17"/>
      <c r="Y330" s="18"/>
      <c r="Z330" s="17"/>
    </row>
    <row r="331" spans="1:26" x14ac:dyDescent="0.3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7"/>
      <c r="W331" s="17"/>
      <c r="X331" s="17"/>
      <c r="Y331" s="18"/>
      <c r="Z331" s="17"/>
    </row>
    <row r="332" spans="1:26" x14ac:dyDescent="0.3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7"/>
      <c r="W332" s="17"/>
      <c r="X332" s="17"/>
      <c r="Y332" s="18"/>
      <c r="Z332" s="17"/>
    </row>
    <row r="333" spans="1:26" x14ac:dyDescent="0.3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7"/>
      <c r="W333" s="17"/>
      <c r="X333" s="17"/>
      <c r="Y333" s="18"/>
      <c r="Z333" s="17"/>
    </row>
    <row r="334" spans="1:26" s="52" customFormat="1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7"/>
      <c r="W334" s="17"/>
      <c r="X334" s="17"/>
      <c r="Y334" s="18"/>
      <c r="Z334" s="17"/>
    </row>
    <row r="335" spans="1:26" s="52" customFormat="1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7"/>
      <c r="W335" s="17"/>
      <c r="X335" s="17"/>
      <c r="Y335" s="18"/>
      <c r="Z335" s="17"/>
    </row>
    <row r="336" spans="1:26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7"/>
      <c r="W336" s="17"/>
      <c r="X336" s="17"/>
      <c r="Y336" s="18"/>
      <c r="Z336" s="17"/>
    </row>
    <row r="337" spans="1:25" x14ac:dyDescent="0.35">
      <c r="A337" s="72" t="s">
        <v>173</v>
      </c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</row>
    <row r="338" spans="1:25" x14ac:dyDescent="0.35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</row>
    <row r="339" spans="1:25" x14ac:dyDescent="0.35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</row>
    <row r="340" spans="1:25" x14ac:dyDescent="0.35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</row>
    <row r="341" spans="1:25" x14ac:dyDescent="0.35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</row>
    <row r="342" spans="1:25" x14ac:dyDescent="0.35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</row>
    <row r="343" spans="1:25" x14ac:dyDescent="0.35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</row>
    <row r="344" spans="1:25" x14ac:dyDescent="0.35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</row>
    <row r="345" spans="1:25" x14ac:dyDescent="0.35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</row>
    <row r="346" spans="1:25" s="48" customFormat="1" x14ac:dyDescent="0.35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</row>
    <row r="347" spans="1:25" s="48" customFormat="1" x14ac:dyDescent="0.35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</row>
    <row r="348" spans="1:25" x14ac:dyDescent="0.35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</row>
    <row r="353" spans="1:25" x14ac:dyDescent="0.35">
      <c r="A353" s="79" t="s">
        <v>147</v>
      </c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</row>
    <row r="354" spans="1:25" x14ac:dyDescent="0.3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6" spans="1:25" ht="15" thickBot="1" x14ac:dyDescent="0.4"/>
    <row r="357" spans="1:25" x14ac:dyDescent="0.35">
      <c r="A357" s="185" t="str">
        <f>CONCATENATE(Arkusz18!C2," - ",Arkusz18!B2," r.")</f>
        <v>01.01.2021 - 28.02.2021 r.</v>
      </c>
      <c r="B357" s="186"/>
      <c r="C357" s="186"/>
      <c r="D357" s="186"/>
      <c r="E357" s="186"/>
      <c r="F357" s="186"/>
      <c r="G357" s="186"/>
      <c r="H357" s="186"/>
      <c r="I357" s="187"/>
      <c r="M357" s="185" t="str">
        <f>CONCATENATE(Arkusz18!C2," - ",Arkusz18!B2," r.")</f>
        <v>01.01.2021 - 28.02.2021 r.</v>
      </c>
      <c r="N357" s="186"/>
      <c r="O357" s="186"/>
      <c r="P357" s="186"/>
      <c r="Q357" s="186"/>
      <c r="R357" s="186"/>
      <c r="S357" s="186"/>
      <c r="T357" s="186"/>
      <c r="U357" s="187"/>
    </row>
    <row r="358" spans="1:25" ht="52.5" customHeight="1" x14ac:dyDescent="0.35">
      <c r="A358" s="214" t="s">
        <v>56</v>
      </c>
      <c r="B358" s="215"/>
      <c r="C358" s="216"/>
      <c r="D358" s="188" t="s">
        <v>57</v>
      </c>
      <c r="E358" s="192"/>
      <c r="F358" s="188" t="s">
        <v>58</v>
      </c>
      <c r="G358" s="192"/>
      <c r="H358" s="188" t="s">
        <v>54</v>
      </c>
      <c r="I358" s="189"/>
      <c r="M358" s="214" t="s">
        <v>56</v>
      </c>
      <c r="N358" s="215"/>
      <c r="O358" s="216"/>
      <c r="P358" s="188" t="s">
        <v>59</v>
      </c>
      <c r="Q358" s="192"/>
      <c r="R358" s="188" t="s">
        <v>58</v>
      </c>
      <c r="S358" s="192"/>
      <c r="T358" s="188" t="s">
        <v>54</v>
      </c>
      <c r="U358" s="189"/>
    </row>
    <row r="359" spans="1:25" x14ac:dyDescent="0.35">
      <c r="A359" s="217"/>
      <c r="B359" s="218"/>
      <c r="C359" s="219"/>
      <c r="D359" s="190"/>
      <c r="E359" s="193"/>
      <c r="F359" s="190"/>
      <c r="G359" s="193"/>
      <c r="H359" s="190"/>
      <c r="I359" s="191"/>
      <c r="M359" s="217"/>
      <c r="N359" s="218"/>
      <c r="O359" s="219"/>
      <c r="P359" s="190"/>
      <c r="Q359" s="193"/>
      <c r="R359" s="190"/>
      <c r="S359" s="193"/>
      <c r="T359" s="190"/>
      <c r="U359" s="191"/>
    </row>
    <row r="360" spans="1:25" x14ac:dyDescent="0.35">
      <c r="A360" s="241" t="str">
        <f>Arkusz4!B2</f>
        <v>NIEMCY</v>
      </c>
      <c r="B360" s="242"/>
      <c r="C360" s="242"/>
      <c r="D360" s="194">
        <f>Arkusz4!C2</f>
        <v>118</v>
      </c>
      <c r="E360" s="194"/>
      <c r="F360" s="194">
        <f>Arkusz4!D2</f>
        <v>102</v>
      </c>
      <c r="G360" s="194"/>
      <c r="H360" s="194">
        <f>Arkusz4!E2</f>
        <v>28</v>
      </c>
      <c r="I360" s="194"/>
      <c r="M360" s="241" t="str">
        <f>Arkusz5!B2</f>
        <v>RUMUNIA</v>
      </c>
      <c r="N360" s="242"/>
      <c r="O360" s="242"/>
      <c r="P360" s="194">
        <f>Arkusz5!C2</f>
        <v>20</v>
      </c>
      <c r="Q360" s="194"/>
      <c r="R360" s="194">
        <f>Arkusz5!D2</f>
        <v>18</v>
      </c>
      <c r="S360" s="194"/>
      <c r="T360" s="194">
        <f>Arkusz5!E2</f>
        <v>5</v>
      </c>
      <c r="U360" s="255"/>
    </row>
    <row r="361" spans="1:25" x14ac:dyDescent="0.35">
      <c r="A361" s="243" t="str">
        <f>Arkusz4!B3</f>
        <v>FRANCJA</v>
      </c>
      <c r="B361" s="244"/>
      <c r="C361" s="244"/>
      <c r="D361" s="223">
        <f>Arkusz4!C3</f>
        <v>34</v>
      </c>
      <c r="E361" s="223"/>
      <c r="F361" s="223">
        <f>Arkusz4!D3</f>
        <v>17</v>
      </c>
      <c r="G361" s="223"/>
      <c r="H361" s="223">
        <f>Arkusz4!E3</f>
        <v>0</v>
      </c>
      <c r="I361" s="223"/>
      <c r="M361" s="243" t="str">
        <f>Arkusz5!B3</f>
        <v>BUŁGARIA</v>
      </c>
      <c r="N361" s="244"/>
      <c r="O361" s="244"/>
      <c r="P361" s="223">
        <f>Arkusz5!C3</f>
        <v>10</v>
      </c>
      <c r="Q361" s="223"/>
      <c r="R361" s="223">
        <f>Arkusz5!D3</f>
        <v>9</v>
      </c>
      <c r="S361" s="223"/>
      <c r="T361" s="223">
        <f>Arkusz5!E3</f>
        <v>1</v>
      </c>
      <c r="U361" s="254"/>
    </row>
    <row r="362" spans="1:25" x14ac:dyDescent="0.35">
      <c r="A362" s="241" t="str">
        <f>Arkusz4!B4</f>
        <v>BELGIA</v>
      </c>
      <c r="B362" s="242"/>
      <c r="C362" s="242"/>
      <c r="D362" s="194">
        <f>Arkusz4!C4</f>
        <v>18</v>
      </c>
      <c r="E362" s="194"/>
      <c r="F362" s="194">
        <f>Arkusz4!D4</f>
        <v>12</v>
      </c>
      <c r="G362" s="194"/>
      <c r="H362" s="194">
        <f>Arkusz4!E4</f>
        <v>0</v>
      </c>
      <c r="I362" s="194"/>
      <c r="M362" s="241" t="str">
        <f>Arkusz5!B4</f>
        <v>NIEMCY</v>
      </c>
      <c r="N362" s="242"/>
      <c r="O362" s="242"/>
      <c r="P362" s="194">
        <f>Arkusz5!C4</f>
        <v>8</v>
      </c>
      <c r="Q362" s="194"/>
      <c r="R362" s="194">
        <f>Arkusz5!D4</f>
        <v>4</v>
      </c>
      <c r="S362" s="194"/>
      <c r="T362" s="194">
        <f>Arkusz5!E4</f>
        <v>2</v>
      </c>
      <c r="U362" s="255"/>
    </row>
    <row r="363" spans="1:25" x14ac:dyDescent="0.35">
      <c r="A363" s="243" t="str">
        <f>Arkusz4!B5</f>
        <v>SZWECJA</v>
      </c>
      <c r="B363" s="244"/>
      <c r="C363" s="244"/>
      <c r="D363" s="223">
        <f>Arkusz4!C5</f>
        <v>13</v>
      </c>
      <c r="E363" s="223"/>
      <c r="F363" s="223">
        <f>Arkusz4!D5</f>
        <v>18</v>
      </c>
      <c r="G363" s="223"/>
      <c r="H363" s="223">
        <f>Arkusz4!E5</f>
        <v>13</v>
      </c>
      <c r="I363" s="223"/>
      <c r="M363" s="243" t="str">
        <f>Arkusz5!B5</f>
        <v>GRECJA</v>
      </c>
      <c r="N363" s="244"/>
      <c r="O363" s="244"/>
      <c r="P363" s="223">
        <f>Arkusz5!C5</f>
        <v>4</v>
      </c>
      <c r="Q363" s="223"/>
      <c r="R363" s="223">
        <f>Arkusz5!D5</f>
        <v>0</v>
      </c>
      <c r="S363" s="223"/>
      <c r="T363" s="223">
        <f>Arkusz5!E5</f>
        <v>0</v>
      </c>
      <c r="U363" s="254"/>
    </row>
    <row r="364" spans="1:25" x14ac:dyDescent="0.35">
      <c r="A364" s="241" t="str">
        <f>Arkusz4!B6</f>
        <v>AUSTRIA</v>
      </c>
      <c r="B364" s="242"/>
      <c r="C364" s="242"/>
      <c r="D364" s="194">
        <f>Arkusz4!C6</f>
        <v>6</v>
      </c>
      <c r="E364" s="194"/>
      <c r="F364" s="194">
        <f>Arkusz4!D6</f>
        <v>3</v>
      </c>
      <c r="G364" s="194"/>
      <c r="H364" s="194">
        <f>Arkusz4!E6</f>
        <v>6</v>
      </c>
      <c r="I364" s="194"/>
      <c r="M364" s="241" t="str">
        <f>Arkusz5!B6</f>
        <v>LITWA</v>
      </c>
      <c r="N364" s="242"/>
      <c r="O364" s="242"/>
      <c r="P364" s="194">
        <f>Arkusz5!C6</f>
        <v>4</v>
      </c>
      <c r="Q364" s="194"/>
      <c r="R364" s="194">
        <f>Arkusz5!D6</f>
        <v>2</v>
      </c>
      <c r="S364" s="194"/>
      <c r="T364" s="194">
        <f>Arkusz5!E6</f>
        <v>0</v>
      </c>
      <c r="U364" s="255"/>
    </row>
    <row r="365" spans="1:25" ht="15" thickBot="1" x14ac:dyDescent="0.4">
      <c r="A365" s="245" t="str">
        <f>Arkusz4!B7</f>
        <v>Pozostałe</v>
      </c>
      <c r="B365" s="246"/>
      <c r="C365" s="246"/>
      <c r="D365" s="224">
        <f>Arkusz4!C7</f>
        <v>19</v>
      </c>
      <c r="E365" s="224"/>
      <c r="F365" s="224">
        <f>Arkusz4!D7</f>
        <v>25</v>
      </c>
      <c r="G365" s="224"/>
      <c r="H365" s="224">
        <f>Arkusz4!E7</f>
        <v>12</v>
      </c>
      <c r="I365" s="224"/>
      <c r="M365" s="245" t="str">
        <f>Arkusz5!B7</f>
        <v>Pozostałe</v>
      </c>
      <c r="N365" s="246"/>
      <c r="O365" s="246"/>
      <c r="P365" s="224">
        <f>Arkusz5!C7</f>
        <v>4</v>
      </c>
      <c r="Q365" s="224"/>
      <c r="R365" s="224">
        <f>Arkusz5!D7</f>
        <v>6</v>
      </c>
      <c r="S365" s="224"/>
      <c r="T365" s="224">
        <f>Arkusz5!E7</f>
        <v>2</v>
      </c>
      <c r="U365" s="289"/>
    </row>
    <row r="366" spans="1:25" ht="15" thickBot="1" x14ac:dyDescent="0.4">
      <c r="A366" s="221" t="s">
        <v>69</v>
      </c>
      <c r="B366" s="222"/>
      <c r="C366" s="222"/>
      <c r="D366" s="151">
        <f>SUM(D360:E365)</f>
        <v>208</v>
      </c>
      <c r="E366" s="151"/>
      <c r="F366" s="151">
        <f>SUM(F360:G365)</f>
        <v>177</v>
      </c>
      <c r="G366" s="151"/>
      <c r="H366" s="151">
        <f>SUM(H360:I365)</f>
        <v>59</v>
      </c>
      <c r="I366" s="220"/>
      <c r="M366" s="221" t="s">
        <v>69</v>
      </c>
      <c r="N366" s="222"/>
      <c r="O366" s="222"/>
      <c r="P366" s="151">
        <f>SUM(P360:Q365)</f>
        <v>50</v>
      </c>
      <c r="Q366" s="151"/>
      <c r="R366" s="151">
        <f t="shared" ref="R366" si="11">SUM(R360:S365)</f>
        <v>39</v>
      </c>
      <c r="S366" s="151"/>
      <c r="T366" s="151">
        <f>SUM(T360:U365)</f>
        <v>10</v>
      </c>
      <c r="U366" s="220"/>
    </row>
    <row r="368" spans="1:25" x14ac:dyDescent="0.35">
      <c r="A368" s="72" t="s">
        <v>174</v>
      </c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</row>
    <row r="369" spans="1:26" x14ac:dyDescent="0.3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</row>
    <row r="370" spans="1:26" x14ac:dyDescent="0.3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</row>
    <row r="371" spans="1:26" x14ac:dyDescent="0.3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</row>
    <row r="372" spans="1:26" x14ac:dyDescent="0.3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</row>
    <row r="373" spans="1:26" x14ac:dyDescent="0.3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</row>
    <row r="374" spans="1:26" x14ac:dyDescent="0.3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</row>
    <row r="375" spans="1:26" x14ac:dyDescent="0.3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</row>
    <row r="377" spans="1:26" x14ac:dyDescent="0.35">
      <c r="A377" s="260" t="s">
        <v>68</v>
      </c>
      <c r="B377" s="260"/>
      <c r="C377" s="260"/>
      <c r="D377" s="260"/>
      <c r="E377" s="260"/>
      <c r="F377" s="260"/>
      <c r="G377" s="260"/>
      <c r="H377" s="260"/>
      <c r="I377" s="260"/>
      <c r="J377" s="260"/>
      <c r="K377" s="260"/>
      <c r="L377" s="260"/>
      <c r="M377" s="260"/>
      <c r="N377" s="260"/>
      <c r="O377" s="260"/>
      <c r="P377" s="260"/>
      <c r="Q377" s="260"/>
      <c r="R377" s="260"/>
      <c r="S377" s="260"/>
      <c r="T377" s="260"/>
      <c r="U377" s="260"/>
      <c r="V377" s="260"/>
      <c r="W377" s="260"/>
      <c r="X377" s="260"/>
      <c r="Y377" s="260"/>
      <c r="Z377" s="260"/>
    </row>
    <row r="378" spans="1:26" x14ac:dyDescent="0.3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1:26" s="48" customFormat="1" x14ac:dyDescent="0.3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Y379" s="6"/>
    </row>
    <row r="380" spans="1:26" s="48" customFormat="1" x14ac:dyDescent="0.3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Y380" s="6"/>
    </row>
    <row r="381" spans="1:26" s="48" customFormat="1" x14ac:dyDescent="0.3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Y381" s="6"/>
    </row>
    <row r="382" spans="1:26" s="48" customFormat="1" x14ac:dyDescent="0.3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Y382" s="6"/>
    </row>
    <row r="383" spans="1:26" s="48" customFormat="1" x14ac:dyDescent="0.3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Y383" s="6"/>
    </row>
    <row r="384" spans="1:26" x14ac:dyDescent="0.35">
      <c r="A384" s="79" t="s">
        <v>148</v>
      </c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</row>
    <row r="385" spans="1:25" x14ac:dyDescent="0.3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 spans="1:25" ht="15" thickBot="1" x14ac:dyDescent="0.4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 spans="1:25" x14ac:dyDescent="0.35">
      <c r="C387" s="143" t="s">
        <v>0</v>
      </c>
      <c r="D387" s="144"/>
      <c r="E387" s="144"/>
      <c r="F387" s="144"/>
      <c r="G387" s="197" t="str">
        <f>CONCATENATE(Arkusz18!A2," - ",Arkusz18!B2," r.")</f>
        <v>01.02.2021 - 28.02.2021 r.</v>
      </c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8"/>
    </row>
    <row r="388" spans="1:25" ht="73.5" customHeight="1" x14ac:dyDescent="0.35">
      <c r="C388" s="145"/>
      <c r="D388" s="146"/>
      <c r="E388" s="146"/>
      <c r="F388" s="146"/>
      <c r="G388" s="250" t="s">
        <v>60</v>
      </c>
      <c r="H388" s="251"/>
      <c r="I388" s="252"/>
      <c r="J388" s="250" t="s">
        <v>61</v>
      </c>
      <c r="K388" s="251"/>
      <c r="L388" s="252"/>
      <c r="M388" s="250" t="s">
        <v>62</v>
      </c>
      <c r="N388" s="251"/>
      <c r="O388" s="252"/>
      <c r="P388" s="250" t="s">
        <v>71</v>
      </c>
      <c r="Q388" s="251"/>
      <c r="R388" s="252"/>
      <c r="S388" s="250" t="s">
        <v>63</v>
      </c>
      <c r="T388" s="251"/>
      <c r="U388" s="253"/>
    </row>
    <row r="389" spans="1:25" x14ac:dyDescent="0.35">
      <c r="C389" s="248" t="str">
        <f>Arkusz6!B2</f>
        <v>BIAŁORUŚ</v>
      </c>
      <c r="D389" s="249"/>
      <c r="E389" s="249"/>
      <c r="F389" s="249"/>
      <c r="G389" s="137">
        <f>Arkusz6!C2</f>
        <v>6</v>
      </c>
      <c r="H389" s="137"/>
      <c r="I389" s="137"/>
      <c r="J389" s="137">
        <f>Arkusz6!D2</f>
        <v>56</v>
      </c>
      <c r="K389" s="137"/>
      <c r="L389" s="137"/>
      <c r="M389" s="137">
        <f>Arkusz6!E2</f>
        <v>0</v>
      </c>
      <c r="N389" s="137"/>
      <c r="O389" s="137"/>
      <c r="P389" s="137">
        <f>Arkusz6!F2</f>
        <v>0</v>
      </c>
      <c r="Q389" s="137"/>
      <c r="R389" s="137"/>
      <c r="S389" s="137">
        <f>Arkusz6!G2</f>
        <v>3</v>
      </c>
      <c r="T389" s="137"/>
      <c r="U389" s="137"/>
    </row>
    <row r="390" spans="1:25" x14ac:dyDescent="0.35">
      <c r="C390" s="239" t="str">
        <f>Arkusz6!B3</f>
        <v>ROSJA</v>
      </c>
      <c r="D390" s="240"/>
      <c r="E390" s="240"/>
      <c r="F390" s="240"/>
      <c r="G390" s="247">
        <f>Arkusz6!C3</f>
        <v>1</v>
      </c>
      <c r="H390" s="247"/>
      <c r="I390" s="247"/>
      <c r="J390" s="247">
        <f>Arkusz6!D3</f>
        <v>4</v>
      </c>
      <c r="K390" s="247"/>
      <c r="L390" s="247"/>
      <c r="M390" s="247">
        <f>Arkusz6!E3</f>
        <v>0</v>
      </c>
      <c r="N390" s="247"/>
      <c r="O390" s="247"/>
      <c r="P390" s="247">
        <f>Arkusz6!F3</f>
        <v>55</v>
      </c>
      <c r="Q390" s="247"/>
      <c r="R390" s="247"/>
      <c r="S390" s="247">
        <f>Arkusz6!G3</f>
        <v>2</v>
      </c>
      <c r="T390" s="247"/>
      <c r="U390" s="247"/>
    </row>
    <row r="391" spans="1:25" x14ac:dyDescent="0.35">
      <c r="C391" s="248" t="str">
        <f>Arkusz6!B4</f>
        <v>UKRAINA</v>
      </c>
      <c r="D391" s="249"/>
      <c r="E391" s="249"/>
      <c r="F391" s="249"/>
      <c r="G391" s="137">
        <f>Arkusz6!C4</f>
        <v>0</v>
      </c>
      <c r="H391" s="137"/>
      <c r="I391" s="137"/>
      <c r="J391" s="137">
        <f>Arkusz6!D4</f>
        <v>0</v>
      </c>
      <c r="K391" s="137"/>
      <c r="L391" s="137"/>
      <c r="M391" s="137">
        <f>Arkusz6!E4</f>
        <v>0</v>
      </c>
      <c r="N391" s="137"/>
      <c r="O391" s="137"/>
      <c r="P391" s="137">
        <f>Arkusz6!F4</f>
        <v>41</v>
      </c>
      <c r="Q391" s="137"/>
      <c r="R391" s="137"/>
      <c r="S391" s="137">
        <f>Arkusz6!G4</f>
        <v>5</v>
      </c>
      <c r="T391" s="137"/>
      <c r="U391" s="137"/>
    </row>
    <row r="392" spans="1:25" x14ac:dyDescent="0.35">
      <c r="C392" s="239" t="str">
        <f>Arkusz6!B5</f>
        <v>AFGANISTAN</v>
      </c>
      <c r="D392" s="240"/>
      <c r="E392" s="240"/>
      <c r="F392" s="240"/>
      <c r="G392" s="247">
        <f>Arkusz6!C5</f>
        <v>1</v>
      </c>
      <c r="H392" s="247"/>
      <c r="I392" s="247"/>
      <c r="J392" s="247">
        <f>Arkusz6!D5</f>
        <v>0</v>
      </c>
      <c r="K392" s="247"/>
      <c r="L392" s="247"/>
      <c r="M392" s="247">
        <f>Arkusz6!E5</f>
        <v>0</v>
      </c>
      <c r="N392" s="247"/>
      <c r="O392" s="247"/>
      <c r="P392" s="247">
        <f>Arkusz6!F5</f>
        <v>0</v>
      </c>
      <c r="Q392" s="247"/>
      <c r="R392" s="247"/>
      <c r="S392" s="247">
        <f>Arkusz6!G5</f>
        <v>22</v>
      </c>
      <c r="T392" s="247"/>
      <c r="U392" s="247"/>
    </row>
    <row r="393" spans="1:25" x14ac:dyDescent="0.35">
      <c r="C393" s="248" t="str">
        <f>Arkusz6!B6</f>
        <v>TADŻYKISTAN</v>
      </c>
      <c r="D393" s="249"/>
      <c r="E393" s="249"/>
      <c r="F393" s="249"/>
      <c r="G393" s="137">
        <f>Arkusz6!C6</f>
        <v>0</v>
      </c>
      <c r="H393" s="137"/>
      <c r="I393" s="137"/>
      <c r="J393" s="137">
        <f>Arkusz6!D6</f>
        <v>3</v>
      </c>
      <c r="K393" s="137"/>
      <c r="L393" s="137"/>
      <c r="M393" s="137">
        <f>Arkusz6!E6</f>
        <v>0</v>
      </c>
      <c r="N393" s="137"/>
      <c r="O393" s="137"/>
      <c r="P393" s="137">
        <f>Arkusz6!F6</f>
        <v>5</v>
      </c>
      <c r="Q393" s="137"/>
      <c r="R393" s="137"/>
      <c r="S393" s="137">
        <f>Arkusz6!G6</f>
        <v>1</v>
      </c>
      <c r="T393" s="137"/>
      <c r="U393" s="137"/>
    </row>
    <row r="394" spans="1:25" ht="15" thickBot="1" x14ac:dyDescent="0.4">
      <c r="C394" s="139" t="str">
        <f>Arkusz6!B7</f>
        <v>Pozostałe</v>
      </c>
      <c r="D394" s="140"/>
      <c r="E394" s="140"/>
      <c r="F394" s="140"/>
      <c r="G394" s="138">
        <f>Arkusz6!C7</f>
        <v>7</v>
      </c>
      <c r="H394" s="138"/>
      <c r="I394" s="138"/>
      <c r="J394" s="138">
        <f>Arkusz6!D7</f>
        <v>1</v>
      </c>
      <c r="K394" s="138"/>
      <c r="L394" s="138"/>
      <c r="M394" s="138">
        <f>Arkusz6!E7</f>
        <v>0</v>
      </c>
      <c r="N394" s="138"/>
      <c r="O394" s="138"/>
      <c r="P394" s="138">
        <f>Arkusz6!F7</f>
        <v>16</v>
      </c>
      <c r="Q394" s="138"/>
      <c r="R394" s="138"/>
      <c r="S394" s="138">
        <f>Arkusz6!G7</f>
        <v>21</v>
      </c>
      <c r="T394" s="138"/>
      <c r="U394" s="138"/>
    </row>
    <row r="395" spans="1:25" ht="15" thickBot="1" x14ac:dyDescent="0.4">
      <c r="C395" s="141" t="s">
        <v>1</v>
      </c>
      <c r="D395" s="142"/>
      <c r="E395" s="142"/>
      <c r="F395" s="142"/>
      <c r="G395" s="108">
        <f>SUM(G389:I394)</f>
        <v>15</v>
      </c>
      <c r="H395" s="108"/>
      <c r="I395" s="108"/>
      <c r="J395" s="108">
        <f t="shared" ref="J395" si="12">SUM(J389:L394)</f>
        <v>64</v>
      </c>
      <c r="K395" s="108"/>
      <c r="L395" s="108"/>
      <c r="M395" s="108">
        <f t="shared" ref="M395" si="13">SUM(M389:O394)</f>
        <v>0</v>
      </c>
      <c r="N395" s="108"/>
      <c r="O395" s="108"/>
      <c r="P395" s="108">
        <f t="shared" ref="P395" si="14">SUM(P389:R394)</f>
        <v>117</v>
      </c>
      <c r="Q395" s="108"/>
      <c r="R395" s="108"/>
      <c r="S395" s="108">
        <f>SUM(S389:U394)</f>
        <v>54</v>
      </c>
      <c r="T395" s="108"/>
      <c r="U395" s="109"/>
    </row>
    <row r="396" spans="1:25" s="52" customFormat="1" x14ac:dyDescent="0.35">
      <c r="C396" s="55"/>
      <c r="D396" s="55"/>
      <c r="E396" s="55"/>
      <c r="F396" s="55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Y396" s="6"/>
    </row>
    <row r="397" spans="1:25" s="52" customFormat="1" x14ac:dyDescent="0.35">
      <c r="C397" s="55"/>
      <c r="D397" s="55"/>
      <c r="E397" s="55"/>
      <c r="F397" s="55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Y397" s="6"/>
    </row>
    <row r="398" spans="1:25" s="52" customFormat="1" x14ac:dyDescent="0.35">
      <c r="C398" s="55"/>
      <c r="D398" s="55"/>
      <c r="E398" s="55"/>
      <c r="F398" s="55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Y398" s="6"/>
    </row>
    <row r="399" spans="1:25" s="52" customFormat="1" x14ac:dyDescent="0.35">
      <c r="C399" s="55"/>
      <c r="D399" s="55"/>
      <c r="E399" s="55"/>
      <c r="F399" s="55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Y399" s="6"/>
    </row>
    <row r="400" spans="1:25" s="52" customFormat="1" x14ac:dyDescent="0.35">
      <c r="C400" s="55"/>
      <c r="D400" s="55"/>
      <c r="E400" s="55"/>
      <c r="F400" s="55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Y400" s="6"/>
    </row>
    <row r="401" spans="1:25" ht="15" thickBot="1" x14ac:dyDescent="0.4"/>
    <row r="402" spans="1:25" x14ac:dyDescent="0.35">
      <c r="C402" s="143" t="s">
        <v>0</v>
      </c>
      <c r="D402" s="144"/>
      <c r="E402" s="144"/>
      <c r="F402" s="144"/>
      <c r="G402" s="197" t="str">
        <f>CONCATENATE(Arkusz18!C2," - ",Arkusz18!B2," r.")</f>
        <v>01.01.2021 - 28.02.2021 r.</v>
      </c>
      <c r="H402" s="197"/>
      <c r="I402" s="197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198"/>
    </row>
    <row r="403" spans="1:25" ht="71.25" customHeight="1" x14ac:dyDescent="0.35">
      <c r="C403" s="145"/>
      <c r="D403" s="146"/>
      <c r="E403" s="146"/>
      <c r="F403" s="146"/>
      <c r="G403" s="250" t="s">
        <v>60</v>
      </c>
      <c r="H403" s="251"/>
      <c r="I403" s="252"/>
      <c r="J403" s="250" t="s">
        <v>61</v>
      </c>
      <c r="K403" s="251"/>
      <c r="L403" s="252"/>
      <c r="M403" s="250" t="s">
        <v>62</v>
      </c>
      <c r="N403" s="251"/>
      <c r="O403" s="252"/>
      <c r="P403" s="250" t="s">
        <v>71</v>
      </c>
      <c r="Q403" s="251"/>
      <c r="R403" s="252"/>
      <c r="S403" s="250" t="s">
        <v>63</v>
      </c>
      <c r="T403" s="251"/>
      <c r="U403" s="253"/>
    </row>
    <row r="404" spans="1:25" x14ac:dyDescent="0.35">
      <c r="C404" s="248" t="str">
        <f>Arkusz7!B2</f>
        <v>ROSJA</v>
      </c>
      <c r="D404" s="249"/>
      <c r="E404" s="249"/>
      <c r="F404" s="249"/>
      <c r="G404" s="137">
        <f>Arkusz7!C2</f>
        <v>5</v>
      </c>
      <c r="H404" s="137"/>
      <c r="I404" s="137"/>
      <c r="J404" s="137">
        <f>Arkusz7!D2</f>
        <v>9</v>
      </c>
      <c r="K404" s="137"/>
      <c r="L404" s="137"/>
      <c r="M404" s="137">
        <f>Arkusz7!E2</f>
        <v>0</v>
      </c>
      <c r="N404" s="137"/>
      <c r="O404" s="137"/>
      <c r="P404" s="137">
        <f>Arkusz7!F2</f>
        <v>98</v>
      </c>
      <c r="Q404" s="137"/>
      <c r="R404" s="137"/>
      <c r="S404" s="137">
        <f>Arkusz7!G2</f>
        <v>21</v>
      </c>
      <c r="T404" s="137"/>
      <c r="U404" s="137"/>
    </row>
    <row r="405" spans="1:25" x14ac:dyDescent="0.35">
      <c r="C405" s="239" t="str">
        <f>Arkusz7!B3</f>
        <v>BIAŁORUŚ</v>
      </c>
      <c r="D405" s="240"/>
      <c r="E405" s="240"/>
      <c r="F405" s="240"/>
      <c r="G405" s="247">
        <f>Arkusz7!C3</f>
        <v>7</v>
      </c>
      <c r="H405" s="247"/>
      <c r="I405" s="247"/>
      <c r="J405" s="247">
        <f>Arkusz7!D3</f>
        <v>65</v>
      </c>
      <c r="K405" s="247"/>
      <c r="L405" s="247"/>
      <c r="M405" s="247">
        <f>Arkusz7!E3</f>
        <v>0</v>
      </c>
      <c r="N405" s="247"/>
      <c r="O405" s="247"/>
      <c r="P405" s="247">
        <f>Arkusz7!F3</f>
        <v>0</v>
      </c>
      <c r="Q405" s="247"/>
      <c r="R405" s="247"/>
      <c r="S405" s="247">
        <f>Arkusz7!G3</f>
        <v>5</v>
      </c>
      <c r="T405" s="247"/>
      <c r="U405" s="247"/>
    </row>
    <row r="406" spans="1:25" x14ac:dyDescent="0.35">
      <c r="C406" s="248" t="str">
        <f>Arkusz7!B4</f>
        <v>UKRAINA</v>
      </c>
      <c r="D406" s="249"/>
      <c r="E406" s="249"/>
      <c r="F406" s="249"/>
      <c r="G406" s="137">
        <f>Arkusz7!C4</f>
        <v>0</v>
      </c>
      <c r="H406" s="137"/>
      <c r="I406" s="137"/>
      <c r="J406" s="137">
        <f>Arkusz7!D4</f>
        <v>0</v>
      </c>
      <c r="K406" s="137"/>
      <c r="L406" s="137"/>
      <c r="M406" s="137">
        <f>Arkusz7!E4</f>
        <v>0</v>
      </c>
      <c r="N406" s="137"/>
      <c r="O406" s="137"/>
      <c r="P406" s="137">
        <f>Arkusz7!F4</f>
        <v>62</v>
      </c>
      <c r="Q406" s="137"/>
      <c r="R406" s="137"/>
      <c r="S406" s="137">
        <f>Arkusz7!G4</f>
        <v>8</v>
      </c>
      <c r="T406" s="137"/>
      <c r="U406" s="137"/>
    </row>
    <row r="407" spans="1:25" x14ac:dyDescent="0.35">
      <c r="C407" s="239" t="str">
        <f>Arkusz7!B5</f>
        <v>AFGANISTAN</v>
      </c>
      <c r="D407" s="240"/>
      <c r="E407" s="240"/>
      <c r="F407" s="240"/>
      <c r="G407" s="247">
        <f>Arkusz7!C5</f>
        <v>1</v>
      </c>
      <c r="H407" s="247"/>
      <c r="I407" s="247"/>
      <c r="J407" s="247">
        <f>Arkusz7!D5</f>
        <v>0</v>
      </c>
      <c r="K407" s="247"/>
      <c r="L407" s="247"/>
      <c r="M407" s="247">
        <f>Arkusz7!E5</f>
        <v>0</v>
      </c>
      <c r="N407" s="247"/>
      <c r="O407" s="247"/>
      <c r="P407" s="247">
        <f>Arkusz7!F5</f>
        <v>0</v>
      </c>
      <c r="Q407" s="247"/>
      <c r="R407" s="247"/>
      <c r="S407" s="247">
        <f>Arkusz7!G5</f>
        <v>40</v>
      </c>
      <c r="T407" s="247"/>
      <c r="U407" s="247"/>
    </row>
    <row r="408" spans="1:25" x14ac:dyDescent="0.35">
      <c r="C408" s="248" t="str">
        <f>Arkusz7!B6</f>
        <v>TURCJA</v>
      </c>
      <c r="D408" s="249"/>
      <c r="E408" s="249"/>
      <c r="F408" s="249"/>
      <c r="G408" s="137">
        <f>Arkusz7!C6</f>
        <v>11</v>
      </c>
      <c r="H408" s="137"/>
      <c r="I408" s="137"/>
      <c r="J408" s="137">
        <f>Arkusz7!D6</f>
        <v>0</v>
      </c>
      <c r="K408" s="137"/>
      <c r="L408" s="137"/>
      <c r="M408" s="137">
        <f>Arkusz7!E6</f>
        <v>0</v>
      </c>
      <c r="N408" s="137"/>
      <c r="O408" s="137"/>
      <c r="P408" s="137">
        <f>Arkusz7!F6</f>
        <v>2</v>
      </c>
      <c r="Q408" s="137"/>
      <c r="R408" s="137"/>
      <c r="S408" s="137">
        <f>Arkusz7!G6</f>
        <v>4</v>
      </c>
      <c r="T408" s="137"/>
      <c r="U408" s="137"/>
    </row>
    <row r="409" spans="1:25" ht="15" thickBot="1" x14ac:dyDescent="0.4">
      <c r="C409" s="139" t="str">
        <f>Arkusz7!B7</f>
        <v>Pozostałe</v>
      </c>
      <c r="D409" s="140"/>
      <c r="E409" s="140"/>
      <c r="F409" s="140"/>
      <c r="G409" s="138">
        <f>Arkusz7!C7</f>
        <v>3</v>
      </c>
      <c r="H409" s="138"/>
      <c r="I409" s="138"/>
      <c r="J409" s="138">
        <f>Arkusz7!D7</f>
        <v>5</v>
      </c>
      <c r="K409" s="138"/>
      <c r="L409" s="138"/>
      <c r="M409" s="138">
        <f>Arkusz7!E7</f>
        <v>0</v>
      </c>
      <c r="N409" s="138"/>
      <c r="O409" s="138"/>
      <c r="P409" s="138">
        <f>Arkusz7!F7</f>
        <v>43</v>
      </c>
      <c r="Q409" s="138"/>
      <c r="R409" s="138"/>
      <c r="S409" s="138">
        <f>Arkusz7!G7</f>
        <v>66</v>
      </c>
      <c r="T409" s="138"/>
      <c r="U409" s="138"/>
    </row>
    <row r="410" spans="1:25" ht="15" thickBot="1" x14ac:dyDescent="0.4">
      <c r="C410" s="141" t="s">
        <v>1</v>
      </c>
      <c r="D410" s="142"/>
      <c r="E410" s="142"/>
      <c r="F410" s="142"/>
      <c r="G410" s="108">
        <f>SUM(G404:I409)</f>
        <v>27</v>
      </c>
      <c r="H410" s="108"/>
      <c r="I410" s="108"/>
      <c r="J410" s="108">
        <f t="shared" ref="J410" si="15">SUM(J404:L409)</f>
        <v>79</v>
      </c>
      <c r="K410" s="108"/>
      <c r="L410" s="108"/>
      <c r="M410" s="108">
        <f t="shared" ref="M410" si="16">SUM(M404:O409)</f>
        <v>0</v>
      </c>
      <c r="N410" s="108"/>
      <c r="O410" s="108"/>
      <c r="P410" s="108">
        <f t="shared" ref="P410" si="17">SUM(P404:R409)</f>
        <v>205</v>
      </c>
      <c r="Q410" s="108"/>
      <c r="R410" s="108"/>
      <c r="S410" s="108">
        <f>SUM(S404:U409)</f>
        <v>144</v>
      </c>
      <c r="T410" s="108"/>
      <c r="U410" s="109"/>
    </row>
    <row r="411" spans="1:25" x14ac:dyDescent="0.35">
      <c r="C411" s="305"/>
      <c r="D411" s="306"/>
      <c r="E411" s="306"/>
      <c r="F411" s="306"/>
    </row>
    <row r="413" spans="1:25" x14ac:dyDescent="0.35">
      <c r="A413" s="72" t="s">
        <v>175</v>
      </c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</row>
    <row r="414" spans="1:25" x14ac:dyDescent="0.3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</row>
    <row r="415" spans="1:25" s="48" customFormat="1" x14ac:dyDescent="0.3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</row>
    <row r="416" spans="1:25" s="48" customFormat="1" x14ac:dyDescent="0.3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</row>
    <row r="417" spans="1:25" s="48" customFormat="1" x14ac:dyDescent="0.3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</row>
    <row r="418" spans="1:25" s="48" customFormat="1" x14ac:dyDescent="0.3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</row>
    <row r="419" spans="1:25" x14ac:dyDescent="0.3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</row>
    <row r="420" spans="1:25" x14ac:dyDescent="0.3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</row>
    <row r="421" spans="1:25" x14ac:dyDescent="0.3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</row>
    <row r="422" spans="1:25" x14ac:dyDescent="0.3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</row>
    <row r="423" spans="1:25" s="48" customFormat="1" x14ac:dyDescent="0.3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</row>
    <row r="424" spans="1:25" s="48" customFormat="1" x14ac:dyDescent="0.3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</row>
    <row r="425" spans="1:25" s="48" customFormat="1" x14ac:dyDescent="0.3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</row>
    <row r="426" spans="1:25" s="48" customFormat="1" x14ac:dyDescent="0.3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</row>
    <row r="427" spans="1:25" s="48" customFormat="1" x14ac:dyDescent="0.3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</row>
    <row r="428" spans="1:25" s="48" customFormat="1" x14ac:dyDescent="0.3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</row>
    <row r="429" spans="1:25" x14ac:dyDescent="0.3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</row>
    <row r="430" spans="1:25" x14ac:dyDescent="0.3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</row>
    <row r="431" spans="1:25" x14ac:dyDescent="0.3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</row>
    <row r="432" spans="1:25" x14ac:dyDescent="0.3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</row>
    <row r="433" spans="1:25" x14ac:dyDescent="0.3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</row>
    <row r="436" spans="1:25" x14ac:dyDescent="0.35">
      <c r="A436" s="79" t="s">
        <v>149</v>
      </c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</row>
    <row r="437" spans="1:25" x14ac:dyDescent="0.3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</row>
    <row r="438" spans="1:25" ht="15" thickBot="1" x14ac:dyDescent="0.4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</row>
    <row r="439" spans="1:25" ht="30" customHeight="1" x14ac:dyDescent="0.35">
      <c r="B439" s="143" t="s">
        <v>9</v>
      </c>
      <c r="C439" s="144"/>
      <c r="D439" s="144"/>
      <c r="E439" s="144"/>
      <c r="F439" s="144"/>
      <c r="G439" s="144"/>
      <c r="H439" s="144"/>
      <c r="I439" s="144"/>
      <c r="J439" s="147" t="str">
        <f>Arkusz8!C6</f>
        <v>25.01.2021 - 31.01.2021</v>
      </c>
      <c r="K439" s="147"/>
      <c r="L439" s="147"/>
      <c r="M439" s="147" t="str">
        <f>Arkusz8!C10</f>
        <v>01.02.2021 - 07.02.2021</v>
      </c>
      <c r="N439" s="147"/>
      <c r="O439" s="147"/>
      <c r="P439" s="147" t="str">
        <f>Arkusz8!C9</f>
        <v>08.02.2021 - 14.02.2021</v>
      </c>
      <c r="Q439" s="147"/>
      <c r="R439" s="147"/>
      <c r="S439" s="147" t="str">
        <f>Arkusz8!C8</f>
        <v>15.02.2021 - 21.02.2021</v>
      </c>
      <c r="T439" s="147"/>
      <c r="U439" s="147"/>
      <c r="V439" s="147" t="str">
        <f>Arkusz8!C7</f>
        <v>22.02.2021 - 28.02.2021</v>
      </c>
      <c r="W439" s="147"/>
      <c r="X439" s="179"/>
    </row>
    <row r="440" spans="1:25" x14ac:dyDescent="0.35">
      <c r="B440" s="263" t="s">
        <v>29</v>
      </c>
      <c r="C440" s="264"/>
      <c r="D440" s="264"/>
      <c r="E440" s="264"/>
      <c r="F440" s="264"/>
      <c r="G440" s="264"/>
      <c r="H440" s="264"/>
      <c r="I440" s="264"/>
      <c r="J440" s="178">
        <f>Arkusz8!A6</f>
        <v>806</v>
      </c>
      <c r="K440" s="178"/>
      <c r="L440" s="178"/>
      <c r="M440" s="178">
        <f>Arkusz8!A5</f>
        <v>794</v>
      </c>
      <c r="N440" s="178"/>
      <c r="O440" s="178"/>
      <c r="P440" s="178">
        <f>Arkusz8!A4</f>
        <v>806</v>
      </c>
      <c r="Q440" s="178"/>
      <c r="R440" s="178"/>
      <c r="S440" s="178">
        <f>Arkusz8!A3</f>
        <v>782</v>
      </c>
      <c r="T440" s="178"/>
      <c r="U440" s="178"/>
      <c r="V440" s="178">
        <f>Arkusz8!A2</f>
        <v>782</v>
      </c>
      <c r="W440" s="178"/>
      <c r="X440" s="178"/>
    </row>
    <row r="441" spans="1:25" x14ac:dyDescent="0.35">
      <c r="B441" s="261" t="s">
        <v>5</v>
      </c>
      <c r="C441" s="262"/>
      <c r="D441" s="262"/>
      <c r="E441" s="262"/>
      <c r="F441" s="262"/>
      <c r="G441" s="262"/>
      <c r="H441" s="262"/>
      <c r="I441" s="262"/>
      <c r="J441" s="137">
        <f>Arkusz8!A11</f>
        <v>2427</v>
      </c>
      <c r="K441" s="137"/>
      <c r="L441" s="137"/>
      <c r="M441" s="137">
        <f>Arkusz8!A10</f>
        <v>2467</v>
      </c>
      <c r="N441" s="137"/>
      <c r="O441" s="137"/>
      <c r="P441" s="137">
        <f>Arkusz8!A9</f>
        <v>2445</v>
      </c>
      <c r="Q441" s="137"/>
      <c r="R441" s="137"/>
      <c r="S441" s="137">
        <f>Arkusz8!A8</f>
        <v>2480</v>
      </c>
      <c r="T441" s="137"/>
      <c r="U441" s="137"/>
      <c r="V441" s="137">
        <f>Arkusz8!A7</f>
        <v>2499</v>
      </c>
      <c r="W441" s="137"/>
      <c r="X441" s="137"/>
    </row>
    <row r="442" spans="1:25" x14ac:dyDescent="0.35">
      <c r="B442" s="263" t="s">
        <v>6</v>
      </c>
      <c r="C442" s="264"/>
      <c r="D442" s="264"/>
      <c r="E442" s="264"/>
      <c r="F442" s="264"/>
      <c r="G442" s="264"/>
      <c r="H442" s="264"/>
      <c r="I442" s="264"/>
      <c r="J442" s="178">
        <f>Arkusz8!A16</f>
        <v>12</v>
      </c>
      <c r="K442" s="178"/>
      <c r="L442" s="178"/>
      <c r="M442" s="178">
        <f>Arkusz8!A15</f>
        <v>15</v>
      </c>
      <c r="N442" s="178"/>
      <c r="O442" s="178"/>
      <c r="P442" s="178">
        <f>Arkusz8!A14</f>
        <v>53</v>
      </c>
      <c r="Q442" s="178"/>
      <c r="R442" s="178"/>
      <c r="S442" s="178">
        <f>Arkusz8!A13</f>
        <v>15</v>
      </c>
      <c r="T442" s="178"/>
      <c r="U442" s="178"/>
      <c r="V442" s="178">
        <f>Arkusz8!A12</f>
        <v>13</v>
      </c>
      <c r="W442" s="178"/>
      <c r="X442" s="178"/>
    </row>
    <row r="443" spans="1:25" x14ac:dyDescent="0.35">
      <c r="B443" s="182" t="s">
        <v>7</v>
      </c>
      <c r="C443" s="183"/>
      <c r="D443" s="183"/>
      <c r="E443" s="183"/>
      <c r="F443" s="183"/>
      <c r="G443" s="183"/>
      <c r="H443" s="183"/>
      <c r="I443" s="183"/>
      <c r="J443" s="137">
        <f>Arkusz8!A21</f>
        <v>35</v>
      </c>
      <c r="K443" s="137"/>
      <c r="L443" s="137"/>
      <c r="M443" s="137">
        <f>Arkusz8!A20</f>
        <v>41</v>
      </c>
      <c r="N443" s="137"/>
      <c r="O443" s="137"/>
      <c r="P443" s="137">
        <f>Arkusz8!A19</f>
        <v>35</v>
      </c>
      <c r="Q443" s="137"/>
      <c r="R443" s="137"/>
      <c r="S443" s="137">
        <f>Arkusz8!A18</f>
        <v>36</v>
      </c>
      <c r="T443" s="137"/>
      <c r="U443" s="137"/>
      <c r="V443" s="137">
        <f>Arkusz8!A17</f>
        <v>29</v>
      </c>
      <c r="W443" s="137"/>
      <c r="X443" s="137"/>
    </row>
    <row r="444" spans="1:25" ht="15" thickBot="1" x14ac:dyDescent="0.4">
      <c r="B444" s="148" t="s">
        <v>92</v>
      </c>
      <c r="C444" s="149"/>
      <c r="D444" s="149"/>
      <c r="E444" s="149"/>
      <c r="F444" s="149"/>
      <c r="G444" s="149"/>
      <c r="H444" s="149"/>
      <c r="I444" s="149"/>
      <c r="J444" s="177">
        <f>Arkusz8!A26</f>
        <v>1</v>
      </c>
      <c r="K444" s="177"/>
      <c r="L444" s="177"/>
      <c r="M444" s="177">
        <f>Arkusz8!A25</f>
        <v>1</v>
      </c>
      <c r="N444" s="177"/>
      <c r="O444" s="177"/>
      <c r="P444" s="177">
        <f>Arkusz8!A24</f>
        <v>1</v>
      </c>
      <c r="Q444" s="177"/>
      <c r="R444" s="177"/>
      <c r="S444" s="177">
        <f>Arkusz8!A23</f>
        <v>1</v>
      </c>
      <c r="T444" s="177"/>
      <c r="U444" s="177"/>
      <c r="V444" s="177">
        <f>Arkusz8!A22</f>
        <v>1</v>
      </c>
      <c r="W444" s="177"/>
      <c r="X444" s="177"/>
    </row>
    <row r="445" spans="1:25" ht="15" thickBot="1" x14ac:dyDescent="0.4">
      <c r="B445" s="162" t="s">
        <v>93</v>
      </c>
      <c r="C445" s="163"/>
      <c r="D445" s="163"/>
      <c r="E445" s="163"/>
      <c r="F445" s="163"/>
      <c r="G445" s="163"/>
      <c r="H445" s="163"/>
      <c r="I445" s="163"/>
      <c r="J445" s="135">
        <f>SUM(J440,J441,J444)</f>
        <v>3234</v>
      </c>
      <c r="K445" s="135"/>
      <c r="L445" s="135"/>
      <c r="M445" s="135">
        <f>SUM(M440,M441,M444)</f>
        <v>3262</v>
      </c>
      <c r="N445" s="135"/>
      <c r="O445" s="135"/>
      <c r="P445" s="135">
        <f>SUM(P440,P441,P444)</f>
        <v>3252</v>
      </c>
      <c r="Q445" s="135"/>
      <c r="R445" s="135"/>
      <c r="S445" s="135">
        <f>SUM(S440,S441,S444)</f>
        <v>3263</v>
      </c>
      <c r="T445" s="135"/>
      <c r="U445" s="135"/>
      <c r="V445" s="135">
        <f>SUM(V440,V441,V444)</f>
        <v>3282</v>
      </c>
      <c r="W445" s="135"/>
      <c r="X445" s="136"/>
    </row>
    <row r="446" spans="1:25" x14ac:dyDescent="0.35">
      <c r="B446" s="22"/>
      <c r="C446" s="22"/>
      <c r="D446" s="22"/>
      <c r="E446" s="22"/>
      <c r="F446" s="22"/>
      <c r="G446" s="22"/>
      <c r="H446" s="22"/>
      <c r="I446" s="22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</row>
    <row r="459" spans="1:25" x14ac:dyDescent="0.3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5" x14ac:dyDescent="0.35">
      <c r="A460" s="72" t="s">
        <v>176</v>
      </c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</row>
    <row r="461" spans="1:25" x14ac:dyDescent="0.3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</row>
    <row r="462" spans="1:25" x14ac:dyDescent="0.3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</row>
    <row r="463" spans="1:25" x14ac:dyDescent="0.3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</row>
    <row r="464" spans="1:25" x14ac:dyDescent="0.3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</row>
    <row r="465" spans="1:25" x14ac:dyDescent="0.3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</row>
    <row r="466" spans="1:25" x14ac:dyDescent="0.3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</row>
    <row r="467" spans="1:25" x14ac:dyDescent="0.3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</row>
    <row r="470" spans="1:25" x14ac:dyDescent="0.35">
      <c r="A470" s="37" t="s">
        <v>48</v>
      </c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R470" s="38"/>
      <c r="S470" s="38"/>
      <c r="T470" s="38"/>
    </row>
    <row r="471" spans="1:25" x14ac:dyDescent="0.35">
      <c r="P471" s="39"/>
      <c r="Q471" s="39"/>
      <c r="R471" s="38"/>
      <c r="S471" s="38"/>
      <c r="T471" s="38"/>
      <c r="U471" s="39"/>
    </row>
    <row r="472" spans="1:25" x14ac:dyDescent="0.35"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5" x14ac:dyDescent="0.35">
      <c r="A473" s="72" t="s">
        <v>177</v>
      </c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</row>
    <row r="474" spans="1:25" x14ac:dyDescent="0.35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</row>
    <row r="475" spans="1:25" x14ac:dyDescent="0.35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</row>
    <row r="476" spans="1:25" x14ac:dyDescent="0.35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</row>
    <row r="477" spans="1:25" x14ac:dyDescent="0.35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</row>
    <row r="478" spans="1:25" x14ac:dyDescent="0.35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</row>
    <row r="479" spans="1:25" x14ac:dyDescent="0.35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</row>
    <row r="480" spans="1:25" x14ac:dyDescent="0.35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</row>
    <row r="481" spans="1:25" x14ac:dyDescent="0.35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</row>
    <row r="482" spans="1:25" x14ac:dyDescent="0.35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</row>
    <row r="483" spans="1:25" x14ac:dyDescent="0.35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</row>
    <row r="484" spans="1:25" x14ac:dyDescent="0.35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</row>
    <row r="485" spans="1:25" x14ac:dyDescent="0.35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</row>
    <row r="486" spans="1:25" x14ac:dyDescent="0.35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</row>
    <row r="487" spans="1:25" x14ac:dyDescent="0.35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</row>
    <row r="488" spans="1:25" x14ac:dyDescent="0.35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</row>
    <row r="489" spans="1:25" x14ac:dyDescent="0.35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</row>
    <row r="490" spans="1:25" x14ac:dyDescent="0.35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</row>
    <row r="491" spans="1:25" x14ac:dyDescent="0.35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</row>
    <row r="492" spans="1:25" x14ac:dyDescent="0.3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</row>
    <row r="493" spans="1:25" x14ac:dyDescent="0.35">
      <c r="P493" s="41"/>
      <c r="Q493" s="41"/>
      <c r="R493" s="40"/>
      <c r="S493" s="40"/>
      <c r="T493" s="40"/>
      <c r="U493" s="41"/>
    </row>
    <row r="494" spans="1:25" x14ac:dyDescent="0.35">
      <c r="A494" s="42" t="s">
        <v>185</v>
      </c>
      <c r="B494" s="42"/>
      <c r="C494" s="42"/>
      <c r="D494" s="42"/>
      <c r="E494" s="42"/>
      <c r="F494" s="42"/>
      <c r="G494" s="42"/>
      <c r="H494" s="42"/>
      <c r="I494" s="42"/>
      <c r="N494" s="41"/>
      <c r="O494" s="41"/>
      <c r="P494" s="43"/>
      <c r="Q494" s="43"/>
      <c r="R494" s="40"/>
      <c r="S494" s="40"/>
      <c r="T494" s="40"/>
    </row>
    <row r="495" spans="1:25" x14ac:dyDescent="0.35">
      <c r="M495" s="44"/>
      <c r="N495" s="44"/>
      <c r="R495" s="40"/>
      <c r="S495" s="40"/>
      <c r="T495" s="40"/>
    </row>
    <row r="496" spans="1:25" x14ac:dyDescent="0.35">
      <c r="R496" s="40"/>
      <c r="S496" s="40"/>
      <c r="T496" s="40"/>
    </row>
    <row r="497" spans="1:24" x14ac:dyDescent="0.35">
      <c r="D497" s="7"/>
      <c r="E497" s="7"/>
      <c r="P497" s="44"/>
      <c r="Q497" s="44"/>
      <c r="R497" s="40"/>
      <c r="S497" s="40"/>
      <c r="T497" s="40"/>
      <c r="U497" s="44"/>
    </row>
    <row r="498" spans="1:24" x14ac:dyDescent="0.35">
      <c r="A498" s="45"/>
      <c r="B498" s="45"/>
      <c r="C498" s="45"/>
      <c r="D498" s="46"/>
      <c r="E498" s="46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U498" s="44"/>
    </row>
    <row r="499" spans="1:24" ht="17.25" customHeight="1" x14ac:dyDescent="0.35">
      <c r="A499" s="131"/>
      <c r="B499" s="131"/>
      <c r="C499" s="131"/>
      <c r="D499" s="46"/>
      <c r="E499" s="46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0"/>
      <c r="Q499" s="40"/>
      <c r="R499" s="47"/>
      <c r="U499" s="40"/>
    </row>
    <row r="500" spans="1:24" x14ac:dyDescent="0.35">
      <c r="A500" s="308"/>
      <c r="B500" s="308"/>
      <c r="C500" s="308"/>
      <c r="D500" s="308"/>
      <c r="E500" s="308"/>
      <c r="F500" s="308"/>
      <c r="G500" s="308"/>
      <c r="H500" s="308"/>
      <c r="I500" s="308"/>
      <c r="J500" s="308"/>
      <c r="K500" s="308"/>
      <c r="L500" s="308"/>
      <c r="M500" s="308"/>
      <c r="N500" s="308"/>
      <c r="O500" s="308"/>
      <c r="P500" s="308"/>
      <c r="Q500" s="308"/>
      <c r="R500" s="308"/>
      <c r="S500" s="308"/>
      <c r="T500" s="308"/>
      <c r="U500" s="308"/>
      <c r="V500" s="308"/>
      <c r="W500" s="308"/>
      <c r="X500" s="308"/>
    </row>
    <row r="501" spans="1:24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U501" s="40"/>
    </row>
    <row r="502" spans="1:24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U502" s="40"/>
    </row>
  </sheetData>
  <sheetProtection formatCells="0" insertColumns="0" insertRows="0" deleteColumns="0" deleteRows="0"/>
  <mergeCells count="641">
    <mergeCell ref="C411:F411"/>
    <mergeCell ref="Q172:S172"/>
    <mergeCell ref="A500:X500"/>
    <mergeCell ref="Q48:R48"/>
    <mergeCell ref="Q49:R49"/>
    <mergeCell ref="Q50:R50"/>
    <mergeCell ref="Q82:R82"/>
    <mergeCell ref="Q83:R83"/>
    <mergeCell ref="Q84:R84"/>
    <mergeCell ref="Q89:R89"/>
    <mergeCell ref="Q79:R80"/>
    <mergeCell ref="Q81:R81"/>
    <mergeCell ref="L134:V134"/>
    <mergeCell ref="O89:P89"/>
    <mergeCell ref="G79:N80"/>
    <mergeCell ref="O79:P80"/>
    <mergeCell ref="G81:N81"/>
    <mergeCell ref="O81:P81"/>
    <mergeCell ref="G82:N82"/>
    <mergeCell ref="O82:P82"/>
    <mergeCell ref="G83:N83"/>
    <mergeCell ref="O83:P83"/>
    <mergeCell ref="G53:J54"/>
    <mergeCell ref="K53:L54"/>
    <mergeCell ref="M53:R53"/>
    <mergeCell ref="M54:N54"/>
    <mergeCell ref="O275:P275"/>
    <mergeCell ref="M275:N275"/>
    <mergeCell ref="S410:U410"/>
    <mergeCell ref="P388:R388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410:O410"/>
    <mergeCell ref="O54:P54"/>
    <mergeCell ref="Q54:R54"/>
    <mergeCell ref="G44:N45"/>
    <mergeCell ref="O44:P45"/>
    <mergeCell ref="G405:I405"/>
    <mergeCell ref="I274:J274"/>
    <mergeCell ref="G274:H274"/>
    <mergeCell ref="P405:R405"/>
    <mergeCell ref="S405:U405"/>
    <mergeCell ref="S407:U407"/>
    <mergeCell ref="P409:R409"/>
    <mergeCell ref="M408:O408"/>
    <mergeCell ref="M55:N55"/>
    <mergeCell ref="O55:P55"/>
    <mergeCell ref="Q55:R55"/>
    <mergeCell ref="U270:V270"/>
    <mergeCell ref="S270:T270"/>
    <mergeCell ref="S269:V269"/>
    <mergeCell ref="U273:V273"/>
    <mergeCell ref="S273:T273"/>
    <mergeCell ref="Q273:R273"/>
    <mergeCell ref="O273:P273"/>
    <mergeCell ref="M273:N273"/>
    <mergeCell ref="R361:S361"/>
    <mergeCell ref="M362:O362"/>
    <mergeCell ref="P362:Q362"/>
    <mergeCell ref="U275:V275"/>
    <mergeCell ref="S275:T275"/>
    <mergeCell ref="Q275:R275"/>
    <mergeCell ref="B440:I440"/>
    <mergeCell ref="B439:I439"/>
    <mergeCell ref="O306:P306"/>
    <mergeCell ref="M306:N306"/>
    <mergeCell ref="U308:V308"/>
    <mergeCell ref="S393:U393"/>
    <mergeCell ref="S390:U390"/>
    <mergeCell ref="R364:S364"/>
    <mergeCell ref="P365:Q365"/>
    <mergeCell ref="R365:S365"/>
    <mergeCell ref="A368:Y375"/>
    <mergeCell ref="S392:U392"/>
    <mergeCell ref="A362:C362"/>
    <mergeCell ref="A384:U384"/>
    <mergeCell ref="T365:U365"/>
    <mergeCell ref="M361:O361"/>
    <mergeCell ref="P361:Q361"/>
    <mergeCell ref="C390:F390"/>
    <mergeCell ref="J392:L392"/>
    <mergeCell ref="G406:I406"/>
    <mergeCell ref="J406:L406"/>
    <mergeCell ref="J405:L405"/>
    <mergeCell ref="M405:O405"/>
    <mergeCell ref="P408:R408"/>
    <mergeCell ref="D249:F249"/>
    <mergeCell ref="G249:I249"/>
    <mergeCell ref="J249:L249"/>
    <mergeCell ref="M249:O249"/>
    <mergeCell ref="P249:R249"/>
    <mergeCell ref="C272:F272"/>
    <mergeCell ref="C273:F273"/>
    <mergeCell ref="J258:L258"/>
    <mergeCell ref="G253:R253"/>
    <mergeCell ref="D255:F255"/>
    <mergeCell ref="G255:I255"/>
    <mergeCell ref="J255:L255"/>
    <mergeCell ref="M255:O255"/>
    <mergeCell ref="P255:R255"/>
    <mergeCell ref="M254:O254"/>
    <mergeCell ref="D251:F251"/>
    <mergeCell ref="G251:I251"/>
    <mergeCell ref="J251:L251"/>
    <mergeCell ref="M251:O251"/>
    <mergeCell ref="K273:L273"/>
    <mergeCell ref="I273:J273"/>
    <mergeCell ref="G273:H273"/>
    <mergeCell ref="P248:R248"/>
    <mergeCell ref="G248:I248"/>
    <mergeCell ref="J248:L248"/>
    <mergeCell ref="M248:O248"/>
    <mergeCell ref="G258:I258"/>
    <mergeCell ref="U274:V274"/>
    <mergeCell ref="S274:T274"/>
    <mergeCell ref="Q274:R274"/>
    <mergeCell ref="O274:P274"/>
    <mergeCell ref="M274:N274"/>
    <mergeCell ref="U272:V272"/>
    <mergeCell ref="S272:T272"/>
    <mergeCell ref="Q272:R272"/>
    <mergeCell ref="O272:P272"/>
    <mergeCell ref="M272:N272"/>
    <mergeCell ref="K272:L272"/>
    <mergeCell ref="I272:J272"/>
    <mergeCell ref="G272:H272"/>
    <mergeCell ref="U271:V271"/>
    <mergeCell ref="S271:T271"/>
    <mergeCell ref="Q271:R271"/>
    <mergeCell ref="O271:P271"/>
    <mergeCell ref="M271:N271"/>
    <mergeCell ref="K271:L271"/>
    <mergeCell ref="C268:F270"/>
    <mergeCell ref="C271:F271"/>
    <mergeCell ref="O269:R269"/>
    <mergeCell ref="M270:N270"/>
    <mergeCell ref="O270:P270"/>
    <mergeCell ref="Q270:R270"/>
    <mergeCell ref="P254:R254"/>
    <mergeCell ref="P258:R258"/>
    <mergeCell ref="D256:F256"/>
    <mergeCell ref="G256:I256"/>
    <mergeCell ref="J256:L256"/>
    <mergeCell ref="M258:O258"/>
    <mergeCell ref="M256:O256"/>
    <mergeCell ref="M257:O257"/>
    <mergeCell ref="P256:R256"/>
    <mergeCell ref="P257:R257"/>
    <mergeCell ref="D258:F258"/>
    <mergeCell ref="G271:H271"/>
    <mergeCell ref="G269:J269"/>
    <mergeCell ref="G268:V268"/>
    <mergeCell ref="C277:F277"/>
    <mergeCell ref="C274:F274"/>
    <mergeCell ref="C276:F276"/>
    <mergeCell ref="K206:L206"/>
    <mergeCell ref="C141:K141"/>
    <mergeCell ref="C142:K142"/>
    <mergeCell ref="C143:K143"/>
    <mergeCell ref="C144:K144"/>
    <mergeCell ref="C145:K145"/>
    <mergeCell ref="C146:K146"/>
    <mergeCell ref="C147:K147"/>
    <mergeCell ref="I277:J277"/>
    <mergeCell ref="G270:H270"/>
    <mergeCell ref="I270:J270"/>
    <mergeCell ref="K270:L270"/>
    <mergeCell ref="D217:G217"/>
    <mergeCell ref="K217:M217"/>
    <mergeCell ref="D218:G218"/>
    <mergeCell ref="K218:M218"/>
    <mergeCell ref="D219:G219"/>
    <mergeCell ref="K219:M219"/>
    <mergeCell ref="H219:J219"/>
    <mergeCell ref="H218:J218"/>
    <mergeCell ref="D248:F248"/>
    <mergeCell ref="M406:O406"/>
    <mergeCell ref="P406:R406"/>
    <mergeCell ref="B441:I441"/>
    <mergeCell ref="B442:I442"/>
    <mergeCell ref="C408:F408"/>
    <mergeCell ref="G408:I408"/>
    <mergeCell ref="J408:L408"/>
    <mergeCell ref="M440:O440"/>
    <mergeCell ref="P440:R440"/>
    <mergeCell ref="A436:Y437"/>
    <mergeCell ref="J410:L410"/>
    <mergeCell ref="J409:L409"/>
    <mergeCell ref="P407:R407"/>
    <mergeCell ref="G407:I407"/>
    <mergeCell ref="J407:L407"/>
    <mergeCell ref="M407:O407"/>
    <mergeCell ref="C410:F410"/>
    <mergeCell ref="C406:F406"/>
    <mergeCell ref="S408:U408"/>
    <mergeCell ref="S409:U409"/>
    <mergeCell ref="S441:U441"/>
    <mergeCell ref="C407:F407"/>
    <mergeCell ref="P410:R410"/>
    <mergeCell ref="M409:O409"/>
    <mergeCell ref="C389:F389"/>
    <mergeCell ref="F363:G363"/>
    <mergeCell ref="A360:C360"/>
    <mergeCell ref="C387:F388"/>
    <mergeCell ref="D358:E359"/>
    <mergeCell ref="K276:L276"/>
    <mergeCell ref="D323:E323"/>
    <mergeCell ref="F358:G359"/>
    <mergeCell ref="A361:C361"/>
    <mergeCell ref="K277:L277"/>
    <mergeCell ref="C302:F302"/>
    <mergeCell ref="C303:F303"/>
    <mergeCell ref="C304:F304"/>
    <mergeCell ref="C305:F305"/>
    <mergeCell ref="C306:F306"/>
    <mergeCell ref="C307:F307"/>
    <mergeCell ref="C308:F308"/>
    <mergeCell ref="A310:Z310"/>
    <mergeCell ref="A377:Z377"/>
    <mergeCell ref="R362:S362"/>
    <mergeCell ref="T362:U362"/>
    <mergeCell ref="T363:U363"/>
    <mergeCell ref="T364:U364"/>
    <mergeCell ref="J388:L388"/>
    <mergeCell ref="P390:R390"/>
    <mergeCell ref="M404:O404"/>
    <mergeCell ref="J404:L404"/>
    <mergeCell ref="S404:U404"/>
    <mergeCell ref="C391:F391"/>
    <mergeCell ref="G391:I391"/>
    <mergeCell ref="P403:R403"/>
    <mergeCell ref="C393:F393"/>
    <mergeCell ref="C394:F394"/>
    <mergeCell ref="G394:I394"/>
    <mergeCell ref="G390:I390"/>
    <mergeCell ref="M392:O392"/>
    <mergeCell ref="M390:O390"/>
    <mergeCell ref="J393:L393"/>
    <mergeCell ref="M393:O393"/>
    <mergeCell ref="P404:R404"/>
    <mergeCell ref="P394:R394"/>
    <mergeCell ref="P393:R393"/>
    <mergeCell ref="P392:R392"/>
    <mergeCell ref="G404:I404"/>
    <mergeCell ref="T361:U361"/>
    <mergeCell ref="S388:U388"/>
    <mergeCell ref="S391:U391"/>
    <mergeCell ref="S395:U395"/>
    <mergeCell ref="J389:L389"/>
    <mergeCell ref="S394:U394"/>
    <mergeCell ref="P391:R391"/>
    <mergeCell ref="P364:Q364"/>
    <mergeCell ref="P360:Q360"/>
    <mergeCell ref="M360:O360"/>
    <mergeCell ref="T360:U360"/>
    <mergeCell ref="P366:Q366"/>
    <mergeCell ref="R366:S366"/>
    <mergeCell ref="T366:U366"/>
    <mergeCell ref="R360:S360"/>
    <mergeCell ref="G387:U387"/>
    <mergeCell ref="M389:O389"/>
    <mergeCell ref="P389:R389"/>
    <mergeCell ref="S389:U389"/>
    <mergeCell ref="G388:I388"/>
    <mergeCell ref="P363:Q363"/>
    <mergeCell ref="R363:S363"/>
    <mergeCell ref="M388:O388"/>
    <mergeCell ref="P395:R395"/>
    <mergeCell ref="C405:F405"/>
    <mergeCell ref="M364:O364"/>
    <mergeCell ref="M363:O363"/>
    <mergeCell ref="A365:C365"/>
    <mergeCell ref="A364:C364"/>
    <mergeCell ref="A363:C363"/>
    <mergeCell ref="A366:C366"/>
    <mergeCell ref="G389:I389"/>
    <mergeCell ref="G393:I393"/>
    <mergeCell ref="J390:L390"/>
    <mergeCell ref="M391:O391"/>
    <mergeCell ref="G395:I395"/>
    <mergeCell ref="J395:L395"/>
    <mergeCell ref="M395:O395"/>
    <mergeCell ref="G392:I392"/>
    <mergeCell ref="M365:O365"/>
    <mergeCell ref="C404:F404"/>
    <mergeCell ref="G402:U402"/>
    <mergeCell ref="G403:I403"/>
    <mergeCell ref="J403:L403"/>
    <mergeCell ref="M403:O403"/>
    <mergeCell ref="J391:L391"/>
    <mergeCell ref="C392:F392"/>
    <mergeCell ref="S403:U403"/>
    <mergeCell ref="F365:G365"/>
    <mergeCell ref="D362:E362"/>
    <mergeCell ref="G195:J195"/>
    <mergeCell ref="O24:P24"/>
    <mergeCell ref="Q24:R24"/>
    <mergeCell ref="K24:L24"/>
    <mergeCell ref="A16:U18"/>
    <mergeCell ref="G55:J55"/>
    <mergeCell ref="K55:L55"/>
    <mergeCell ref="G89:N89"/>
    <mergeCell ref="G201:J201"/>
    <mergeCell ref="K201:L201"/>
    <mergeCell ref="G84:N84"/>
    <mergeCell ref="O84:P84"/>
    <mergeCell ref="C135:K135"/>
    <mergeCell ref="C136:K136"/>
    <mergeCell ref="C137:K137"/>
    <mergeCell ref="C138:K138"/>
    <mergeCell ref="C139:K139"/>
    <mergeCell ref="C140:K140"/>
    <mergeCell ref="N171:P171"/>
    <mergeCell ref="L172:M172"/>
    <mergeCell ref="N172:P172"/>
    <mergeCell ref="D172:K172"/>
    <mergeCell ref="O301:P301"/>
    <mergeCell ref="Q301:R301"/>
    <mergeCell ref="M358:O359"/>
    <mergeCell ref="D366:E366"/>
    <mergeCell ref="F366:G366"/>
    <mergeCell ref="H366:I366"/>
    <mergeCell ref="M366:O366"/>
    <mergeCell ref="A358:C359"/>
    <mergeCell ref="G275:H275"/>
    <mergeCell ref="I275:J275"/>
    <mergeCell ref="K275:L275"/>
    <mergeCell ref="H361:I361"/>
    <mergeCell ref="H362:I362"/>
    <mergeCell ref="H363:I363"/>
    <mergeCell ref="H364:I364"/>
    <mergeCell ref="H365:I365"/>
    <mergeCell ref="A357:I357"/>
    <mergeCell ref="D363:E363"/>
    <mergeCell ref="D361:E361"/>
    <mergeCell ref="F361:G361"/>
    <mergeCell ref="D364:E364"/>
    <mergeCell ref="F364:G364"/>
    <mergeCell ref="F362:G362"/>
    <mergeCell ref="D365:E365"/>
    <mergeCell ref="C299:F301"/>
    <mergeCell ref="I271:J271"/>
    <mergeCell ref="K274:L274"/>
    <mergeCell ref="A353:U353"/>
    <mergeCell ref="G300:J300"/>
    <mergeCell ref="K300:N300"/>
    <mergeCell ref="I307:J307"/>
    <mergeCell ref="K301:L301"/>
    <mergeCell ref="K302:L302"/>
    <mergeCell ref="K303:L303"/>
    <mergeCell ref="K305:L305"/>
    <mergeCell ref="I301:J301"/>
    <mergeCell ref="I303:J303"/>
    <mergeCell ref="S302:T302"/>
    <mergeCell ref="U302:V302"/>
    <mergeCell ref="I305:J305"/>
    <mergeCell ref="G301:H301"/>
    <mergeCell ref="G302:H302"/>
    <mergeCell ref="K306:L306"/>
    <mergeCell ref="S308:T308"/>
    <mergeCell ref="S303:T303"/>
    <mergeCell ref="A337:Y348"/>
    <mergeCell ref="M303:N303"/>
    <mergeCell ref="M304:N304"/>
    <mergeCell ref="O300:R300"/>
    <mergeCell ref="O302:P302"/>
    <mergeCell ref="Q302:R302"/>
    <mergeCell ref="K307:L307"/>
    <mergeCell ref="A265:U265"/>
    <mergeCell ref="M307:N307"/>
    <mergeCell ref="G299:V299"/>
    <mergeCell ref="S300:V300"/>
    <mergeCell ref="S301:T301"/>
    <mergeCell ref="U301:V301"/>
    <mergeCell ref="K269:N269"/>
    <mergeCell ref="M301:N301"/>
    <mergeCell ref="U277:V277"/>
    <mergeCell ref="S277:T277"/>
    <mergeCell ref="D289:E289"/>
    <mergeCell ref="G277:H277"/>
    <mergeCell ref="M277:N277"/>
    <mergeCell ref="G306:H306"/>
    <mergeCell ref="I306:J306"/>
    <mergeCell ref="I302:J302"/>
    <mergeCell ref="I304:J304"/>
    <mergeCell ref="U276:V276"/>
    <mergeCell ref="S276:T276"/>
    <mergeCell ref="G276:H276"/>
    <mergeCell ref="U303:V303"/>
    <mergeCell ref="S304:T304"/>
    <mergeCell ref="U304:V304"/>
    <mergeCell ref="U306:V306"/>
    <mergeCell ref="S306:T306"/>
    <mergeCell ref="U305:V305"/>
    <mergeCell ref="S305:T305"/>
    <mergeCell ref="V443:X443"/>
    <mergeCell ref="B443:I443"/>
    <mergeCell ref="S406:U406"/>
    <mergeCell ref="S440:U440"/>
    <mergeCell ref="U307:V307"/>
    <mergeCell ref="S307:T307"/>
    <mergeCell ref="Q308:R308"/>
    <mergeCell ref="G308:H308"/>
    <mergeCell ref="M357:U357"/>
    <mergeCell ref="T358:U359"/>
    <mergeCell ref="P358:Q359"/>
    <mergeCell ref="R358:S359"/>
    <mergeCell ref="D360:E360"/>
    <mergeCell ref="F360:G360"/>
    <mergeCell ref="H358:I359"/>
    <mergeCell ref="H360:I360"/>
    <mergeCell ref="G303:H303"/>
    <mergeCell ref="M444:O444"/>
    <mergeCell ref="P444:R444"/>
    <mergeCell ref="J439:L439"/>
    <mergeCell ref="V441:X441"/>
    <mergeCell ref="J442:L442"/>
    <mergeCell ref="S442:U442"/>
    <mergeCell ref="V444:X444"/>
    <mergeCell ref="J443:L443"/>
    <mergeCell ref="M443:O443"/>
    <mergeCell ref="P443:R443"/>
    <mergeCell ref="S443:U443"/>
    <mergeCell ref="M439:O439"/>
    <mergeCell ref="P441:R441"/>
    <mergeCell ref="M442:O442"/>
    <mergeCell ref="P442:R442"/>
    <mergeCell ref="V442:X442"/>
    <mergeCell ref="V439:X439"/>
    <mergeCell ref="J440:L440"/>
    <mergeCell ref="S439:U439"/>
    <mergeCell ref="V440:X440"/>
    <mergeCell ref="S444:U444"/>
    <mergeCell ref="J444:L444"/>
    <mergeCell ref="J445:L445"/>
    <mergeCell ref="M445:O445"/>
    <mergeCell ref="S445:U445"/>
    <mergeCell ref="B445:I445"/>
    <mergeCell ref="M20:R20"/>
    <mergeCell ref="M21:N21"/>
    <mergeCell ref="K23:L23"/>
    <mergeCell ref="G23:J23"/>
    <mergeCell ref="G22:J22"/>
    <mergeCell ref="G20:J21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O277:P277"/>
    <mergeCell ref="Q277:R277"/>
    <mergeCell ref="I276:J276"/>
    <mergeCell ref="M276:N276"/>
    <mergeCell ref="O276:P276"/>
    <mergeCell ref="Q276:R276"/>
    <mergeCell ref="L144:M144"/>
    <mergeCell ref="L145:M145"/>
    <mergeCell ref="L146:M146"/>
    <mergeCell ref="L147:M147"/>
    <mergeCell ref="L148:M148"/>
    <mergeCell ref="L149:M149"/>
    <mergeCell ref="L150:M150"/>
    <mergeCell ref="K204:L204"/>
    <mergeCell ref="G205:J205"/>
    <mergeCell ref="K205:L205"/>
    <mergeCell ref="A193:U193"/>
    <mergeCell ref="K196:L196"/>
    <mergeCell ref="K197:L197"/>
    <mergeCell ref="D171:K171"/>
    <mergeCell ref="K200:L200"/>
    <mergeCell ref="K199:L199"/>
    <mergeCell ref="L151:M151"/>
    <mergeCell ref="C275:F275"/>
    <mergeCell ref="K304:L304"/>
    <mergeCell ref="I308:J308"/>
    <mergeCell ref="K308:L308"/>
    <mergeCell ref="M308:N308"/>
    <mergeCell ref="O308:P308"/>
    <mergeCell ref="Q306:R306"/>
    <mergeCell ref="M302:N302"/>
    <mergeCell ref="G304:H304"/>
    <mergeCell ref="G305:H305"/>
    <mergeCell ref="G307:H307"/>
    <mergeCell ref="Q303:R303"/>
    <mergeCell ref="O304:P304"/>
    <mergeCell ref="Q304:R304"/>
    <mergeCell ref="O305:P305"/>
    <mergeCell ref="Q305:R305"/>
    <mergeCell ref="O307:P307"/>
    <mergeCell ref="Q307:R307"/>
    <mergeCell ref="O303:P303"/>
    <mergeCell ref="M305:N305"/>
    <mergeCell ref="A499:C499"/>
    <mergeCell ref="D257:F257"/>
    <mergeCell ref="G257:I257"/>
    <mergeCell ref="J257:L257"/>
    <mergeCell ref="D250:F250"/>
    <mergeCell ref="G250:I250"/>
    <mergeCell ref="J250:L250"/>
    <mergeCell ref="A260:Y261"/>
    <mergeCell ref="A473:Y491"/>
    <mergeCell ref="V445:X445"/>
    <mergeCell ref="P445:R445"/>
    <mergeCell ref="J441:L441"/>
    <mergeCell ref="M441:O441"/>
    <mergeCell ref="J394:L394"/>
    <mergeCell ref="M394:O394"/>
    <mergeCell ref="C409:F409"/>
    <mergeCell ref="G409:I409"/>
    <mergeCell ref="G410:I410"/>
    <mergeCell ref="C395:F395"/>
    <mergeCell ref="C402:F403"/>
    <mergeCell ref="P439:R439"/>
    <mergeCell ref="B444:I444"/>
    <mergeCell ref="M250:O250"/>
    <mergeCell ref="P250:R250"/>
    <mergeCell ref="K208:L208"/>
    <mergeCell ref="G204:J204"/>
    <mergeCell ref="V149:W149"/>
    <mergeCell ref="V150:W150"/>
    <mergeCell ref="P251:R251"/>
    <mergeCell ref="D253:F254"/>
    <mergeCell ref="G254:I254"/>
    <mergeCell ref="J254:L254"/>
    <mergeCell ref="H217:J217"/>
    <mergeCell ref="G206:J206"/>
    <mergeCell ref="D221:G221"/>
    <mergeCell ref="K221:M221"/>
    <mergeCell ref="H220:J220"/>
    <mergeCell ref="H221:J221"/>
    <mergeCell ref="D246:F247"/>
    <mergeCell ref="G246:R246"/>
    <mergeCell ref="G247:I247"/>
    <mergeCell ref="J247:L247"/>
    <mergeCell ref="M247:O247"/>
    <mergeCell ref="P247:R247"/>
    <mergeCell ref="D220:G220"/>
    <mergeCell ref="K220:M220"/>
    <mergeCell ref="A235:Y241"/>
    <mergeCell ref="G196:J196"/>
    <mergeCell ref="M24:N24"/>
    <mergeCell ref="M23:N23"/>
    <mergeCell ref="O23:P23"/>
    <mergeCell ref="G58:J58"/>
    <mergeCell ref="V143:W143"/>
    <mergeCell ref="V136:W136"/>
    <mergeCell ref="V137:W137"/>
    <mergeCell ref="V138:W138"/>
    <mergeCell ref="V139:W139"/>
    <mergeCell ref="V140:W140"/>
    <mergeCell ref="V141:W141"/>
    <mergeCell ref="V142:W142"/>
    <mergeCell ref="L143:M143"/>
    <mergeCell ref="L137:M137"/>
    <mergeCell ref="K25:L25"/>
    <mergeCell ref="M25:N25"/>
    <mergeCell ref="O25:P25"/>
    <mergeCell ref="Q25:R25"/>
    <mergeCell ref="G25:J25"/>
    <mergeCell ref="L140:M140"/>
    <mergeCell ref="L141:M141"/>
    <mergeCell ref="L142:M142"/>
    <mergeCell ref="G85:N85"/>
    <mergeCell ref="O85:P85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A413:Y433"/>
    <mergeCell ref="A460:Y467"/>
    <mergeCell ref="A92:Y118"/>
    <mergeCell ref="A174:Y187"/>
    <mergeCell ref="C150:K150"/>
    <mergeCell ref="L138:M138"/>
    <mergeCell ref="L139:M139"/>
    <mergeCell ref="V135:W135"/>
    <mergeCell ref="L135:M135"/>
    <mergeCell ref="L136:M136"/>
    <mergeCell ref="A132:U133"/>
    <mergeCell ref="V144:W144"/>
    <mergeCell ref="V145:W145"/>
    <mergeCell ref="V146:W146"/>
    <mergeCell ref="V147:W147"/>
    <mergeCell ref="C149:K149"/>
    <mergeCell ref="Q171:S171"/>
    <mergeCell ref="K203:L203"/>
    <mergeCell ref="K202:L202"/>
    <mergeCell ref="C148:K148"/>
    <mergeCell ref="V151:W151"/>
    <mergeCell ref="V148:W148"/>
    <mergeCell ref="A210:Y213"/>
    <mergeCell ref="G208:J208"/>
    <mergeCell ref="G207:J207"/>
    <mergeCell ref="K207:L207"/>
    <mergeCell ref="Q85:R85"/>
    <mergeCell ref="G86:N86"/>
    <mergeCell ref="O86:P86"/>
    <mergeCell ref="Q86:R86"/>
    <mergeCell ref="G87:N87"/>
    <mergeCell ref="O87:P87"/>
    <mergeCell ref="Q87:R87"/>
    <mergeCell ref="G88:N88"/>
    <mergeCell ref="O88:P88"/>
    <mergeCell ref="Q88:R88"/>
    <mergeCell ref="K198:L198"/>
    <mergeCell ref="K195:L195"/>
    <mergeCell ref="C151:K151"/>
    <mergeCell ref="L171:M171"/>
    <mergeCell ref="G203:J203"/>
    <mergeCell ref="G202:J202"/>
    <mergeCell ref="G200:J200"/>
    <mergeCell ref="G199:J199"/>
    <mergeCell ref="G198:J198"/>
    <mergeCell ref="G197:J19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>
      <selection activeCell="A2" sqref="A2:D9"/>
    </sheetView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153</v>
      </c>
      <c r="C2">
        <v>6</v>
      </c>
      <c r="D2">
        <v>56</v>
      </c>
      <c r="E2">
        <v>0</v>
      </c>
      <c r="F2">
        <v>0</v>
      </c>
      <c r="G2">
        <v>3</v>
      </c>
    </row>
    <row r="3" spans="1:7" x14ac:dyDescent="0.35">
      <c r="A3">
        <v>2</v>
      </c>
      <c r="B3" t="s">
        <v>123</v>
      </c>
      <c r="C3">
        <v>1</v>
      </c>
      <c r="D3">
        <v>4</v>
      </c>
      <c r="E3">
        <v>0</v>
      </c>
      <c r="F3">
        <v>55</v>
      </c>
      <c r="G3">
        <v>2</v>
      </c>
    </row>
    <row r="4" spans="1:7" x14ac:dyDescent="0.35">
      <c r="A4">
        <v>3</v>
      </c>
      <c r="B4" t="s">
        <v>122</v>
      </c>
      <c r="C4">
        <v>0</v>
      </c>
      <c r="D4">
        <v>0</v>
      </c>
      <c r="E4">
        <v>0</v>
      </c>
      <c r="F4">
        <v>41</v>
      </c>
      <c r="G4">
        <v>5</v>
      </c>
    </row>
    <row r="5" spans="1:7" x14ac:dyDescent="0.35">
      <c r="A5">
        <v>4</v>
      </c>
      <c r="B5" t="s">
        <v>154</v>
      </c>
      <c r="C5">
        <v>1</v>
      </c>
      <c r="D5">
        <v>0</v>
      </c>
      <c r="E5">
        <v>0</v>
      </c>
      <c r="F5">
        <v>0</v>
      </c>
      <c r="G5">
        <v>22</v>
      </c>
    </row>
    <row r="6" spans="1:7" x14ac:dyDescent="0.35">
      <c r="A6">
        <v>5</v>
      </c>
      <c r="B6" t="s">
        <v>135</v>
      </c>
      <c r="C6">
        <v>0</v>
      </c>
      <c r="D6">
        <v>3</v>
      </c>
      <c r="E6">
        <v>0</v>
      </c>
      <c r="F6">
        <v>5</v>
      </c>
      <c r="G6">
        <v>1</v>
      </c>
    </row>
    <row r="7" spans="1:7" x14ac:dyDescent="0.35">
      <c r="A7">
        <v>6</v>
      </c>
      <c r="B7" t="s">
        <v>102</v>
      </c>
      <c r="C7">
        <v>7</v>
      </c>
      <c r="D7">
        <v>1</v>
      </c>
      <c r="E7">
        <v>0</v>
      </c>
      <c r="F7">
        <v>16</v>
      </c>
      <c r="G7">
        <v>21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5</v>
      </c>
      <c r="D2">
        <v>9</v>
      </c>
      <c r="E2">
        <v>0</v>
      </c>
      <c r="F2">
        <v>98</v>
      </c>
      <c r="G2">
        <v>21</v>
      </c>
    </row>
    <row r="3" spans="1:7" x14ac:dyDescent="0.35">
      <c r="A3">
        <v>2</v>
      </c>
      <c r="B3" t="s">
        <v>153</v>
      </c>
      <c r="C3">
        <v>7</v>
      </c>
      <c r="D3">
        <v>65</v>
      </c>
      <c r="E3">
        <v>0</v>
      </c>
      <c r="F3">
        <v>0</v>
      </c>
      <c r="G3">
        <v>5</v>
      </c>
    </row>
    <row r="4" spans="1:7" x14ac:dyDescent="0.35">
      <c r="A4">
        <v>3</v>
      </c>
      <c r="B4" t="s">
        <v>122</v>
      </c>
      <c r="C4">
        <v>0</v>
      </c>
      <c r="D4">
        <v>0</v>
      </c>
      <c r="E4">
        <v>0</v>
      </c>
      <c r="F4">
        <v>62</v>
      </c>
      <c r="G4">
        <v>8</v>
      </c>
    </row>
    <row r="5" spans="1:7" x14ac:dyDescent="0.35">
      <c r="A5">
        <v>4</v>
      </c>
      <c r="B5" t="s">
        <v>154</v>
      </c>
      <c r="C5">
        <v>1</v>
      </c>
      <c r="D5">
        <v>0</v>
      </c>
      <c r="E5">
        <v>0</v>
      </c>
      <c r="F5">
        <v>0</v>
      </c>
      <c r="G5">
        <v>40</v>
      </c>
    </row>
    <row r="6" spans="1:7" x14ac:dyDescent="0.35">
      <c r="A6">
        <v>5</v>
      </c>
      <c r="B6" t="s">
        <v>161</v>
      </c>
      <c r="C6">
        <v>11</v>
      </c>
      <c r="D6">
        <v>0</v>
      </c>
      <c r="E6">
        <v>0</v>
      </c>
      <c r="F6">
        <v>2</v>
      </c>
      <c r="G6">
        <v>4</v>
      </c>
    </row>
    <row r="7" spans="1:7" x14ac:dyDescent="0.35">
      <c r="A7">
        <v>6</v>
      </c>
      <c r="B7" t="s">
        <v>102</v>
      </c>
      <c r="C7">
        <v>3</v>
      </c>
      <c r="D7">
        <v>5</v>
      </c>
      <c r="E7">
        <v>0</v>
      </c>
      <c r="F7">
        <v>43</v>
      </c>
      <c r="G7">
        <v>66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>
      <selection activeCell="A2" sqref="A2:D9"/>
    </sheetView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782</v>
      </c>
      <c r="B2" t="s">
        <v>108</v>
      </c>
      <c r="C2" t="s">
        <v>162</v>
      </c>
    </row>
    <row r="3" spans="1:3" x14ac:dyDescent="0.35">
      <c r="A3">
        <v>782</v>
      </c>
      <c r="B3" t="s">
        <v>108</v>
      </c>
      <c r="C3" t="s">
        <v>163</v>
      </c>
    </row>
    <row r="4" spans="1:3" x14ac:dyDescent="0.35">
      <c r="A4">
        <v>806</v>
      </c>
      <c r="B4" t="s">
        <v>108</v>
      </c>
      <c r="C4" t="s">
        <v>164</v>
      </c>
    </row>
    <row r="5" spans="1:3" x14ac:dyDescent="0.35">
      <c r="A5">
        <v>794</v>
      </c>
      <c r="B5" t="s">
        <v>108</v>
      </c>
      <c r="C5" t="s">
        <v>165</v>
      </c>
    </row>
    <row r="6" spans="1:3" x14ac:dyDescent="0.35">
      <c r="A6">
        <v>806</v>
      </c>
      <c r="B6" t="s">
        <v>108</v>
      </c>
      <c r="C6" t="s">
        <v>166</v>
      </c>
    </row>
    <row r="7" spans="1:3" x14ac:dyDescent="0.35">
      <c r="A7">
        <v>2499</v>
      </c>
      <c r="B7" t="s">
        <v>5</v>
      </c>
      <c r="C7" t="s">
        <v>162</v>
      </c>
    </row>
    <row r="8" spans="1:3" x14ac:dyDescent="0.35">
      <c r="A8">
        <v>2480</v>
      </c>
      <c r="B8" t="s">
        <v>5</v>
      </c>
      <c r="C8" t="s">
        <v>163</v>
      </c>
    </row>
    <row r="9" spans="1:3" x14ac:dyDescent="0.35">
      <c r="A9">
        <v>2445</v>
      </c>
      <c r="B9" t="s">
        <v>5</v>
      </c>
      <c r="C9" t="s">
        <v>164</v>
      </c>
    </row>
    <row r="10" spans="1:3" x14ac:dyDescent="0.35">
      <c r="A10">
        <v>2467</v>
      </c>
      <c r="B10" t="s">
        <v>5</v>
      </c>
      <c r="C10" t="s">
        <v>165</v>
      </c>
    </row>
    <row r="11" spans="1:3" x14ac:dyDescent="0.35">
      <c r="A11">
        <v>2427</v>
      </c>
      <c r="B11" t="s">
        <v>5</v>
      </c>
      <c r="C11" t="s">
        <v>166</v>
      </c>
    </row>
    <row r="12" spans="1:3" x14ac:dyDescent="0.35">
      <c r="A12">
        <v>13</v>
      </c>
      <c r="B12" t="s">
        <v>6</v>
      </c>
      <c r="C12" t="s">
        <v>162</v>
      </c>
    </row>
    <row r="13" spans="1:3" x14ac:dyDescent="0.35">
      <c r="A13">
        <v>15</v>
      </c>
      <c r="B13" t="s">
        <v>6</v>
      </c>
      <c r="C13" t="s">
        <v>163</v>
      </c>
    </row>
    <row r="14" spans="1:3" x14ac:dyDescent="0.35">
      <c r="A14">
        <v>53</v>
      </c>
      <c r="B14" t="s">
        <v>6</v>
      </c>
      <c r="C14" t="s">
        <v>164</v>
      </c>
    </row>
    <row r="15" spans="1:3" x14ac:dyDescent="0.35">
      <c r="A15">
        <v>15</v>
      </c>
      <c r="B15" t="s">
        <v>6</v>
      </c>
      <c r="C15" t="s">
        <v>165</v>
      </c>
    </row>
    <row r="16" spans="1:3" x14ac:dyDescent="0.35">
      <c r="A16">
        <v>12</v>
      </c>
      <c r="B16" t="s">
        <v>6</v>
      </c>
      <c r="C16" t="s">
        <v>166</v>
      </c>
    </row>
    <row r="17" spans="1:3" x14ac:dyDescent="0.35">
      <c r="A17">
        <v>29</v>
      </c>
      <c r="B17" t="s">
        <v>7</v>
      </c>
      <c r="C17" t="s">
        <v>162</v>
      </c>
    </row>
    <row r="18" spans="1:3" x14ac:dyDescent="0.35">
      <c r="A18">
        <v>36</v>
      </c>
      <c r="B18" t="s">
        <v>7</v>
      </c>
      <c r="C18" t="s">
        <v>163</v>
      </c>
    </row>
    <row r="19" spans="1:3" x14ac:dyDescent="0.35">
      <c r="A19">
        <v>35</v>
      </c>
      <c r="B19" t="s">
        <v>7</v>
      </c>
      <c r="C19" t="s">
        <v>164</v>
      </c>
    </row>
    <row r="20" spans="1:3" x14ac:dyDescent="0.35">
      <c r="A20">
        <v>41</v>
      </c>
      <c r="B20" t="s">
        <v>7</v>
      </c>
      <c r="C20" t="s">
        <v>165</v>
      </c>
    </row>
    <row r="21" spans="1:3" x14ac:dyDescent="0.35">
      <c r="A21" s="2">
        <v>35</v>
      </c>
      <c r="B21" s="2" t="s">
        <v>7</v>
      </c>
      <c r="C21" s="2" t="s">
        <v>166</v>
      </c>
    </row>
    <row r="22" spans="1:3" x14ac:dyDescent="0.35">
      <c r="A22" s="2">
        <v>1</v>
      </c>
      <c r="B22" s="2" t="s">
        <v>133</v>
      </c>
      <c r="C22" s="2" t="s">
        <v>162</v>
      </c>
    </row>
    <row r="23" spans="1:3" x14ac:dyDescent="0.35">
      <c r="A23" s="2">
        <v>1</v>
      </c>
      <c r="B23" s="2" t="s">
        <v>133</v>
      </c>
      <c r="C23" s="2" t="s">
        <v>163</v>
      </c>
    </row>
    <row r="24" spans="1:3" x14ac:dyDescent="0.35">
      <c r="A24" s="2">
        <v>1</v>
      </c>
      <c r="B24" s="2" t="s">
        <v>133</v>
      </c>
      <c r="C24" s="2" t="s">
        <v>164</v>
      </c>
    </row>
    <row r="25" spans="1:3" x14ac:dyDescent="0.35">
      <c r="A25" s="2">
        <v>1</v>
      </c>
      <c r="B25" s="2" t="s">
        <v>133</v>
      </c>
      <c r="C25" s="2" t="s">
        <v>165</v>
      </c>
    </row>
    <row r="26" spans="1:3" x14ac:dyDescent="0.35">
      <c r="A26" s="2">
        <v>1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A2" sqref="A2:D9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3955</v>
      </c>
      <c r="C2" t="s">
        <v>34</v>
      </c>
    </row>
    <row r="3" spans="1:3" x14ac:dyDescent="0.35">
      <c r="A3" t="s">
        <v>112</v>
      </c>
      <c r="B3">
        <v>15107</v>
      </c>
      <c r="C3" t="s">
        <v>34</v>
      </c>
    </row>
    <row r="4" spans="1:3" x14ac:dyDescent="0.35">
      <c r="A4" t="s">
        <v>113</v>
      </c>
      <c r="B4">
        <v>891</v>
      </c>
      <c r="C4" t="s">
        <v>34</v>
      </c>
    </row>
    <row r="5" spans="1:3" x14ac:dyDescent="0.35">
      <c r="A5" t="s">
        <v>30</v>
      </c>
      <c r="B5">
        <v>26406</v>
      </c>
      <c r="C5" t="s">
        <v>34</v>
      </c>
    </row>
    <row r="6" spans="1:3" x14ac:dyDescent="0.35">
      <c r="A6" t="s">
        <v>111</v>
      </c>
      <c r="B6">
        <v>85</v>
      </c>
      <c r="C6" t="s">
        <v>24</v>
      </c>
    </row>
    <row r="7" spans="1:3" x14ac:dyDescent="0.35">
      <c r="A7" t="s">
        <v>112</v>
      </c>
      <c r="B7">
        <v>312</v>
      </c>
      <c r="C7" t="s">
        <v>24</v>
      </c>
    </row>
    <row r="8" spans="1:3" x14ac:dyDescent="0.35">
      <c r="A8" t="s">
        <v>113</v>
      </c>
      <c r="B8">
        <v>51</v>
      </c>
      <c r="C8" t="s">
        <v>24</v>
      </c>
    </row>
    <row r="9" spans="1:3" x14ac:dyDescent="0.35">
      <c r="A9" t="s">
        <v>30</v>
      </c>
      <c r="B9">
        <v>516</v>
      </c>
      <c r="C9" t="s">
        <v>24</v>
      </c>
    </row>
    <row r="10" spans="1:3" x14ac:dyDescent="0.35">
      <c r="A10" t="s">
        <v>111</v>
      </c>
      <c r="B10">
        <v>275</v>
      </c>
      <c r="C10" t="s">
        <v>35</v>
      </c>
    </row>
    <row r="11" spans="1:3" x14ac:dyDescent="0.35">
      <c r="A11" t="s">
        <v>112</v>
      </c>
      <c r="B11">
        <v>1247</v>
      </c>
      <c r="C11" t="s">
        <v>35</v>
      </c>
    </row>
    <row r="12" spans="1:3" x14ac:dyDescent="0.35">
      <c r="A12" t="s">
        <v>113</v>
      </c>
      <c r="B12">
        <v>75</v>
      </c>
      <c r="C12" t="s">
        <v>35</v>
      </c>
    </row>
    <row r="13" spans="1:3" x14ac:dyDescent="0.35">
      <c r="A13" t="s">
        <v>30</v>
      </c>
      <c r="B13">
        <v>1800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2" sqref="A2:D9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375</v>
      </c>
      <c r="B2" t="s">
        <v>134</v>
      </c>
      <c r="C2" t="s">
        <v>3</v>
      </c>
      <c r="D2">
        <v>1</v>
      </c>
    </row>
    <row r="3" spans="1:4" x14ac:dyDescent="0.35">
      <c r="A3">
        <v>243</v>
      </c>
      <c r="B3" t="s">
        <v>134</v>
      </c>
      <c r="C3" t="s">
        <v>77</v>
      </c>
      <c r="D3">
        <v>1</v>
      </c>
    </row>
    <row r="4" spans="1:4" x14ac:dyDescent="0.35">
      <c r="A4">
        <v>50</v>
      </c>
      <c r="B4" t="s">
        <v>167</v>
      </c>
      <c r="C4" t="s">
        <v>3</v>
      </c>
      <c r="D4">
        <v>2</v>
      </c>
    </row>
    <row r="5" spans="1:4" x14ac:dyDescent="0.35">
      <c r="A5">
        <v>82</v>
      </c>
      <c r="B5" t="s">
        <v>167</v>
      </c>
      <c r="C5" t="s">
        <v>77</v>
      </c>
      <c r="D5">
        <v>2</v>
      </c>
    </row>
    <row r="6" spans="1:4" x14ac:dyDescent="0.35">
      <c r="A6">
        <v>18</v>
      </c>
      <c r="B6" t="s">
        <v>168</v>
      </c>
      <c r="C6" t="s">
        <v>3</v>
      </c>
      <c r="D6">
        <v>3</v>
      </c>
    </row>
    <row r="7" spans="1:4" x14ac:dyDescent="0.35">
      <c r="A7">
        <v>18</v>
      </c>
      <c r="B7" t="s">
        <v>168</v>
      </c>
      <c r="C7" t="s">
        <v>77</v>
      </c>
      <c r="D7">
        <v>3</v>
      </c>
    </row>
    <row r="8" spans="1:4" x14ac:dyDescent="0.35">
      <c r="A8">
        <v>3</v>
      </c>
      <c r="B8" t="s">
        <v>169</v>
      </c>
      <c r="C8" t="s">
        <v>3</v>
      </c>
      <c r="D8">
        <v>4</v>
      </c>
    </row>
    <row r="9" spans="1:4" x14ac:dyDescent="0.35">
      <c r="A9">
        <v>3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>
      <selection activeCell="A2" sqref="A2:D9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5721</v>
      </c>
      <c r="C2" t="s">
        <v>34</v>
      </c>
    </row>
    <row r="3" spans="1:3" x14ac:dyDescent="0.35">
      <c r="A3" t="s">
        <v>112</v>
      </c>
      <c r="B3">
        <v>27110</v>
      </c>
      <c r="C3" t="s">
        <v>34</v>
      </c>
    </row>
    <row r="4" spans="1:3" x14ac:dyDescent="0.35">
      <c r="A4" t="s">
        <v>113</v>
      </c>
      <c r="B4">
        <v>1466</v>
      </c>
      <c r="C4" t="s">
        <v>34</v>
      </c>
    </row>
    <row r="5" spans="1:3" x14ac:dyDescent="0.35">
      <c r="A5" t="s">
        <v>30</v>
      </c>
      <c r="B5">
        <v>53640</v>
      </c>
      <c r="C5" t="s">
        <v>34</v>
      </c>
    </row>
    <row r="6" spans="1:3" x14ac:dyDescent="0.35">
      <c r="A6" t="s">
        <v>111</v>
      </c>
      <c r="B6">
        <v>117</v>
      </c>
      <c r="C6" t="s">
        <v>24</v>
      </c>
    </row>
    <row r="7" spans="1:3" x14ac:dyDescent="0.35">
      <c r="A7" t="s">
        <v>112</v>
      </c>
      <c r="B7">
        <v>651</v>
      </c>
      <c r="C7" t="s">
        <v>24</v>
      </c>
    </row>
    <row r="8" spans="1:3" x14ac:dyDescent="0.35">
      <c r="A8" t="s">
        <v>113</v>
      </c>
      <c r="B8">
        <v>80</v>
      </c>
      <c r="C8" t="s">
        <v>24</v>
      </c>
    </row>
    <row r="9" spans="1:3" x14ac:dyDescent="0.35">
      <c r="A9" t="s">
        <v>30</v>
      </c>
      <c r="B9">
        <v>966</v>
      </c>
      <c r="C9" t="s">
        <v>24</v>
      </c>
    </row>
    <row r="10" spans="1:3" x14ac:dyDescent="0.35">
      <c r="A10" t="s">
        <v>111</v>
      </c>
      <c r="B10">
        <v>354</v>
      </c>
      <c r="C10" t="s">
        <v>35</v>
      </c>
    </row>
    <row r="11" spans="1:3" x14ac:dyDescent="0.35">
      <c r="A11" t="s">
        <v>112</v>
      </c>
      <c r="B11">
        <v>2177</v>
      </c>
      <c r="C11" t="s">
        <v>35</v>
      </c>
    </row>
    <row r="12" spans="1:3" x14ac:dyDescent="0.35">
      <c r="A12" t="s">
        <v>113</v>
      </c>
      <c r="B12">
        <v>134</v>
      </c>
      <c r="C12" t="s">
        <v>35</v>
      </c>
    </row>
    <row r="13" spans="1:3" x14ac:dyDescent="0.35">
      <c r="A13" t="s">
        <v>30</v>
      </c>
      <c r="B13">
        <v>3631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>
      <selection activeCell="A2" sqref="A2:D9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812</v>
      </c>
      <c r="B2" t="s">
        <v>134</v>
      </c>
      <c r="C2" t="s">
        <v>3</v>
      </c>
      <c r="D2">
        <v>1</v>
      </c>
    </row>
    <row r="3" spans="1:4" x14ac:dyDescent="0.35">
      <c r="A3">
        <v>548</v>
      </c>
      <c r="B3" t="s">
        <v>134</v>
      </c>
      <c r="C3" t="s">
        <v>77</v>
      </c>
      <c r="D3">
        <v>1</v>
      </c>
    </row>
    <row r="4" spans="1:4" x14ac:dyDescent="0.35">
      <c r="A4">
        <v>103</v>
      </c>
      <c r="B4" t="s">
        <v>167</v>
      </c>
      <c r="C4" t="s">
        <v>3</v>
      </c>
      <c r="D4">
        <v>2</v>
      </c>
    </row>
    <row r="5" spans="1:4" x14ac:dyDescent="0.35">
      <c r="A5">
        <v>151</v>
      </c>
      <c r="B5" t="s">
        <v>167</v>
      </c>
      <c r="C5" t="s">
        <v>77</v>
      </c>
      <c r="D5">
        <v>2</v>
      </c>
    </row>
    <row r="6" spans="1:4" x14ac:dyDescent="0.35">
      <c r="A6">
        <v>40</v>
      </c>
      <c r="B6" t="s">
        <v>168</v>
      </c>
      <c r="C6" t="s">
        <v>3</v>
      </c>
      <c r="D6">
        <v>3</v>
      </c>
    </row>
    <row r="7" spans="1:4" x14ac:dyDescent="0.35">
      <c r="A7">
        <v>39</v>
      </c>
      <c r="B7" t="s">
        <v>168</v>
      </c>
      <c r="C7" t="s">
        <v>77</v>
      </c>
      <c r="D7">
        <v>3</v>
      </c>
    </row>
    <row r="8" spans="1:4" x14ac:dyDescent="0.35">
      <c r="A8">
        <v>6</v>
      </c>
      <c r="B8" t="s">
        <v>169</v>
      </c>
      <c r="C8" t="s">
        <v>3</v>
      </c>
      <c r="D8">
        <v>4</v>
      </c>
    </row>
    <row r="9" spans="1:4" x14ac:dyDescent="0.35">
      <c r="A9">
        <v>3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A2" sqref="A2:D9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2239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83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36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5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0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198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1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363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11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9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92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8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1578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22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4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18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278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10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3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14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339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9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3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47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52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5200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134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62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0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1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2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300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8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1</v>
      </c>
      <c r="C2" t="s">
        <v>85</v>
      </c>
      <c r="D2" t="s">
        <v>3</v>
      </c>
    </row>
    <row r="3" spans="1:4" x14ac:dyDescent="0.35">
      <c r="A3">
        <v>2</v>
      </c>
      <c r="B3">
        <v>1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>
      <selection activeCell="A2" sqref="A2:D9"/>
    </sheetView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1</v>
      </c>
      <c r="G2">
        <v>1</v>
      </c>
    </row>
    <row r="3" spans="1:7" x14ac:dyDescent="0.35">
      <c r="A3">
        <v>2</v>
      </c>
      <c r="B3" t="s">
        <v>153</v>
      </c>
      <c r="C3" t="s">
        <v>31</v>
      </c>
      <c r="D3" t="s">
        <v>30</v>
      </c>
      <c r="E3">
        <v>1</v>
      </c>
      <c r="F3">
        <v>47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10</v>
      </c>
      <c r="G4">
        <v>1</v>
      </c>
    </row>
    <row r="5" spans="1:7" x14ac:dyDescent="0.35">
      <c r="A5">
        <v>4</v>
      </c>
      <c r="B5" t="s">
        <v>154</v>
      </c>
      <c r="C5" t="s">
        <v>31</v>
      </c>
      <c r="D5" t="s">
        <v>30</v>
      </c>
      <c r="E5">
        <v>1</v>
      </c>
      <c r="F5">
        <v>20</v>
      </c>
      <c r="G5">
        <v>1</v>
      </c>
    </row>
    <row r="6" spans="1:7" x14ac:dyDescent="0.35">
      <c r="A6">
        <v>5</v>
      </c>
      <c r="B6" t="s">
        <v>155</v>
      </c>
      <c r="C6" t="s">
        <v>31</v>
      </c>
      <c r="D6" t="s">
        <v>30</v>
      </c>
      <c r="E6">
        <v>1</v>
      </c>
      <c r="F6">
        <v>3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16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1</v>
      </c>
      <c r="G8">
        <v>1</v>
      </c>
    </row>
    <row r="9" spans="1:7" x14ac:dyDescent="0.35">
      <c r="A9">
        <v>2</v>
      </c>
      <c r="B9" t="s">
        <v>153</v>
      </c>
      <c r="C9" t="s">
        <v>31</v>
      </c>
      <c r="D9" t="s">
        <v>10</v>
      </c>
      <c r="E9">
        <v>2</v>
      </c>
      <c r="F9">
        <v>58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14</v>
      </c>
      <c r="G10">
        <v>1</v>
      </c>
    </row>
    <row r="11" spans="1:7" x14ac:dyDescent="0.3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20</v>
      </c>
      <c r="G11">
        <v>1</v>
      </c>
    </row>
    <row r="12" spans="1:7" x14ac:dyDescent="0.3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3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16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20</v>
      </c>
      <c r="G14">
        <v>2</v>
      </c>
    </row>
    <row r="15" spans="1:7" x14ac:dyDescent="0.35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47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15</v>
      </c>
      <c r="G16">
        <v>2</v>
      </c>
    </row>
    <row r="17" spans="1:7" x14ac:dyDescent="0.3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20</v>
      </c>
      <c r="G17">
        <v>2</v>
      </c>
    </row>
    <row r="18" spans="1:7" x14ac:dyDescent="0.3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20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58</v>
      </c>
      <c r="G20">
        <v>2</v>
      </c>
    </row>
    <row r="21" spans="1:7" x14ac:dyDescent="0.35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58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21</v>
      </c>
      <c r="G22">
        <v>2</v>
      </c>
    </row>
    <row r="23" spans="1:7" x14ac:dyDescent="0.3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20</v>
      </c>
      <c r="G23">
        <v>2</v>
      </c>
    </row>
    <row r="24" spans="1:7" x14ac:dyDescent="0.3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4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20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3</v>
      </c>
      <c r="G34">
        <v>3</v>
      </c>
    </row>
    <row r="35" spans="1:7" x14ac:dyDescent="0.3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153</v>
      </c>
      <c r="C2" t="s">
        <v>31</v>
      </c>
      <c r="D2" t="s">
        <v>30</v>
      </c>
      <c r="E2">
        <v>1</v>
      </c>
      <c r="F2">
        <v>95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7</v>
      </c>
      <c r="G3">
        <v>1</v>
      </c>
    </row>
    <row r="4" spans="1:7" x14ac:dyDescent="0.35">
      <c r="A4">
        <v>3</v>
      </c>
      <c r="B4" t="s">
        <v>122</v>
      </c>
      <c r="C4" t="s">
        <v>31</v>
      </c>
      <c r="D4" t="s">
        <v>30</v>
      </c>
      <c r="E4">
        <v>1</v>
      </c>
      <c r="F4">
        <v>14</v>
      </c>
      <c r="G4">
        <v>1</v>
      </c>
    </row>
    <row r="5" spans="1:7" x14ac:dyDescent="0.35">
      <c r="A5">
        <v>4</v>
      </c>
      <c r="B5" t="s">
        <v>154</v>
      </c>
      <c r="C5" t="s">
        <v>31</v>
      </c>
      <c r="D5" t="s">
        <v>30</v>
      </c>
      <c r="E5">
        <v>1</v>
      </c>
      <c r="F5">
        <v>37</v>
      </c>
      <c r="G5">
        <v>1</v>
      </c>
    </row>
    <row r="6" spans="1:7" x14ac:dyDescent="0.35">
      <c r="A6">
        <v>5</v>
      </c>
      <c r="B6" t="s">
        <v>156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43</v>
      </c>
      <c r="G7">
        <v>1</v>
      </c>
    </row>
    <row r="8" spans="1:7" x14ac:dyDescent="0.35">
      <c r="A8">
        <v>1</v>
      </c>
      <c r="B8" t="s">
        <v>153</v>
      </c>
      <c r="C8" t="s">
        <v>31</v>
      </c>
      <c r="D8" t="s">
        <v>10</v>
      </c>
      <c r="E8">
        <v>2</v>
      </c>
      <c r="F8">
        <v>127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13</v>
      </c>
      <c r="G9">
        <v>1</v>
      </c>
    </row>
    <row r="10" spans="1:7" x14ac:dyDescent="0.3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19</v>
      </c>
      <c r="G10">
        <v>1</v>
      </c>
    </row>
    <row r="11" spans="1:7" x14ac:dyDescent="0.3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37</v>
      </c>
      <c r="G11">
        <v>1</v>
      </c>
    </row>
    <row r="12" spans="1:7" x14ac:dyDescent="0.35">
      <c r="A12">
        <v>5</v>
      </c>
      <c r="B12" t="s">
        <v>156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44</v>
      </c>
      <c r="G13">
        <v>1</v>
      </c>
    </row>
    <row r="14" spans="1:7" x14ac:dyDescent="0.35">
      <c r="A14">
        <v>1</v>
      </c>
      <c r="B14" t="s">
        <v>153</v>
      </c>
      <c r="C14" t="s">
        <v>55</v>
      </c>
      <c r="D14" t="s">
        <v>30</v>
      </c>
      <c r="E14">
        <v>1</v>
      </c>
      <c r="F14">
        <v>98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47</v>
      </c>
      <c r="G15">
        <v>2</v>
      </c>
    </row>
    <row r="16" spans="1:7" x14ac:dyDescent="0.3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24</v>
      </c>
      <c r="G16">
        <v>2</v>
      </c>
    </row>
    <row r="17" spans="1:7" x14ac:dyDescent="0.3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37</v>
      </c>
      <c r="G17">
        <v>2</v>
      </c>
    </row>
    <row r="18" spans="1:7" x14ac:dyDescent="0.35">
      <c r="A18">
        <v>5</v>
      </c>
      <c r="B18" t="s">
        <v>156</v>
      </c>
      <c r="C18" s="2" t="s">
        <v>55</v>
      </c>
      <c r="D18" t="s">
        <v>30</v>
      </c>
      <c r="E18">
        <v>1</v>
      </c>
      <c r="F18" s="2">
        <v>10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62</v>
      </c>
      <c r="G19">
        <v>2</v>
      </c>
    </row>
    <row r="20" spans="1:7" x14ac:dyDescent="0.35">
      <c r="A20">
        <v>1</v>
      </c>
      <c r="B20" t="s">
        <v>153</v>
      </c>
      <c r="C20" s="2" t="s">
        <v>55</v>
      </c>
      <c r="D20" t="s">
        <v>10</v>
      </c>
      <c r="E20">
        <v>2</v>
      </c>
      <c r="F20" s="2">
        <v>132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118</v>
      </c>
      <c r="G21">
        <v>2</v>
      </c>
    </row>
    <row r="22" spans="1:7" x14ac:dyDescent="0.3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33</v>
      </c>
      <c r="G22">
        <v>2</v>
      </c>
    </row>
    <row r="23" spans="1:7" x14ac:dyDescent="0.3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37</v>
      </c>
      <c r="G23">
        <v>2</v>
      </c>
    </row>
    <row r="24" spans="1:7" x14ac:dyDescent="0.35">
      <c r="A24">
        <v>5</v>
      </c>
      <c r="B24" t="s">
        <v>156</v>
      </c>
      <c r="C24" s="2" t="s">
        <v>55</v>
      </c>
      <c r="D24" t="s">
        <v>10</v>
      </c>
      <c r="E24">
        <v>2</v>
      </c>
      <c r="F24" s="2">
        <v>13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92</v>
      </c>
      <c r="G25">
        <v>2</v>
      </c>
    </row>
    <row r="26" spans="1:7" x14ac:dyDescent="0.35">
      <c r="A26">
        <v>1</v>
      </c>
      <c r="B26" t="s">
        <v>153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4</v>
      </c>
      <c r="G28">
        <v>3</v>
      </c>
    </row>
    <row r="29" spans="1:7" x14ac:dyDescent="0.3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0</v>
      </c>
      <c r="G31">
        <v>3</v>
      </c>
    </row>
    <row r="32" spans="1:7" x14ac:dyDescent="0.35">
      <c r="A32">
        <v>1</v>
      </c>
      <c r="B32" t="s">
        <v>153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4</v>
      </c>
      <c r="G34">
        <v>3</v>
      </c>
    </row>
    <row r="35" spans="1:7" x14ac:dyDescent="0.3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118</v>
      </c>
      <c r="D2">
        <v>102</v>
      </c>
      <c r="E2">
        <v>28</v>
      </c>
    </row>
    <row r="3" spans="1:5" x14ac:dyDescent="0.35">
      <c r="A3">
        <v>2</v>
      </c>
      <c r="B3" t="s">
        <v>125</v>
      </c>
      <c r="C3">
        <v>34</v>
      </c>
      <c r="D3">
        <v>17</v>
      </c>
      <c r="E3">
        <v>0</v>
      </c>
    </row>
    <row r="4" spans="1:5" x14ac:dyDescent="0.35">
      <c r="A4">
        <v>3</v>
      </c>
      <c r="B4" t="s">
        <v>137</v>
      </c>
      <c r="C4">
        <v>18</v>
      </c>
      <c r="D4">
        <v>12</v>
      </c>
      <c r="E4">
        <v>0</v>
      </c>
    </row>
    <row r="5" spans="1:5" x14ac:dyDescent="0.35">
      <c r="A5" s="2">
        <v>4</v>
      </c>
      <c r="B5" s="2" t="s">
        <v>138</v>
      </c>
      <c r="C5" s="2">
        <v>13</v>
      </c>
      <c r="D5" s="2">
        <v>18</v>
      </c>
      <c r="E5" s="2">
        <v>13</v>
      </c>
    </row>
    <row r="6" spans="1:5" x14ac:dyDescent="0.35">
      <c r="A6" s="2">
        <v>5</v>
      </c>
      <c r="B6" s="2" t="s">
        <v>126</v>
      </c>
      <c r="C6" s="2">
        <v>6</v>
      </c>
      <c r="D6" s="2">
        <v>3</v>
      </c>
      <c r="E6" s="2">
        <v>6</v>
      </c>
    </row>
    <row r="7" spans="1:5" x14ac:dyDescent="0.35">
      <c r="A7" s="2">
        <v>6</v>
      </c>
      <c r="B7" s="2" t="s">
        <v>102</v>
      </c>
      <c r="C7" s="2">
        <v>19</v>
      </c>
      <c r="D7" s="2">
        <v>25</v>
      </c>
      <c r="E7" s="2">
        <v>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A2" sqref="A2:D9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157</v>
      </c>
      <c r="C2" s="2">
        <v>20</v>
      </c>
      <c r="D2" s="2">
        <v>18</v>
      </c>
      <c r="E2" s="2">
        <v>5</v>
      </c>
    </row>
    <row r="3" spans="1:5" x14ac:dyDescent="0.35">
      <c r="A3" s="2">
        <v>2</v>
      </c>
      <c r="B3" s="2" t="s">
        <v>158</v>
      </c>
      <c r="C3" s="2">
        <v>10</v>
      </c>
      <c r="D3" s="2">
        <v>9</v>
      </c>
      <c r="E3" s="2">
        <v>1</v>
      </c>
    </row>
    <row r="4" spans="1:5" x14ac:dyDescent="0.35">
      <c r="A4" s="2">
        <v>3</v>
      </c>
      <c r="B4" s="2" t="s">
        <v>124</v>
      </c>
      <c r="C4" s="2">
        <v>8</v>
      </c>
      <c r="D4" s="2">
        <v>4</v>
      </c>
      <c r="E4" s="2">
        <v>2</v>
      </c>
    </row>
    <row r="5" spans="1:5" x14ac:dyDescent="0.35">
      <c r="A5" s="2">
        <v>4</v>
      </c>
      <c r="B5" s="2" t="s">
        <v>159</v>
      </c>
      <c r="C5" s="2">
        <v>4</v>
      </c>
      <c r="D5" s="2">
        <v>0</v>
      </c>
      <c r="E5" s="2">
        <v>0</v>
      </c>
    </row>
    <row r="6" spans="1:5" x14ac:dyDescent="0.35">
      <c r="A6" s="2">
        <v>5</v>
      </c>
      <c r="B6" s="2" t="s">
        <v>160</v>
      </c>
      <c r="C6" s="2">
        <v>4</v>
      </c>
      <c r="D6" s="2">
        <v>2</v>
      </c>
      <c r="E6" s="2">
        <v>0</v>
      </c>
    </row>
    <row r="7" spans="1:5" x14ac:dyDescent="0.35">
      <c r="A7" s="2">
        <v>6</v>
      </c>
      <c r="B7" s="2" t="s">
        <v>102</v>
      </c>
      <c r="C7" s="2">
        <v>4</v>
      </c>
      <c r="D7" s="2">
        <v>6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:D9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>
      <selection activeCell="A2" sqref="A2:D9"/>
    </sheetView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2021-03-15T14:27:14Z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