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filterPrivacy="1" codeName="Ten_skoroszyt"/>
  <xr:revisionPtr revIDLastSave="0" documentId="13_ncr:1_{3CF7C9FC-87C6-426A-9E58-46D58B947E83}" xr6:coauthVersionLast="36" xr6:coauthVersionMax="36" xr10:uidLastSave="{00000000-0000-0000-0000-000000000000}"/>
  <bookViews>
    <workbookView xWindow="0" yWindow="0" windowWidth="28800" windowHeight="11100" tabRatio="836" xr2:uid="{00000000-000D-0000-FFFF-FFFF00000000}"/>
  </bookViews>
  <sheets>
    <sheet name="Strona tytułowa" sheetId="140" r:id="rId1"/>
    <sheet name="Spis treści" sheetId="53" r:id="rId2"/>
    <sheet name="Uwagi wstępne" sheetId="55" r:id="rId3"/>
    <sheet name="Objaśnienia i skróty" sheetId="54" r:id="rId4"/>
    <sheet name="Tab 1" sheetId="105" r:id="rId5"/>
    <sheet name="Tab 2 i 3" sheetId="106" r:id="rId6"/>
    <sheet name="Tab 4 i 5" sheetId="139" r:id="rId7"/>
    <sheet name="Tab 6 i 7" sheetId="107" r:id="rId8"/>
    <sheet name="Tab 8 i 9" sheetId="108" r:id="rId9"/>
    <sheet name="Tab 10 i 11" sheetId="109" r:id="rId10"/>
    <sheet name="Tab 12" sheetId="110" r:id="rId11"/>
    <sheet name="Tab 1 (13)" sheetId="94" r:id="rId12"/>
    <sheet name="Tab 2 (14) i wykres 1" sheetId="135" r:id="rId13"/>
    <sheet name="Tab 3 (15) i wykres 2" sheetId="125" r:id="rId14"/>
    <sheet name="Tab 4 (16)" sheetId="95" r:id="rId15"/>
    <sheet name="Tab 5 (17)" sheetId="96" r:id="rId16"/>
    <sheet name="Wykres 3" sheetId="129" r:id="rId17"/>
    <sheet name="Tab 6 (18)" sheetId="97" r:id="rId18"/>
    <sheet name="Tab 7 (19)" sheetId="98" r:id="rId19"/>
    <sheet name="Tab 8 (20)" sheetId="99" r:id="rId20"/>
    <sheet name="Tab 9 (21) i 10 (22)" sheetId="101" r:id="rId21"/>
    <sheet name="Tab 11 (23) i 12 (24)" sheetId="102" r:id="rId22"/>
    <sheet name="Tab 1 (25)" sheetId="104" r:id="rId23"/>
    <sheet name="Tab 1 (26) i 2 (27)" sheetId="113" r:id="rId24"/>
    <sheet name="Wykres 4" sheetId="130" r:id="rId25"/>
    <sheet name="Tab 3 (28) i 4 (29)" sheetId="114" r:id="rId26"/>
    <sheet name="Wykres 5" sheetId="126" r:id="rId27"/>
    <sheet name="Tab 1 (30)" sheetId="115" r:id="rId28"/>
    <sheet name="Tab 2 (31) i 3 (32)" sheetId="117" r:id="rId29"/>
    <sheet name="Tab 4 (33)" sheetId="116" r:id="rId30"/>
    <sheet name="Tab 5 (34) i 6 (35)" sheetId="118" r:id="rId31"/>
    <sheet name="Tab 7 (36) i 8 (37)" sheetId="119" r:id="rId32"/>
    <sheet name="Tab 1 (38) i 2 (39)" sheetId="121" r:id="rId33"/>
    <sheet name="Strona końcowa" sheetId="138" r:id="rId34"/>
  </sheets>
  <definedNames>
    <definedName name="_xlnm.Print_Area" localSheetId="3">'Objaśnienia i skróty'!$A$1:$B$25</definedName>
    <definedName name="_xlnm.Print_Area" localSheetId="1">'Spis treści'!$A$1:$C$59</definedName>
    <definedName name="_xlnm.Print_Area" localSheetId="33">'Strona końcowa'!$A$1:$B$31</definedName>
    <definedName name="_xlnm.Print_Area" localSheetId="0">'Strona tytułowa'!$A$1:$B$32</definedName>
    <definedName name="_xlnm.Print_Area" localSheetId="4">'Tab 1'!$A$1:$F$27</definedName>
    <definedName name="_xlnm.Print_Area" localSheetId="11">'Tab 1 (13)'!$A$1:$F$29</definedName>
    <definedName name="_xlnm.Print_Area" localSheetId="22">'Tab 1 (25)'!$A$1:$F$65</definedName>
    <definedName name="_xlnm.Print_Area" localSheetId="23">'Tab 1 (26) i 2 (27)'!$A$1:$G$39</definedName>
    <definedName name="_xlnm.Print_Area" localSheetId="27">'Tab 1 (30)'!$A$1:$L$24</definedName>
    <definedName name="_xlnm.Print_Area" localSheetId="32">'Tab 1 (38) i 2 (39)'!$A$1:$M$34</definedName>
    <definedName name="_xlnm.Print_Area" localSheetId="9">'Tab 10 i 11'!$A$1:$F$25</definedName>
    <definedName name="_xlnm.Print_Area" localSheetId="21">'Tab 11 (23) i 12 (24)'!$A$1:$I$45</definedName>
    <definedName name="_xlnm.Print_Area" localSheetId="10">'Tab 12'!$A$1:$K$55</definedName>
    <definedName name="_xlnm.Print_Area" localSheetId="12">'Tab 2 (14) i wykres 1'!$A$1:$E$48</definedName>
    <definedName name="_xlnm.Print_Area" localSheetId="28">'Tab 2 (31) i 3 (32)'!$A$1:$H$29</definedName>
    <definedName name="_xlnm.Print_Area" localSheetId="5">'Tab 2 i 3'!$A$1:$F$40</definedName>
    <definedName name="_xlnm.Print_Area" localSheetId="13">'Tab 3 (15) i wykres 2'!$A$1:$E$49</definedName>
    <definedName name="_xlnm.Print_Area" localSheetId="25">'Tab 3 (28) i 4 (29)'!$A$1:$J$38</definedName>
    <definedName name="_xlnm.Print_Area" localSheetId="14">'Tab 4 (16)'!$A$1:$H$30</definedName>
    <definedName name="_xlnm.Print_Area" localSheetId="29">'Tab 4 (33)'!$A$1:$H$26</definedName>
    <definedName name="_xlnm.Print_Area" localSheetId="6">'Tab 4 i 5'!$A$1:$F$34</definedName>
    <definedName name="_xlnm.Print_Area" localSheetId="15">'Tab 5 (17)'!$A$1:$F$32</definedName>
    <definedName name="_xlnm.Print_Area" localSheetId="30">'Tab 5 (34) i 6 (35)'!$A$1:$D$47</definedName>
    <definedName name="_xlnm.Print_Area" localSheetId="17">'Tab 6 (18)'!$A$1:$H$32</definedName>
    <definedName name="_xlnm.Print_Area" localSheetId="7">'Tab 6 i 7'!$A$1:$G$33</definedName>
    <definedName name="_xlnm.Print_Area" localSheetId="18">'Tab 7 (19)'!$A$1:$F$32</definedName>
    <definedName name="_xlnm.Print_Area" localSheetId="31">'Tab 7 (36) i 8 (37)'!$A$1:$I$46</definedName>
    <definedName name="_xlnm.Print_Area" localSheetId="19">'Tab 8 (20)'!$A$1:$H$32</definedName>
    <definedName name="_xlnm.Print_Area" localSheetId="8">'Tab 8 i 9'!$A$1:$G$25</definedName>
    <definedName name="_xlnm.Print_Area" localSheetId="20">'Tab 9 (21) i 10 (22)'!$A$1:$F$30</definedName>
    <definedName name="_xlnm.Print_Area" localSheetId="2">'Uwagi wstępne'!$A$1:$B$136</definedName>
    <definedName name="_xlnm.Print_Area" localSheetId="16">'Wykres 3'!$A$1:$F$6</definedName>
    <definedName name="_xlnm.Print_Area" localSheetId="24">'Wykres 4'!$A$1:$G$33</definedName>
    <definedName name="_xlnm.Print_Area" localSheetId="26">'Wykres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07" l="1"/>
  <c r="F7" i="139"/>
  <c r="E7" i="139"/>
  <c r="D7" i="139"/>
  <c r="C7" i="139"/>
  <c r="B7" i="139"/>
  <c r="D12" i="113" l="1"/>
  <c r="F65" i="104" l="1"/>
  <c r="F64" i="104"/>
  <c r="F63" i="104"/>
  <c r="F5" i="94" l="1"/>
  <c r="E5" i="94"/>
  <c r="A1" i="114" l="1"/>
  <c r="C23" i="135" l="1"/>
  <c r="B6" i="139" l="1"/>
  <c r="B17" i="139" s="1"/>
  <c r="B5" i="107" l="1"/>
  <c r="B5" i="108" s="1"/>
  <c r="F18" i="139"/>
  <c r="E18" i="139"/>
  <c r="D18" i="139"/>
  <c r="C18" i="139"/>
  <c r="B18" i="139"/>
  <c r="F24" i="106" l="1"/>
  <c r="E24" i="106"/>
  <c r="D24" i="106"/>
  <c r="C24" i="106" l="1"/>
  <c r="B24" i="106" l="1"/>
  <c r="F9" i="139" l="1"/>
  <c r="E9" i="139"/>
  <c r="D9" i="139"/>
  <c r="C9" i="139"/>
  <c r="B9" i="139"/>
  <c r="A1" i="139"/>
  <c r="C32" i="130" l="1"/>
  <c r="B32" i="130"/>
  <c r="D8" i="102" l="1"/>
  <c r="D7" i="102"/>
  <c r="C8" i="102"/>
  <c r="C7" i="102"/>
  <c r="B8" i="102"/>
  <c r="B7" i="102"/>
  <c r="F29" i="117" l="1"/>
  <c r="E29" i="117"/>
  <c r="F28" i="117"/>
  <c r="E28" i="117"/>
  <c r="F27" i="117"/>
  <c r="E27" i="117"/>
  <c r="F25" i="117"/>
  <c r="E25" i="117"/>
  <c r="F24" i="117"/>
  <c r="E24" i="117"/>
  <c r="E23" i="117"/>
  <c r="F23" i="117"/>
  <c r="B5" i="117"/>
  <c r="B13" i="117"/>
  <c r="B12" i="117"/>
  <c r="B11" i="117"/>
  <c r="B10" i="117"/>
  <c r="B9" i="117"/>
  <c r="B8" i="117"/>
  <c r="H6" i="117"/>
  <c r="G6" i="117"/>
  <c r="F6" i="117"/>
  <c r="E6" i="117"/>
  <c r="D6" i="117"/>
  <c r="C6" i="117"/>
  <c r="G16" i="114"/>
  <c r="F16" i="114"/>
  <c r="G14" i="114"/>
  <c r="F14" i="114"/>
  <c r="G13" i="114"/>
  <c r="F13" i="114"/>
  <c r="G11" i="114"/>
  <c r="F11" i="114"/>
  <c r="G10" i="114"/>
  <c r="F10" i="114"/>
  <c r="G9" i="114"/>
  <c r="F9" i="114"/>
  <c r="G8" i="114"/>
  <c r="F8" i="114"/>
  <c r="G7" i="114"/>
  <c r="F7" i="114"/>
  <c r="J22" i="114"/>
  <c r="I22" i="114"/>
  <c r="G20" i="126" s="1"/>
  <c r="H22" i="114"/>
  <c r="F20" i="126" s="1"/>
  <c r="G22" i="114"/>
  <c r="E20" i="126" s="1"/>
  <c r="F22" i="114"/>
  <c r="D20" i="126" s="1"/>
  <c r="E22" i="114"/>
  <c r="C22" i="114"/>
  <c r="B22" i="114"/>
  <c r="F15" i="113"/>
  <c r="E15" i="113"/>
  <c r="F14" i="113"/>
  <c r="E14" i="113"/>
  <c r="F11" i="113"/>
  <c r="E11" i="113"/>
  <c r="F10" i="113"/>
  <c r="E10" i="113"/>
  <c r="F9" i="113"/>
  <c r="E9" i="113"/>
  <c r="F8" i="113"/>
  <c r="E8" i="113"/>
  <c r="G23" i="113"/>
  <c r="F23" i="113"/>
  <c r="E23" i="113"/>
  <c r="D23" i="113"/>
  <c r="C23" i="113"/>
  <c r="B23" i="113"/>
  <c r="B6" i="117" l="1"/>
  <c r="F61" i="104" l="1"/>
  <c r="E61" i="104"/>
  <c r="F60" i="104"/>
  <c r="E60" i="104"/>
  <c r="F59" i="104"/>
  <c r="E59" i="104"/>
  <c r="F57" i="104"/>
  <c r="E57" i="104"/>
  <c r="F56" i="104"/>
  <c r="E56" i="104"/>
  <c r="F55" i="104"/>
  <c r="E55" i="104"/>
  <c r="F53" i="104"/>
  <c r="E53" i="104"/>
  <c r="F52" i="104"/>
  <c r="E52" i="104"/>
  <c r="F51" i="104"/>
  <c r="E51" i="104"/>
  <c r="F49" i="104"/>
  <c r="E49" i="104"/>
  <c r="F48" i="104"/>
  <c r="E48" i="104"/>
  <c r="F47" i="104"/>
  <c r="E47" i="104"/>
  <c r="F45" i="104"/>
  <c r="E45" i="104"/>
  <c r="F44" i="104"/>
  <c r="E44" i="104"/>
  <c r="F43" i="104"/>
  <c r="E43" i="104"/>
  <c r="F41" i="104"/>
  <c r="E41" i="104"/>
  <c r="F40" i="104"/>
  <c r="E40" i="104"/>
  <c r="F39" i="104"/>
  <c r="E39" i="104"/>
  <c r="F37" i="104"/>
  <c r="E37" i="104"/>
  <c r="F36" i="104"/>
  <c r="E36" i="104"/>
  <c r="F35" i="104"/>
  <c r="E35" i="104"/>
  <c r="F33" i="104"/>
  <c r="E33" i="104"/>
  <c r="F32" i="104"/>
  <c r="E32" i="104"/>
  <c r="F31" i="104"/>
  <c r="E31" i="104"/>
  <c r="F29" i="104"/>
  <c r="E29" i="104"/>
  <c r="F28" i="104"/>
  <c r="E28" i="104"/>
  <c r="F27" i="104"/>
  <c r="E27" i="104"/>
  <c r="F25" i="104"/>
  <c r="E25" i="104"/>
  <c r="F24" i="104"/>
  <c r="E24" i="104"/>
  <c r="F23" i="104"/>
  <c r="E23" i="104"/>
  <c r="F21" i="104"/>
  <c r="E21" i="104"/>
  <c r="F20" i="104"/>
  <c r="E20" i="104"/>
  <c r="F19" i="104"/>
  <c r="E19" i="104"/>
  <c r="F17" i="104"/>
  <c r="E17" i="104"/>
  <c r="F16" i="104"/>
  <c r="E16" i="104"/>
  <c r="F15" i="104"/>
  <c r="E15" i="104"/>
  <c r="F12" i="104"/>
  <c r="E12" i="104"/>
  <c r="F11" i="104"/>
  <c r="E11" i="104"/>
  <c r="F9" i="104"/>
  <c r="E9" i="104"/>
  <c r="F8" i="104"/>
  <c r="E8" i="104"/>
  <c r="F7" i="104"/>
  <c r="E7" i="104"/>
  <c r="F20" i="102"/>
  <c r="E20" i="102"/>
  <c r="F19" i="102"/>
  <c r="E19" i="102"/>
  <c r="F16" i="102"/>
  <c r="E16" i="102"/>
  <c r="F15" i="102"/>
  <c r="E15" i="102"/>
  <c r="F12" i="102"/>
  <c r="E12" i="102"/>
  <c r="F11" i="102"/>
  <c r="E11" i="102"/>
  <c r="F8" i="102"/>
  <c r="E8" i="102"/>
  <c r="F7" i="102"/>
  <c r="E7" i="102"/>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B29" i="102" l="1"/>
  <c r="C29" i="102"/>
  <c r="F8" i="101"/>
  <c r="E8" i="101"/>
  <c r="F7" i="101"/>
  <c r="E7" i="101"/>
  <c r="F31" i="98" l="1"/>
  <c r="E31" i="98"/>
  <c r="F30" i="98"/>
  <c r="E30" i="98"/>
  <c r="F29" i="98"/>
  <c r="E29" i="98"/>
  <c r="F28" i="98"/>
  <c r="E28" i="98"/>
  <c r="F27" i="98"/>
  <c r="E27" i="98"/>
  <c r="F26" i="98"/>
  <c r="E26" i="98"/>
  <c r="F25" i="98"/>
  <c r="E25" i="98"/>
  <c r="F24" i="98"/>
  <c r="E24" i="98"/>
  <c r="F23" i="98"/>
  <c r="E23" i="98"/>
  <c r="F22" i="98"/>
  <c r="E22" i="98"/>
  <c r="F21" i="98"/>
  <c r="E21" i="98"/>
  <c r="F20" i="98"/>
  <c r="E20" i="98"/>
  <c r="F19" i="98"/>
  <c r="E19" i="98"/>
  <c r="F17" i="98"/>
  <c r="E17" i="98"/>
  <c r="F16" i="98"/>
  <c r="E16" i="98"/>
  <c r="F15" i="98"/>
  <c r="E15" i="98"/>
  <c r="F14" i="98"/>
  <c r="E14" i="98"/>
  <c r="F13" i="98"/>
  <c r="E13" i="98"/>
  <c r="F11" i="98"/>
  <c r="E11" i="98"/>
  <c r="F10" i="98"/>
  <c r="E10" i="98"/>
  <c r="F9" i="98"/>
  <c r="E9" i="98"/>
  <c r="F31" i="96"/>
  <c r="E31" i="96"/>
  <c r="F30" i="96"/>
  <c r="E30" i="96"/>
  <c r="F29" i="96"/>
  <c r="E29" i="96"/>
  <c r="F28" i="96"/>
  <c r="E28" i="96"/>
  <c r="F27" i="96"/>
  <c r="E27" i="96"/>
  <c r="F25" i="96"/>
  <c r="E25" i="96"/>
  <c r="F24" i="96"/>
  <c r="E24" i="96"/>
  <c r="F23" i="96"/>
  <c r="E23" i="96"/>
  <c r="F22" i="96"/>
  <c r="E22" i="96"/>
  <c r="F21" i="96"/>
  <c r="E21" i="96"/>
  <c r="F17" i="96"/>
  <c r="E17" i="96"/>
  <c r="F16" i="96"/>
  <c r="E16" i="96"/>
  <c r="F15" i="96"/>
  <c r="E15" i="96"/>
  <c r="F14" i="96"/>
  <c r="E14" i="96"/>
  <c r="C5" i="96"/>
  <c r="C5" i="98" s="1"/>
  <c r="D5" i="96"/>
  <c r="D5" i="98" s="1"/>
  <c r="B5" i="96"/>
  <c r="B5" i="98" s="1"/>
  <c r="F29" i="94"/>
  <c r="E29" i="94"/>
  <c r="F28" i="94"/>
  <c r="E28" i="94"/>
  <c r="F27" i="94"/>
  <c r="E27" i="94"/>
  <c r="F26" i="94"/>
  <c r="E26" i="94"/>
  <c r="F25" i="94"/>
  <c r="E25" i="94"/>
  <c r="F24" i="94"/>
  <c r="E24" i="94"/>
  <c r="F23" i="94"/>
  <c r="E23" i="94"/>
  <c r="F22" i="94"/>
  <c r="E22" i="94"/>
  <c r="F21" i="94"/>
  <c r="E21" i="94"/>
  <c r="F20" i="94"/>
  <c r="E20" i="94"/>
  <c r="F19" i="94"/>
  <c r="E19" i="94"/>
  <c r="F18" i="94"/>
  <c r="E18" i="94"/>
  <c r="F17" i="94"/>
  <c r="E17" i="94"/>
  <c r="F15" i="94"/>
  <c r="E15" i="94"/>
  <c r="F14" i="94"/>
  <c r="E14" i="94"/>
  <c r="F13" i="94"/>
  <c r="E13" i="94"/>
  <c r="F12" i="94"/>
  <c r="E12" i="94"/>
  <c r="F11" i="94"/>
  <c r="E11" i="94"/>
  <c r="F9" i="94"/>
  <c r="E9" i="94"/>
  <c r="F8" i="94"/>
  <c r="E8" i="94"/>
  <c r="F7" i="94"/>
  <c r="E7" i="94"/>
  <c r="C4" i="94" l="1"/>
  <c r="D4" i="94"/>
  <c r="B4" i="94"/>
  <c r="F18" i="106" l="1"/>
  <c r="E18" i="106"/>
  <c r="F17" i="106"/>
  <c r="E17" i="106"/>
  <c r="F15" i="106"/>
  <c r="E15" i="106"/>
  <c r="F14" i="106"/>
  <c r="E14" i="106"/>
  <c r="F12" i="106"/>
  <c r="E12" i="106"/>
  <c r="F11" i="106"/>
  <c r="E11" i="106"/>
  <c r="F9" i="106"/>
  <c r="E9" i="106"/>
  <c r="F8" i="106"/>
  <c r="E8" i="106"/>
  <c r="F27" i="105"/>
  <c r="E27" i="105"/>
  <c r="F25" i="105"/>
  <c r="E25" i="105"/>
  <c r="F24" i="105"/>
  <c r="E24" i="105"/>
  <c r="F23" i="105"/>
  <c r="E23" i="105"/>
  <c r="F21" i="105"/>
  <c r="E21" i="105"/>
  <c r="F20" i="105"/>
  <c r="E20" i="105"/>
  <c r="F19" i="105"/>
  <c r="E19" i="105"/>
  <c r="F18" i="105"/>
  <c r="E18" i="105"/>
  <c r="F17" i="105"/>
  <c r="E17" i="105"/>
  <c r="F15" i="105"/>
  <c r="E15" i="105"/>
  <c r="F14" i="105"/>
  <c r="E14" i="105"/>
  <c r="F13" i="105"/>
  <c r="E13" i="105"/>
  <c r="F11" i="105"/>
  <c r="E11" i="105"/>
  <c r="F10" i="105"/>
  <c r="E10" i="105"/>
  <c r="F9" i="105"/>
  <c r="E9" i="105"/>
  <c r="F8" i="105"/>
  <c r="E8" i="105"/>
  <c r="F7" i="105"/>
  <c r="E7" i="105"/>
  <c r="A1" i="98" l="1"/>
  <c r="C33" i="107" l="1"/>
  <c r="C32" i="107"/>
  <c r="C31" i="107"/>
  <c r="C30" i="107"/>
  <c r="C29" i="107"/>
  <c r="C28" i="107"/>
  <c r="C27" i="107"/>
  <c r="C26" i="107"/>
  <c r="C25" i="107"/>
  <c r="C24" i="107"/>
  <c r="C23" i="107"/>
  <c r="C22" i="107"/>
  <c r="C21" i="107"/>
  <c r="C20" i="107"/>
  <c r="C19" i="107"/>
  <c r="C18" i="107"/>
  <c r="B5" i="125" l="1"/>
  <c r="D4" i="106" l="1"/>
  <c r="D3" i="94" s="1"/>
  <c r="D4" i="96" s="1"/>
  <c r="D4" i="98" s="1"/>
  <c r="D4" i="101" s="1"/>
  <c r="D3" i="102" s="1"/>
  <c r="D3" i="104" s="1"/>
  <c r="D4" i="113" s="1"/>
  <c r="D19" i="117" s="1"/>
  <c r="B4" i="106"/>
  <c r="B3" i="94" s="1"/>
  <c r="B4" i="96" s="1"/>
  <c r="B4" i="98" s="1"/>
  <c r="B4" i="101" s="1"/>
  <c r="B3" i="102" s="1"/>
  <c r="B3" i="104" s="1"/>
  <c r="B4" i="113" s="1"/>
  <c r="B19" i="117" s="1"/>
  <c r="F6" i="96"/>
  <c r="F6" i="98" s="1"/>
  <c r="F6" i="101" s="1"/>
  <c r="F5" i="102" s="1"/>
  <c r="F6" i="113" s="1"/>
  <c r="F21" i="117" s="1"/>
  <c r="E6" i="96"/>
  <c r="E6" i="98" s="1"/>
  <c r="E6" i="101" s="1"/>
  <c r="E5" i="102" s="1"/>
  <c r="E6" i="113" s="1"/>
  <c r="E21" i="117" s="1"/>
  <c r="B33" i="107" l="1"/>
  <c r="B32" i="107"/>
  <c r="B31" i="107"/>
  <c r="B30" i="107"/>
  <c r="B29" i="107"/>
  <c r="B28" i="107"/>
  <c r="B27" i="107"/>
  <c r="B26" i="107"/>
  <c r="B25" i="107"/>
  <c r="B24" i="107"/>
  <c r="B23" i="107"/>
  <c r="B22" i="107"/>
  <c r="B21" i="107"/>
  <c r="B20" i="107"/>
  <c r="B19" i="107"/>
  <c r="B18" i="107"/>
  <c r="B11" i="107"/>
  <c r="B10" i="107"/>
  <c r="B9" i="107"/>
  <c r="B8" i="107"/>
  <c r="B7" i="107"/>
  <c r="F8" i="108" l="1"/>
  <c r="E8" i="108"/>
  <c r="D8" i="108"/>
  <c r="C8" i="108"/>
  <c r="B8" i="108"/>
  <c r="B8" i="109" l="1"/>
  <c r="C8" i="109"/>
  <c r="D8" i="109"/>
  <c r="E8" i="109"/>
  <c r="F8" i="109"/>
  <c r="A1" i="117" l="1"/>
  <c r="A1" i="116"/>
  <c r="A1" i="135"/>
  <c r="A1" i="125" s="1"/>
  <c r="A1" i="106" l="1"/>
  <c r="A1" i="107" s="1"/>
  <c r="A1" i="108" s="1"/>
  <c r="A1" i="109" s="1"/>
  <c r="A1" i="110" s="1"/>
  <c r="F21" i="109" l="1"/>
  <c r="F19" i="109" s="1"/>
  <c r="E21" i="109"/>
  <c r="E19" i="109" s="1"/>
  <c r="D21" i="109"/>
  <c r="D19" i="109" s="1"/>
  <c r="C21" i="109"/>
  <c r="C19" i="109" s="1"/>
  <c r="B21" i="109"/>
  <c r="B19" i="109" s="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7" i="116" l="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6" i="118" l="1"/>
  <c r="B29" i="118" s="1"/>
  <c r="B8" i="115"/>
  <c r="C12" i="113" l="1"/>
  <c r="F12" i="113" s="1"/>
  <c r="B12" i="113"/>
  <c r="E12" i="113" l="1"/>
  <c r="D16" i="113"/>
  <c r="C16" i="113"/>
  <c r="B16" i="113"/>
  <c r="E16" i="113" l="1"/>
  <c r="F16" i="113"/>
  <c r="C13" i="104"/>
  <c r="B13" i="104"/>
  <c r="D13" i="104"/>
  <c r="F13" i="104" l="1"/>
  <c r="E13" i="104"/>
  <c r="B30" i="95"/>
  <c r="B29" i="95"/>
  <c r="B28" i="95"/>
  <c r="E6" i="109" l="1"/>
  <c r="D6" i="109"/>
  <c r="C6" i="109"/>
  <c r="B6" i="109"/>
  <c r="F6" i="109"/>
  <c r="D6" i="108" l="1"/>
  <c r="C6" i="108"/>
  <c r="B6" i="108"/>
  <c r="F6" i="108"/>
  <c r="E6" i="108"/>
  <c r="B16" i="107" l="1"/>
  <c r="B18" i="108" s="1"/>
  <c r="B5" i="109" l="1"/>
  <c r="B18" i="109" s="1"/>
  <c r="B6" i="110" s="1"/>
  <c r="B5" i="119" l="1"/>
  <c r="B9" i="95"/>
  <c r="B13" i="101" s="1"/>
  <c r="B28" i="102" s="1"/>
  <c r="B22" i="113" s="1"/>
  <c r="B21" i="114" s="1"/>
  <c r="D32" i="130"/>
  <c r="B33" i="130" s="1"/>
  <c r="B9" i="97" l="1"/>
  <c r="B9" i="99" s="1"/>
  <c r="B29" i="119"/>
  <c r="C33" i="130"/>
  <c r="D33" i="130"/>
  <c r="D30" i="101" l="1"/>
  <c r="D29" i="101"/>
  <c r="D28" i="101"/>
  <c r="D27" i="101"/>
  <c r="D26" i="101"/>
  <c r="D25" i="101"/>
  <c r="D24" i="101"/>
  <c r="D23" i="101"/>
  <c r="D22" i="101"/>
  <c r="D21" i="101"/>
  <c r="D20" i="101"/>
  <c r="D19" i="101"/>
  <c r="D18" i="101"/>
  <c r="D17" i="101"/>
  <c r="D16" i="101"/>
  <c r="D15" i="101"/>
  <c r="C14" i="101"/>
  <c r="A1" i="95" l="1"/>
  <c r="A1" i="96" s="1"/>
  <c r="A1" i="129"/>
  <c r="C30" i="121" l="1"/>
  <c r="M6" i="121"/>
  <c r="L6" i="121"/>
  <c r="K6" i="121"/>
  <c r="J6" i="121"/>
  <c r="I6" i="121"/>
  <c r="H6" i="121"/>
  <c r="G6" i="121"/>
  <c r="F6" i="121"/>
  <c r="E6" i="121"/>
  <c r="D6" i="121"/>
  <c r="C6" i="121"/>
  <c r="B6" i="121"/>
  <c r="C30" i="119"/>
  <c r="B30" i="119"/>
  <c r="B23" i="119"/>
  <c r="H23" i="119" s="1"/>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8"/>
  <c r="A1" i="119" s="1"/>
  <c r="C20" i="126"/>
  <c r="C24" i="108"/>
  <c r="B24" i="108" s="1"/>
  <c r="C23" i="108"/>
  <c r="B23" i="108" s="1"/>
  <c r="C22" i="108"/>
  <c r="B22" i="108" s="1"/>
  <c r="C21" i="108"/>
  <c r="B21" i="108" s="1"/>
  <c r="C20" i="108"/>
  <c r="B20" i="108" s="1"/>
  <c r="G19" i="108"/>
  <c r="F19" i="108"/>
  <c r="E19" i="108"/>
  <c r="D19" i="108"/>
  <c r="F33" i="107"/>
  <c r="F32" i="107"/>
  <c r="F30" i="107"/>
  <c r="F29" i="107"/>
  <c r="F28" i="107"/>
  <c r="F26" i="107"/>
  <c r="F25" i="107"/>
  <c r="F24" i="107"/>
  <c r="F22" i="107"/>
  <c r="F21" i="107"/>
  <c r="F20" i="107"/>
  <c r="F18" i="107"/>
  <c r="G17" i="107"/>
  <c r="E17" i="107"/>
  <c r="D17" i="107"/>
  <c r="F11" i="107"/>
  <c r="F10" i="107"/>
  <c r="F8" i="107"/>
  <c r="F7" i="107"/>
  <c r="G6" i="107"/>
  <c r="E6" i="107"/>
  <c r="D21" i="102"/>
  <c r="C21" i="102"/>
  <c r="B21" i="102"/>
  <c r="D17" i="102"/>
  <c r="F17" i="102" s="1"/>
  <c r="C17" i="102"/>
  <c r="B17" i="102"/>
  <c r="D13" i="102"/>
  <c r="C13" i="102"/>
  <c r="B13" i="102"/>
  <c r="D9" i="102"/>
  <c r="C9" i="102"/>
  <c r="B9" i="102"/>
  <c r="B14" i="101"/>
  <c r="D14" i="101" s="1"/>
  <c r="D9" i="101"/>
  <c r="F9" i="101" s="1"/>
  <c r="C9" i="101"/>
  <c r="B9" i="101"/>
  <c r="B31" i="99"/>
  <c r="B30" i="99"/>
  <c r="B29" i="99"/>
  <c r="B28" i="99"/>
  <c r="A1" i="99"/>
  <c r="A1" i="101" s="1"/>
  <c r="A1" i="102" s="1"/>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6" i="96"/>
  <c r="C26" i="96"/>
  <c r="B26" i="96"/>
  <c r="D20" i="96"/>
  <c r="C20" i="96"/>
  <c r="B20" i="96"/>
  <c r="D13" i="96"/>
  <c r="C13" i="96"/>
  <c r="B13" i="96"/>
  <c r="B27" i="95"/>
  <c r="F21" i="102" l="1"/>
  <c r="F13" i="102"/>
  <c r="F20" i="96"/>
  <c r="C5" i="129"/>
  <c r="F13" i="96"/>
  <c r="B5" i="129"/>
  <c r="F26" i="96"/>
  <c r="D5" i="129"/>
  <c r="E21" i="102"/>
  <c r="E17" i="102"/>
  <c r="E13" i="102"/>
  <c r="E9" i="101"/>
  <c r="E26" i="96"/>
  <c r="E20" i="96"/>
  <c r="E13" i="96"/>
  <c r="F9" i="102"/>
  <c r="E9" i="102"/>
  <c r="B28" i="97"/>
  <c r="B11" i="97" s="1"/>
  <c r="B10" i="96"/>
  <c r="C10" i="96"/>
  <c r="C6" i="107"/>
  <c r="F6" i="107" s="1"/>
  <c r="C19" i="108"/>
  <c r="B19" i="108" s="1"/>
  <c r="H20" i="126"/>
  <c r="E21" i="126" s="1"/>
  <c r="H8" i="119"/>
  <c r="H14" i="119"/>
  <c r="H16" i="119"/>
  <c r="H18" i="119"/>
  <c r="H20" i="119"/>
  <c r="H9" i="119"/>
  <c r="H11" i="119"/>
  <c r="H22" i="119"/>
  <c r="H17" i="119"/>
  <c r="H19" i="119"/>
  <c r="C19" i="96"/>
  <c r="D10" i="96"/>
  <c r="D19" i="96"/>
  <c r="B19" i="96"/>
  <c r="E7" i="119"/>
  <c r="B7" i="119"/>
  <c r="F9" i="107"/>
  <c r="F19" i="107"/>
  <c r="F23" i="107"/>
  <c r="F27" i="107"/>
  <c r="F31" i="107"/>
  <c r="C17" i="107"/>
  <c r="F17" i="107" s="1"/>
  <c r="D11" i="97"/>
  <c r="F19" i="96" l="1"/>
  <c r="F10" i="96"/>
  <c r="E19" i="96"/>
  <c r="E10" i="96"/>
  <c r="D21" i="126"/>
  <c r="F21" i="126"/>
  <c r="C21" i="126"/>
  <c r="G21" i="126"/>
  <c r="B11" i="96"/>
  <c r="C11" i="96"/>
  <c r="B6" i="107"/>
  <c r="H21" i="126"/>
  <c r="H7" i="119"/>
  <c r="D11" i="96"/>
  <c r="F11" i="96" s="1"/>
  <c r="B17" i="107"/>
  <c r="E11" i="96" l="1"/>
  <c r="B9" i="96"/>
  <c r="C9" i="96"/>
  <c r="D9" i="96"/>
  <c r="F5" i="129"/>
  <c r="D6" i="129" s="1"/>
  <c r="F9" i="96" l="1"/>
  <c r="E9" i="96"/>
  <c r="B6" i="129"/>
  <c r="C6" i="129"/>
  <c r="F6" i="129"/>
  <c r="E6" i="129"/>
</calcChain>
</file>

<file path=xl/sharedStrings.xml><?xml version="1.0" encoding="utf-8"?>
<sst xmlns="http://schemas.openxmlformats.org/spreadsheetml/2006/main" count="1379" uniqueCount="672">
  <si>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</si>
  <si>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</si>
  <si>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</si>
  <si>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</si>
  <si>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</si>
  <si>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</si>
  <si>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</si>
  <si>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</si>
  <si>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</si>
  <si>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</si>
  <si>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</si>
  <si>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</si>
  <si>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</si>
  <si>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</si>
  <si>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</si>
  <si>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</si>
  <si>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</si>
  <si>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</si>
  <si>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</si>
  <si>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</si>
  <si>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</si>
  <si>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</si>
  <si>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</si>
  <si>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</si>
  <si>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</si>
  <si>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</si>
  <si>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</si>
  <si>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</si>
  <si>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</si>
  <si>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</si>
  <si>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</si>
  <si>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</si>
  <si>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</si>
  <si>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</si>
  <si>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</si>
  <si>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</si>
  <si>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</si>
  <si>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</si>
  <si>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</si>
  <si>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</si>
  <si>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</si>
  <si>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</si>
  <si>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</si>
  <si>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</si>
  <si>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</si>
  <si>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</si>
  <si>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</si>
  <si>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</si>
  <si>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</si>
  <si>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</si>
  <si>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</si>
  <si>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</si>
  <si>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</si>
  <si>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</si>
  <si>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</si>
  <si>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</si>
  <si>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</si>
  <si>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</si>
  <si>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</si>
  <si>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</si>
  <si>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</si>
  <si>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</si>
  <si>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</si>
  <si>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</si>
  <si>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</si>
  <si>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</si>
  <si>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</si>
  <si>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</si>
  <si>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</si>
  <si>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</si>
  <si>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</si>
  <si>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</si>
  <si>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</si>
  <si>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</si>
  <si>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</si>
  <si>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</si>
  <si>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</si>
  <si>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</si>
  <si>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</si>
  <si>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</si>
  <si>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</si>
  <si>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</si>
  <si>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</si>
  <si>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</si>
  <si>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</si>
  <si>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</si>
  <si>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</si>
  <si>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</si>
  <si>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</si>
  <si>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</si>
  <si>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</si>
  <si>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</si>
  <si>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</si>
  <si>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</si>
  <si>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</si>
  <si>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</si>
  <si>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</si>
  <si>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</si>
  <si>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</si>
  <si>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</si>
  <si>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</si>
  <si>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</si>
  <si>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</si>
  <si>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</si>
  <si>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</si>
  <si>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</si>
  <si>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</si>
  <si>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</si>
  <si>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</si>
  <si>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</si>
  <si>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</si>
  <si>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</si>
  <si>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</si>
  <si>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</si>
  <si>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</si>
  <si>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</si>
  <si>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</si>
  <si>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</si>
  <si>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</si>
  <si>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</si>
  <si>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</si>
  <si>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</si>
  <si>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</si>
  <si>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</si>
  <si>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</si>
  <si>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</si>
  <si>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</si>
  <si>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</si>
  <si>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</si>
  <si>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</si>
  <si>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</si>
  <si>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</si>
  <si>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</si>
  <si>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</si>
  <si>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</si>
  <si>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</si>
  <si>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</si>
  <si>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</si>
  <si>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</si>
  <si>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</si>
  <si>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</si>
  <si>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</si>
  <si>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</si>
  <si>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</si>
  <si>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</si>
  <si>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</si>
  <si>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</si>
  <si>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</si>
  <si>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</si>
  <si>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</si>
  <si>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</si>
  <si>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</si>
  <si>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</si>
  <si>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</si>
  <si>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</si>
  <si>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</si>
  <si>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</si>
  <si>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</si>
  <si>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</si>
  <si>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</si>
  <si>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</si>
  <si>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</si>
  <si>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</si>
  <si>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</si>
  <si>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</si>
  <si>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</si>
  <si>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</si>
  <si>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</si>
  <si>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</si>
  <si>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</si>
  <si>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</si>
  <si>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</si>
  <si>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</si>
  <si>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</si>
  <si>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</si>
  <si>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</si>
  <si>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</si>
  <si>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</si>
  <si>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</si>
  <si>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</si>
  <si>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</si>
  <si>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</si>
  <si>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</si>
  <si>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</si>
  <si>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</si>
  <si>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</si>
  <si>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</si>
  <si>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</si>
  <si>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</si>
  <si>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</si>
  <si>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</si>
  <si>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</si>
  <si>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</si>
  <si>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</si>
  <si>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</si>
  <si>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</si>
  <si>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</si>
  <si>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</si>
  <si>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</si>
  <si>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</si>
  <si>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</si>
  <si>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</si>
  <si>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</si>
  <si>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</si>
  <si>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</si>
  <si>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</si>
  <si>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</si>
  <si>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</si>
  <si>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</si>
  <si>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</si>
  <si>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</si>
  <si>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</si>
  <si>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</si>
  <si>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</si>
  <si>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</si>
  <si>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</si>
  <si>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</si>
  <si>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</si>
  <si>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</si>
  <si>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</si>
  <si>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</si>
  <si>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</si>
  <si>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</si>
  <si>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</si>
  <si>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</si>
  <si>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</si>
  <si>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</si>
  <si>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</si>
  <si>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</si>
  <si>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</si>
  <si>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</si>
  <si>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</si>
  <si>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</si>
  <si>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</si>
  <si>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</si>
  <si>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</si>
  <si>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</si>
  <si>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</si>
  <si>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</si>
  <si>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</si>
  <si>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</si>
  <si>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</si>
  <si>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</si>
  <si>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</si>
  <si>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</si>
  <si>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</si>
  <si>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</si>
  <si>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</si>
  <si>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</si>
  <si>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</si>
  <si>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</si>
  <si>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</si>
  <si>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</si>
  <si>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</si>
  <si>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</si>
  <si>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</si>
  <si>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</si>
  <si>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</si>
  <si>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</si>
  <si>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</si>
  <si>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</si>
  <si>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</si>
  <si>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</si>
  <si>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</si>
  <si>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</si>
  <si>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</si>
  <si>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</si>
  <si>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</si>
  <si>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</si>
  <si>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</si>
  <si>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</si>
  <si>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</si>
  <si>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</si>
  <si>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</si>
  <si>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</si>
  <si>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</si>
  <si>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</si>
  <si>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</si>
  <si>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</si>
  <si>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</si>
  <si>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</si>
  <si>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</si>
  <si>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</si>
  <si>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</si>
  <si>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</si>
  <si>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</si>
  <si>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</si>
  <si>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</si>
  <si>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</si>
  <si>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</si>
  <si>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</si>
  <si>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</si>
  <si>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</si>
  <si>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</si>
  <si>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</si>
  <si>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</si>
  <si>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</si>
  <si>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</si>
  <si>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</si>
  <si>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</si>
  <si>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</si>
  <si>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</si>
  <si>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</si>
  <si>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</si>
  <si>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</si>
  <si>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</si>
  <si>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</si>
  <si>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</si>
  <si>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</si>
  <si>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</si>
  <si>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</si>
  <si>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</si>
  <si>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</si>
  <si>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</si>
  <si>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</si>
  <si>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</si>
  <si>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</si>
  <si>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</si>
  <si>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</si>
  <si>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</si>
  <si>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</si>
  <si>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</si>
  <si>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</si>
  <si>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</si>
  <si>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</si>
  <si>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</si>
  <si>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</si>
  <si>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</si>
  <si>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</si>
  <si>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</si>
  <si>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</si>
  <si>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</si>
  <si>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</si>
  <si>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</si>
  <si>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</si>
  <si>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</si>
  <si>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</si>
  <si>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</si>
  <si>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</si>
  <si>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</si>
  <si>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</si>
  <si>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</si>
  <si>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</si>
  <si>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</si>
  <si>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</si>
  <si>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</si>
  <si>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</si>
  <si>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</si>
  <si>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</si>
  <si>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</si>
  <si>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</si>
  <si>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</si>
  <si>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</si>
  <si>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</si>
  <si>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</si>
  <si>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</si>
  <si>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</si>
  <si>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</si>
  <si>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</si>
  <si>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</si>
  <si>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</si>
  <si>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</si>
  <si>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</si>
  <si>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</si>
  <si>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</si>
  <si>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</si>
  <si>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</si>
  <si>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</si>
  <si>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</si>
  <si>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</si>
  <si>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</si>
  <si>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</si>
  <si>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</si>
  <si>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</si>
  <si>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</si>
  <si>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</si>
  <si>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</si>
  <si>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</si>
  <si>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</si>
  <si>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</si>
  <si>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</si>
  <si>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</si>
  <si>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</si>
  <si>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</si>
  <si>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</si>
  <si>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</si>
  <si>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</si>
  <si>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</si>
  <si>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</si>
  <si>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</si>
  <si>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</si>
  <si>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</si>
  <si>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</si>
  <si>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</si>
  <si>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</si>
  <si>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</si>
  <si>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</si>
  <si>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</si>
  <si>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</si>
  <si>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</si>
  <si>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</si>
  <si>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</si>
  <si>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</si>
  <si>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</si>
  <si>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</si>
  <si>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</si>
  <si>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</si>
  <si>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</si>
  <si>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</si>
  <si>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</si>
  <si>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</si>
  <si>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</si>
  <si>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</si>
  <si>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</si>
  <si>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</si>
  <si>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</si>
  <si>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</si>
  <si>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</si>
  <si>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</si>
  <si>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</si>
  <si>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</si>
  <si>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</si>
  <si>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</si>
  <si>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</si>
  <si>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</si>
  <si>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</si>
  <si>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</si>
  <si>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</si>
  <si>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</si>
  <si>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</si>
  <si>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</si>
  <si>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</si>
  <si>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</si>
  <si>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</si>
  <si>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</si>
  <si>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</si>
  <si>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</si>
  <si>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</si>
  <si>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</si>
  <si>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</si>
  <si>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</si>
  <si>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</si>
  <si>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</si>
  <si>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</si>
  <si>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</si>
  <si>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</si>
  <si>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</si>
  <si>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</si>
  <si>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</si>
  <si>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</si>
  <si>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</si>
  <si>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</si>
  <si>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</si>
  <si>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</si>
  <si>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</si>
  <si>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</si>
  <si>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</si>
  <si>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</si>
  <si>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</si>
  <si>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</si>
  <si>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</si>
  <si>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</si>
  <si>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</si>
  <si>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</si>
  <si>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</si>
  <si>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</si>
  <si>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</si>
  <si>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</si>
  <si>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</si>
  <si>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</si>
  <si>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</si>
  <si>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</si>
  <si>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</si>
  <si>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</si>
  <si>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</si>
  <si>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</si>
  <si>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</si>
  <si>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</si>
  <si>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</si>
  <si>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</si>
  <si>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</si>
  <si>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</si>
  <si>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</si>
  <si>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</si>
  <si>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</si>
  <si>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</si>
  <si>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</si>
  <si>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</si>
  <si>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</si>
  <si>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</si>
  <si>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</si>
  <si>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</si>
  <si>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</si>
  <si>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</si>
  <si>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</si>
  <si>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</si>
  <si>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</si>
  <si>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</si>
  <si>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</si>
  <si>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</si>
  <si>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</si>
  <si>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</si>
  <si>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</si>
  <si>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</si>
  <si>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</si>
  <si>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</si>
  <si>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</si>
  <si>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</si>
  <si>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</si>
  <si>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</si>
  <si>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</si>
  <si>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</si>
  <si>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</si>
  <si>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</si>
  <si>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</si>
  <si>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</si>
  <si>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</si>
  <si>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</si>
  <si>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</si>
  <si>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</si>
  <si>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</si>
  <si>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</si>
  <si>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</si>
  <si>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</si>
  <si>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</si>
  <si>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</si>
  <si>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</si>
  <si>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</si>
  <si>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</si>
  <si>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</si>
  <si>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</si>
  <si>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</si>
  <si>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</si>
  <si>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</si>
  <si>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</si>
  <si>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</si>
  <si>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</si>
  <si>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</si>
  <si>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</si>
  <si>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</si>
  <si>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</si>
  <si>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</si>
  <si>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</si>
  <si>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</si>
  <si>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</si>
  <si>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</si>
  <si>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</si>
  <si>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t>IV kwartał</t>
  </si>
  <si>
    <t>IV kwartał
(stan na dzień
 31 grudnia)</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</si>
  <si>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</si>
  <si>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</si>
  <si>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TABLICA 11. DECYZJE W SPRAWACH WNIOSKÓW O PRZYZNANIE EMERYTUR I RENT ROLNICZYCH Z ZASTOSOWANIEM 
                    POSTANOWIEŃ UMÓW DWUSTRONNYCH O ZABEZPIECZENIU SPOŁECZNYM</t>
  </si>
  <si>
    <t>TABLICA 8. WNIOSKI O PRZYZNANIE EMERYTUR I RENT ROLNICZYCH ROZPATRYWANE Z ZASTOSOWANIEM PRZEPISÓW 
                    WSPÓLNOTOWYCH UE</t>
  </si>
  <si>
    <t>TABLICA 9. DECYZJE W SPRAWACH WNIOSKÓW O PRZYZNANIE EMERYTUR I RENT ROLNICZYCH Z ZASTOSOWANIEM 
                    PRZEPISÓW WSPÓLNOTOWYCH UE</t>
  </si>
  <si>
    <t>2023 rok</t>
  </si>
  <si>
    <t>I kwartał</t>
  </si>
  <si>
    <t>I kwartał
(stan na dzień
 31 marca)</t>
  </si>
  <si>
    <t>III. POZOSTAŁE ŚWIADCZENIA</t>
  </si>
  <si>
    <t>Świadczenia zlecone do wypłaty Kasie Rolniczego Ubezpieczenia Społecznego</t>
  </si>
  <si>
    <t>TABLICA 3. WNIOSKI I DECYZJE W SPRAWACH O PRZYZNANIE RODZICIELSKICH ŚWIADCZEŃ UZUPEŁNIJĄCYCH 
                    WEDŁUG WOJEWÓDZTW</t>
  </si>
  <si>
    <t>Liczba wniosków załatwionych 
w okresie sprawozdawczym</t>
  </si>
  <si>
    <t>w tym po terminie ustawowym</t>
  </si>
  <si>
    <t>Liczba decyzji pierwszorazowych odmownych</t>
  </si>
  <si>
    <t>Liczba wniosków złożonych 
w okresie sprawozdawczym</t>
  </si>
  <si>
    <t>Liczba decyzji pierwszorazowych przyznających</t>
  </si>
  <si>
    <t>TABLICA 2. ZWIĘKSZENIA DO EMERYTUR I RENT FINANSOWANE Z FUNDUSZU EMERYTALNO-RENTOWEGO,
                     WYPŁACANE PRZY ŚWIADCZENIACH PRACOWNICZYCH</t>
  </si>
  <si>
    <t xml:space="preserve">TABLICA 4. WNIOSKI O PRZYZNANIE EMERYTUR I RENT WEDŁUG RODZAJÓW ŚWIADCZEŃ </t>
  </si>
  <si>
    <t>TABLICA 5. WNIOSKI O PRZYZNANIE EMERYTUR I RENT WEDŁUG WOJEWÓDZTW</t>
  </si>
  <si>
    <t>Liczba wniosków pozostałych 
z poprzedniego okresu</t>
  </si>
  <si>
    <t>Liczba zarejestrowanych wniosków</t>
  </si>
  <si>
    <t>Liczba załatwionych wniosków</t>
  </si>
  <si>
    <t>Liczba wniosków pozostałych 
do załatwienia 
w następnym okresie</t>
  </si>
  <si>
    <t>TABLICA 7. DECYZJE I POSTĘPOWANIA UMORZONE W SPRAWACH O EMERYTURY I RENTY WEDŁUG WOJEWÓDZTW</t>
  </si>
  <si>
    <t>TABLICA 6. DECYZJE I POSTĘPOWANIA UMORZONE W SPRAWACH O EMERYTURY I RENTY WEDŁUG 
                    RODZAJÓW ŚWIADCZEŃ</t>
  </si>
  <si>
    <t>TABLICA 1 (13). PRZECIĘTNA MIESIĘCZNA LICZBA EMERYTUR I RENT WEDŁUG RODZAJÓW ŚWIADCZEŃ</t>
  </si>
  <si>
    <t>TABLICA 3 (15). PRZECIĘTNE MIESIĘCZNE ŚWIADCZENIA EMERYTALNO-RENTOWE
                          WEDŁUG WOJEWÓDZTW</t>
  </si>
  <si>
    <t>TABLICA 4 (16). PRZECIĘTNA MIESIĘCZNA LICZBA EMERYTUR I RENT WEDŁUG WOJEWÓDZTW ORAZ ŚWIADCZEŃ
                            EMERYTALNYCH WYPŁACONYCH PRZEZ MON, MSWiA i MS</t>
  </si>
  <si>
    <t>TABLICA 5 (17). WYDATKI NA ŚWIADCZENIA EMERYTALNO-RENTOWE WEDŁUG RODZAJÓW ŚWIADCZEŃ</t>
  </si>
  <si>
    <t>TABLICA 6 (18). WYDATKI NA ŚWIADCZENIA EMERYTALNO-RENTOWE WEDŁUG WOJEWÓDZTW ORAZ ŚWIADCZENIA EMERYTALNE
                            WYPŁACONE PRZEZ MON, MSWiA i MS</t>
  </si>
  <si>
    <t>TABLICA 7 (19). PRZECIĘTNE MIESIĘCZNE ŚWIADCZENIE EMERYTALNO-RENTOWE WEDŁUG RODZAJÓW ŚWIADCZEŃ</t>
  </si>
  <si>
    <t>TABLICA 8 (20). PRZECIĘTNE MIESIĘCZNE ŚWIADCZENIE EMERYTALNO-RENTOWE WEDŁUG WOJEWÓDZTW ORAZ PRZECIĘTNE 
                            MIESIĘCZNE ŚWIADCZENIE EMERYTALNE WYPŁACONE PRZEZ MON, MSWiA i MS</t>
  </si>
  <si>
    <t>TABLICA 9 (21). ZASIŁKI MACIERZYŃSKIE</t>
  </si>
  <si>
    <t>TABLICA 10 (22). ZASIŁKI MACIERZYŃSKIE WEDŁUG WOJEWÓDZTW</t>
  </si>
  <si>
    <t>TABLICA 11 (23). ZASIŁKI POGRZEBOWE</t>
  </si>
  <si>
    <t>TABLICA 12 (24). ZASIŁKI POGRZEBOWE WEDŁUG WOJEWÓDZTW</t>
  </si>
  <si>
    <t>TABLICA 1 (25). ŚWIADCZENIA ZLECONE DO WYPŁATY KASIE ROLNICZEGO UBEZPIECZENIA SPOŁECZNEGO</t>
  </si>
  <si>
    <t xml:space="preserve">TABLICA 1 (26). ZASIŁKI CHOROBOWE I JEDNORAZOWE ODSZKODOWANIA </t>
  </si>
  <si>
    <t>TABLICA 2 (27). ZASIŁKI CHOROBOWE I JEDNORAZOWE ODSZKODOWANIA WEDŁUG WOJEWÓDZTW</t>
  </si>
  <si>
    <t>TABLICA 3 (28). WYPADKI PRZY PRACY ROLNICZEJ I CHOROBY ZAWODOWE ROLNIKÓW</t>
  </si>
  <si>
    <t>TABLICA 4 (29). WYPADKI I CHOROBY ZAWODOWE, Z TYTUŁU KTÓRYCH PRZYZNANO JEDNORAZOWE ODSZKODOWANIA WEDŁUG WOJEWÓDZTW</t>
  </si>
  <si>
    <t>TABLICA 1 (30). LICZBA PŁATNIKÓW SKŁADEK WEDŁUG WOJEWÓDZTW</t>
  </si>
  <si>
    <t>TABLICA 2 (31). LICZBA UBEZPIECZONYCH WEDŁUG STATUSU UBEZPIECZONEGO</t>
  </si>
  <si>
    <t>TABLICA 3 (32). LICZBA UBEZPIECZONYCH I PŁATNIKÓW SKŁADEK</t>
  </si>
  <si>
    <t>TABLICA 4 (33). LICZBA UBEZPIECZONYCH WEDŁUG WOJEWÓDZTW</t>
  </si>
  <si>
    <t>TABLICA 5 (34). LICZBA UBEZPIECZONYCH Z TYTUŁU PROWADZENIA JEDNOCZEŚNIE DZIAŁALNOŚCI ROLNICZEJ
                           I POZAROLNICZEJ DZIAŁALNOŚCI GOSPODARCZEJ WEDŁUG WOJEWÓDZTW</t>
  </si>
  <si>
    <r>
      <t xml:space="preserve">TABLICA 6 (35).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</si>
  <si>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TABLICA 7 (36). PRZYPIS I WPŁYWY NALEŻNOŚCI Z TYTUŁU SKŁADEK NA UBEZPIECZENIE SPOŁECZNE ROLNIKÓW WEDŁUG WOJEWÓDZTW</t>
  </si>
  <si>
    <t>TABLICA 8 (37).
DECYZJE O PODLEGANIU I USTANIU UBEZPIECZENIA
SPOŁECZNEGO ROLNIKÓW WEDŁUG WOJEWÓDZTW</t>
  </si>
  <si>
    <t>TABLICA 1 (38). LICZBA OSÓB PODLEGAJĄCYCH UBEZPIECZENIU ZDROWOTNEMU WEDŁUG WOJEWÓDZTW</t>
  </si>
  <si>
    <t>TABLICA 2 (39). PRZYPIS SKŁADEK NA UBEZPIECZENIE ZDROWOTNE</t>
  </si>
  <si>
    <t>TABLICA 2 (14). PRZECIĘTNA MIESIĘCZNA LICZBA ŚWIADCZENIOBIORCÓW ORAZ LICZBA UBEZPIECZONYCH
                            WEDŁUG WOJEWÓDZTW</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</si>
  <si>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</si>
  <si>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</si>
  <si>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</si>
  <si>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1 (13)</t>
  </si>
  <si>
    <t>2 (14)</t>
  </si>
  <si>
    <t>3 (15)</t>
  </si>
  <si>
    <t>4 (16)</t>
  </si>
  <si>
    <t>5 (17)</t>
  </si>
  <si>
    <t>6 (18)</t>
  </si>
  <si>
    <t>7 (19)</t>
  </si>
  <si>
    <t>8 (20)</t>
  </si>
  <si>
    <t>9 (21)</t>
  </si>
  <si>
    <t>10 (22)</t>
  </si>
  <si>
    <t>11 (23)</t>
  </si>
  <si>
    <t>12 (24)</t>
  </si>
  <si>
    <t>1 (25)</t>
  </si>
  <si>
    <t>1 (26)</t>
  </si>
  <si>
    <t>2 (27)</t>
  </si>
  <si>
    <t>3 (28)</t>
  </si>
  <si>
    <t>4 (29)</t>
  </si>
  <si>
    <t>1 (30)</t>
  </si>
  <si>
    <t>2 (31)</t>
  </si>
  <si>
    <t>3 (32)</t>
  </si>
  <si>
    <t>4 (33)</t>
  </si>
  <si>
    <t>5 (34)</t>
  </si>
  <si>
    <t>6 (35)</t>
  </si>
  <si>
    <t>7 (36)</t>
  </si>
  <si>
    <t>8 (37)</t>
  </si>
  <si>
    <t>1 (38)</t>
  </si>
  <si>
    <t>2 (39)</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</si>
  <si>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</si>
  <si>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</si>
  <si>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</si>
  <si>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</si>
  <si>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</si>
  <si>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</si>
  <si>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</si>
  <si>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</si>
  <si>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</si>
  <si>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</si>
  <si>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</si>
  <si>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</si>
  <si>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</si>
  <si>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</si>
  <si>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</si>
  <si>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t>Zgodnie z art. 5c ustawy o ubezpieczeniu społecznym rolników, rolnik lub domownik nadal podlega ubezpieczeniu społecznemu rolników w pełnym zakresie z mocy ustawy mimo, że został objęty ubezpieczeniem społecznym w ZUS tytułu.:</t>
  </si>
  <si>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</si>
  <si>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</si>
  <si>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lub mające ustalone prawo do świadczeń z ubezpieczeń społecznych.</t>
    </r>
  </si>
  <si>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</si>
  <si>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rolnikowi na podstawie umowy o pomocy przy zbiorach.</t>
    </r>
  </si>
  <si>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</si>
  <si>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rPr>
        <vertAlign val="superscript"/>
        <sz val="8"/>
        <color theme="1"/>
        <rFont val="Arial"/>
        <family val="2"/>
        <charset val="238"/>
      </rPr>
      <t>1)</t>
    </r>
    <r>
      <rPr>
        <sz val="8"/>
        <color theme="1"/>
        <rFont val="Arial"/>
        <family val="2"/>
        <charset val="238"/>
      </rPr>
      <t xml:space="preserve"> Liczba osób ubezpieczonych w KRUS objętych jednocześnie ubezpieczeniem społecznym w ZUS z tytułu pozarolniczych aktywności zawodowych, o których mowa w art. 5b i art. 5c ustawy o ubezpieczeniu społecznym rolników</t>
    </r>
  </si>
  <si>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</si>
  <si>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2024 rok</t>
  </si>
  <si>
    <t xml:space="preserve">I kwartału 
2024 r. 
z 
I kwartałem 
2023 r. </t>
  </si>
  <si>
    <t xml:space="preserve">I kwartału 
2024 r. 
z 
IV kwartałem 
2023 r. </t>
  </si>
  <si>
    <t xml:space="preserve">I kwartału 
2024 r. 
z I kwartałem 
2023 r. </t>
  </si>
  <si>
    <t xml:space="preserve">I kwartału 
2024 r. 
z IV kwartałem 
2023 r. </t>
  </si>
  <si>
    <t>I KWARTAŁ 2024 R.</t>
  </si>
  <si>
    <t>Przeciętna miesięczna 
liczba świadczeniobiorców 
w I kwartale 2024 r.</t>
  </si>
  <si>
    <t xml:space="preserve">Liczba ubezpieczonych
stan na 31 marca 2024 r.
</t>
  </si>
  <si>
    <t xml:space="preserve">I kwartału 2024 r. 
z I kwartałem 
2023 r. </t>
  </si>
  <si>
    <t xml:space="preserve">I kwartału 2024 r. 
z IV kwartałem 
2023 r. </t>
  </si>
  <si>
    <t>STAN NA DZIEŃ 31 MARCA 2024 R.</t>
  </si>
  <si>
    <t>W MARCU 2024 ROKU</t>
  </si>
  <si>
    <t>ŚWIADCZENIA PIENIĘŻNE Z TYTUŁU PEŁNIENIA FUNKCJI SOŁTYSA</t>
  </si>
  <si>
    <t>- świadczeń wyrównawczych dla działaczy opozycji antykomunistycznej oraz osób represjonowanych z powodów politycznych,</t>
  </si>
  <si>
    <t>- świadczeń pieniężnych z tytułu pełnienia funkcji sołtysa.</t>
  </si>
  <si>
    <t>Warszawa 2024</t>
  </si>
  <si>
    <t>www.gov.pl/krus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</si>
</sst>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 numFmtId="170" formatCode="0.0000%"/>
  </numFmts>
  <fonts count="57">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8"/>
      <color rgb="FFFF0000"/>
      <name val="Arial"/>
      <family val="2"/>
      <charset val="238"/>
    </font>
    <font>
      <b/>
      <vertAlign val="superscript"/>
      <sz val="9"/>
      <name val="Arial"/>
      <family val="2"/>
      <charset val="238"/>
    </font>
    <font>
      <sz val="20"/>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7">
    <xf numFmtId="0" fontId="0" fillId="0" borderId="0"/>
    <xf numFmtId="0" fontId="2" fillId="0" borderId="0"/>
    <xf numFmtId="0" fontId="3" fillId="0" borderId="0"/>
    <xf numFmtId="0" fontId="9" fillId="0" borderId="0"/>
    <xf numFmtId="9" fontId="2" fillId="0" borderId="0" applyFont="0" applyFill="0" applyBorder="0" applyAlignment="0" applyProtection="0"/>
    <xf numFmtId="0" fontId="16" fillId="0" borderId="0"/>
    <xf numFmtId="0" fontId="18" fillId="0" borderId="0"/>
    <xf numFmtId="0" fontId="3" fillId="0" borderId="0"/>
    <xf numFmtId="0" fontId="18" fillId="0" borderId="0"/>
    <xf numFmtId="0" fontId="3" fillId="0" borderId="0"/>
    <xf numFmtId="0" fontId="16" fillId="0" borderId="0"/>
    <xf numFmtId="9" fontId="29" fillId="0" borderId="0" applyFont="0" applyFill="0" applyBorder="0" applyAlignment="0" applyProtection="0"/>
    <xf numFmtId="0" fontId="31" fillId="0" borderId="0"/>
    <xf numFmtId="9" fontId="3" fillId="0" borderId="0" applyFont="0" applyFill="0" applyBorder="0" applyAlignment="0" applyProtection="0"/>
    <xf numFmtId="0" fontId="36" fillId="0" borderId="0"/>
    <xf numFmtId="0" fontId="8" fillId="0" borderId="0" applyNumberFormat="0" applyFill="0" applyBorder="0" applyAlignment="0" applyProtection="0"/>
    <xf numFmtId="0" fontId="6" fillId="0" borderId="0" applyNumberFormat="0" applyFill="0" applyBorder="0" applyAlignment="0" applyProtection="0"/>
  </cellStyleXfs>
  <cellXfs count="853">
    <xf numFmtId="0" fontId="0" fillId="0" borderId="0" xfId="0"/>
    <xf numFmtId="0" fontId="3" fillId="0" borderId="0" xfId="2"/>
    <xf numFmtId="0" fontId="11" fillId="0" borderId="0" xfId="2" applyFont="1"/>
    <xf numFmtId="0" fontId="12" fillId="0" borderId="0" xfId="2" applyFont="1"/>
    <xf numFmtId="10" fontId="3" fillId="0" borderId="0" xfId="2" applyNumberFormat="1"/>
    <xf numFmtId="0" fontId="10" fillId="0" borderId="0" xfId="2" applyFont="1"/>
    <xf numFmtId="0" fontId="14" fillId="2" borderId="0" xfId="2" applyFont="1" applyFill="1" applyAlignment="1"/>
    <xf numFmtId="0" fontId="15" fillId="2" borderId="0" xfId="2" applyFont="1" applyFill="1" applyAlignment="1"/>
    <xf numFmtId="0" fontId="3" fillId="0" borderId="0" xfId="2" applyFont="1"/>
    <xf numFmtId="0" fontId="4" fillId="0" borderId="0" xfId="2" applyFont="1" applyFill="1" applyAlignment="1">
      <alignment horizontal="center" vertical="center"/>
    </xf>
    <xf numFmtId="0" fontId="12" fillId="0" borderId="0" xfId="5" applyFont="1"/>
    <xf numFmtId="3" fontId="10"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0" fillId="0" borderId="0" xfId="2" applyNumberFormat="1" applyFont="1"/>
    <xf numFmtId="4" fontId="10" fillId="0" borderId="0" xfId="2" applyNumberFormat="1" applyFont="1"/>
    <xf numFmtId="165" fontId="10" fillId="0" borderId="0" xfId="2" applyNumberFormat="1" applyFont="1"/>
    <xf numFmtId="0" fontId="3" fillId="0" borderId="0" xfId="2" applyFill="1"/>
    <xf numFmtId="0" fontId="4" fillId="0" borderId="0" xfId="2" applyFont="1" applyFill="1" applyBorder="1" applyAlignment="1">
      <alignment horizontal="center" vertical="center"/>
    </xf>
    <xf numFmtId="0" fontId="12" fillId="0" borderId="0" xfId="5" applyFont="1" applyFill="1" applyBorder="1"/>
    <xf numFmtId="165" fontId="3" fillId="0" borderId="0" xfId="2" applyNumberFormat="1" applyFont="1" applyFill="1" applyBorder="1"/>
    <xf numFmtId="0" fontId="10" fillId="0" borderId="0" xfId="2" applyFont="1" applyFill="1" applyBorder="1"/>
    <xf numFmtId="165" fontId="17" fillId="0" borderId="0" xfId="2" applyNumberFormat="1" applyFont="1" applyFill="1" applyBorder="1"/>
    <xf numFmtId="0" fontId="4" fillId="0" borderId="0" xfId="2" applyFont="1" applyFill="1" applyAlignment="1">
      <alignment vertical="center"/>
    </xf>
    <xf numFmtId="0" fontId="12" fillId="0" borderId="0" xfId="2" applyFont="1" applyFill="1"/>
    <xf numFmtId="0" fontId="3" fillId="0" borderId="0" xfId="2" applyBorder="1"/>
    <xf numFmtId="164" fontId="20" fillId="0" borderId="0" xfId="2" applyNumberFormat="1" applyFont="1"/>
    <xf numFmtId="165" fontId="20" fillId="0" borderId="0" xfId="2" applyNumberFormat="1" applyFont="1"/>
    <xf numFmtId="4" fontId="3" fillId="0" borderId="0" xfId="2" applyNumberFormat="1"/>
    <xf numFmtId="0" fontId="15" fillId="0" borderId="0" xfId="2" applyFont="1" applyBorder="1"/>
    <xf numFmtId="4" fontId="15" fillId="0" borderId="0" xfId="2" applyNumberFormat="1" applyFont="1"/>
    <xf numFmtId="0" fontId="15" fillId="0" borderId="0" xfId="2" applyFont="1"/>
    <xf numFmtId="0" fontId="10" fillId="0" borderId="0" xfId="2" applyFont="1" applyBorder="1"/>
    <xf numFmtId="4" fontId="20" fillId="0" borderId="0" xfId="2" applyNumberFormat="1" applyFont="1"/>
    <xf numFmtId="0" fontId="14" fillId="0" borderId="0" xfId="2" applyFont="1" applyFill="1" applyAlignment="1">
      <alignment horizontal="left" wrapText="1"/>
    </xf>
    <xf numFmtId="0" fontId="21" fillId="0" borderId="0" xfId="1" applyFont="1"/>
    <xf numFmtId="0" fontId="10" fillId="0" borderId="0" xfId="2" applyFont="1" applyFill="1" applyAlignment="1">
      <alignment horizontal="center" vertical="center"/>
    </xf>
    <xf numFmtId="0" fontId="3" fillId="0" borderId="0" xfId="2" applyFont="1" applyFill="1"/>
    <xf numFmtId="0" fontId="5" fillId="0" borderId="0" xfId="2" applyFont="1" applyAlignment="1"/>
    <xf numFmtId="167" fontId="3" fillId="0" borderId="0" xfId="2" applyNumberFormat="1"/>
    <xf numFmtId="0" fontId="3" fillId="0" borderId="0" xfId="2" applyFont="1" applyBorder="1"/>
    <xf numFmtId="3" fontId="3" fillId="0" borderId="0" xfId="2" applyNumberFormat="1" applyBorder="1"/>
    <xf numFmtId="165" fontId="3" fillId="0" borderId="0" xfId="2" applyNumberFormat="1" applyBorder="1"/>
    <xf numFmtId="4" fontId="3" fillId="0" borderId="0" xfId="2" applyNumberFormat="1" applyBorder="1"/>
    <xf numFmtId="4" fontId="10" fillId="0" borderId="0" xfId="2" applyNumberFormat="1" applyFont="1" applyBorder="1"/>
    <xf numFmtId="0" fontId="12" fillId="0" borderId="0" xfId="2" applyFont="1" applyBorder="1"/>
    <xf numFmtId="0" fontId="18" fillId="0" borderId="0" xfId="6"/>
    <xf numFmtId="0" fontId="3" fillId="0" borderId="0" xfId="6" applyFont="1"/>
    <xf numFmtId="0" fontId="22" fillId="0" borderId="0" xfId="6" applyFont="1"/>
    <xf numFmtId="165" fontId="18" fillId="0" borderId="0" xfId="6" applyNumberFormat="1"/>
    <xf numFmtId="4" fontId="18" fillId="0" borderId="0" xfId="6" applyNumberFormat="1"/>
    <xf numFmtId="0" fontId="18" fillId="0" borderId="0" xfId="6" applyFill="1"/>
    <xf numFmtId="0" fontId="23" fillId="0" borderId="0" xfId="6" applyFont="1"/>
    <xf numFmtId="0" fontId="18" fillId="0" borderId="0" xfId="6" applyBorder="1"/>
    <xf numFmtId="4" fontId="10" fillId="0" borderId="0" xfId="6" applyNumberFormat="1" applyFont="1"/>
    <xf numFmtId="0" fontId="11" fillId="0" borderId="0" xfId="6" applyFont="1"/>
    <xf numFmtId="164" fontId="3" fillId="0" borderId="0" xfId="4" applyNumberFormat="1" applyFont="1" applyBorder="1"/>
    <xf numFmtId="165" fontId="3" fillId="0" borderId="0" xfId="2" applyNumberFormat="1"/>
    <xf numFmtId="0" fontId="27" fillId="0" borderId="0" xfId="2" applyFont="1"/>
    <xf numFmtId="166" fontId="3" fillId="0" borderId="0" xfId="2" applyNumberFormat="1"/>
    <xf numFmtId="166" fontId="3" fillId="0" borderId="0" xfId="2" applyNumberFormat="1" applyBorder="1"/>
    <xf numFmtId="0" fontId="26" fillId="0" borderId="0" xfId="2" applyFont="1"/>
    <xf numFmtId="164" fontId="26" fillId="0" borderId="0" xfId="2" applyNumberFormat="1" applyFont="1"/>
    <xf numFmtId="164" fontId="3" fillId="0" borderId="0" xfId="2" applyNumberFormat="1"/>
    <xf numFmtId="0" fontId="6" fillId="0" borderId="18" xfId="0" applyFont="1" applyBorder="1"/>
    <xf numFmtId="0" fontId="25" fillId="0" borderId="0" xfId="0" applyFont="1"/>
    <xf numFmtId="4" fontId="6" fillId="0" borderId="6" xfId="0" applyNumberFormat="1" applyFont="1" applyBorder="1"/>
    <xf numFmtId="0" fontId="6" fillId="0" borderId="0" xfId="0" applyFont="1"/>
    <xf numFmtId="0" fontId="0" fillId="0" borderId="0" xfId="0" applyAlignment="1"/>
    <xf numFmtId="0" fontId="0" fillId="0" borderId="0" xfId="0" applyFill="1"/>
    <xf numFmtId="164" fontId="18" fillId="0" borderId="0" xfId="6" applyNumberFormat="1"/>
    <xf numFmtId="0" fontId="14" fillId="0" borderId="0" xfId="2" applyFont="1" applyFill="1" applyBorder="1" applyAlignment="1">
      <alignment horizontal="left" vertical="center" wrapText="1"/>
    </xf>
    <xf numFmtId="0" fontId="12" fillId="0" borderId="0" xfId="2" applyFont="1" applyAlignment="1">
      <alignment vertical="center"/>
    </xf>
    <xf numFmtId="0" fontId="25" fillId="0" borderId="0" xfId="0" applyFont="1" applyAlignment="1">
      <alignment vertical="top"/>
    </xf>
    <xf numFmtId="0" fontId="5" fillId="0" borderId="0" xfId="0" applyFont="1" applyAlignment="1">
      <alignment horizontal="left" vertical="center"/>
    </xf>
    <xf numFmtId="0" fontId="35"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7" fillId="0" borderId="0" xfId="0" applyFont="1" applyFill="1" applyAlignment="1">
      <alignment wrapText="1"/>
    </xf>
    <xf numFmtId="0" fontId="7" fillId="0" borderId="0" xfId="0" applyFont="1" applyAlignment="1">
      <alignment wrapText="1"/>
    </xf>
    <xf numFmtId="0" fontId="6" fillId="0" borderId="8" xfId="0" applyFont="1" applyBorder="1" applyAlignment="1">
      <alignment horizontal="center"/>
    </xf>
    <xf numFmtId="0" fontId="6" fillId="0" borderId="7" xfId="0" applyFont="1" applyBorder="1" applyAlignment="1">
      <alignment horizont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xf>
    <xf numFmtId="0" fontId="7"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xf>
    <xf numFmtId="0" fontId="7" fillId="0" borderId="0" xfId="0" applyFont="1" applyBorder="1" applyAlignment="1">
      <alignment horizontal="center"/>
    </xf>
    <xf numFmtId="0" fontId="5" fillId="0" borderId="0" xfId="0" applyFont="1" applyAlignment="1">
      <alignment horizontal="left" wrapText="1"/>
    </xf>
    <xf numFmtId="4" fontId="0" fillId="0" borderId="0" xfId="0" applyNumberFormat="1"/>
    <xf numFmtId="4" fontId="7" fillId="0" borderId="18" xfId="0" applyNumberFormat="1" applyFont="1" applyBorder="1"/>
    <xf numFmtId="4" fontId="6"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7" fillId="0" borderId="0" xfId="0" applyFont="1"/>
    <xf numFmtId="49" fontId="25" fillId="0" borderId="0" xfId="0" applyNumberFormat="1" applyFont="1" applyAlignment="1">
      <alignment vertical="top" wrapText="1"/>
    </xf>
    <xf numFmtId="49" fontId="25" fillId="0" borderId="0" xfId="0" applyNumberFormat="1" applyFont="1" applyAlignment="1">
      <alignment horizontal="justify" vertical="top" wrapText="1"/>
    </xf>
    <xf numFmtId="0" fontId="38" fillId="0" borderId="0" xfId="0" applyFont="1" applyAlignment="1">
      <alignment horizontal="right" vertical="top"/>
    </xf>
    <xf numFmtId="49" fontId="25" fillId="0" borderId="0" xfId="0" applyNumberFormat="1" applyFont="1" applyAlignment="1">
      <alignment horizontal="justify" vertical="top"/>
    </xf>
    <xf numFmtId="0" fontId="39" fillId="0" borderId="0" xfId="0" applyFont="1"/>
    <xf numFmtId="49" fontId="25" fillId="0" borderId="0" xfId="0" applyNumberFormat="1" applyFont="1" applyAlignment="1">
      <alignment vertical="top"/>
    </xf>
    <xf numFmtId="0" fontId="40" fillId="0" borderId="0" xfId="0" applyFont="1"/>
    <xf numFmtId="49" fontId="38" fillId="0" borderId="0" xfId="0" applyNumberFormat="1" applyFont="1" applyAlignment="1">
      <alignment vertical="top" wrapText="1"/>
    </xf>
    <xf numFmtId="49" fontId="38" fillId="0" borderId="0" xfId="0" applyNumberFormat="1" applyFont="1" applyAlignment="1">
      <alignment vertical="top"/>
    </xf>
    <xf numFmtId="0" fontId="38" fillId="0" borderId="0" xfId="0" applyFont="1" applyAlignment="1">
      <alignment vertical="top"/>
    </xf>
    <xf numFmtId="49" fontId="25" fillId="0" borderId="0" xfId="0" applyNumberFormat="1" applyFont="1" applyAlignment="1">
      <alignment horizontal="left" vertical="top" wrapText="1"/>
    </xf>
    <xf numFmtId="0" fontId="25" fillId="0" borderId="0" xfId="0" applyFont="1" applyAlignment="1">
      <alignment vertical="top" wrapText="1"/>
    </xf>
    <xf numFmtId="49" fontId="38" fillId="0" borderId="0" xfId="0" applyNumberFormat="1" applyFont="1" applyAlignment="1">
      <alignment horizontal="justify" vertical="top"/>
    </xf>
    <xf numFmtId="0" fontId="41" fillId="0" borderId="0" xfId="0" applyFont="1" applyAlignment="1">
      <alignment horizontal="center"/>
    </xf>
    <xf numFmtId="0" fontId="41" fillId="0" borderId="0" xfId="0" applyFont="1" applyAlignment="1">
      <alignment horizontal="center" vertical="center"/>
    </xf>
    <xf numFmtId="49" fontId="25" fillId="0" borderId="0" xfId="0" applyNumberFormat="1" applyFont="1" applyFill="1" applyAlignment="1">
      <alignment horizontal="justify" vertical="top" wrapText="1"/>
    </xf>
    <xf numFmtId="0" fontId="8" fillId="0" borderId="0" xfId="2" applyFont="1" applyBorder="1" applyAlignment="1">
      <alignment horizontal="center" vertical="center" wrapText="1"/>
    </xf>
    <xf numFmtId="0" fontId="42" fillId="3" borderId="8" xfId="0" applyFont="1" applyFill="1" applyBorder="1" applyAlignment="1">
      <alignment vertical="center"/>
    </xf>
    <xf numFmtId="0" fontId="42" fillId="3" borderId="0" xfId="0" applyFont="1" applyFill="1" applyAlignment="1">
      <alignment vertical="center"/>
    </xf>
    <xf numFmtId="49" fontId="15" fillId="0" borderId="8" xfId="3" applyNumberFormat="1" applyFont="1" applyBorder="1" applyAlignment="1">
      <alignment vertical="center"/>
    </xf>
    <xf numFmtId="49" fontId="15" fillId="0" borderId="0" xfId="3" applyNumberFormat="1" applyFont="1" applyAlignment="1">
      <alignment vertical="center"/>
    </xf>
    <xf numFmtId="49" fontId="15" fillId="0" borderId="0" xfId="3" applyNumberFormat="1" applyFont="1" applyAlignment="1">
      <alignment vertical="center" wrapText="1"/>
    </xf>
    <xf numFmtId="49" fontId="15" fillId="0" borderId="8" xfId="3" applyNumberFormat="1" applyFont="1" applyFill="1" applyBorder="1" applyAlignment="1">
      <alignment vertical="center"/>
    </xf>
    <xf numFmtId="0" fontId="15" fillId="0" borderId="9" xfId="6" applyFont="1" applyBorder="1" applyAlignment="1">
      <alignment vertical="center" wrapText="1"/>
    </xf>
    <xf numFmtId="3" fontId="15" fillId="0" borderId="1" xfId="6" applyNumberFormat="1" applyFont="1" applyBorder="1" applyAlignment="1">
      <alignment vertical="center"/>
    </xf>
    <xf numFmtId="164" fontId="15" fillId="0" borderId="1" xfId="4" applyNumberFormat="1" applyFont="1" applyBorder="1" applyAlignment="1">
      <alignment horizontal="center" vertical="center"/>
    </xf>
    <xf numFmtId="0" fontId="15" fillId="0" borderId="7" xfId="6" applyFont="1" applyBorder="1" applyAlignment="1">
      <alignment horizontal="left" vertical="center" wrapText="1"/>
    </xf>
    <xf numFmtId="3" fontId="15" fillId="0" borderId="18" xfId="6" applyNumberFormat="1" applyFont="1" applyBorder="1" applyAlignment="1">
      <alignment vertical="center"/>
    </xf>
    <xf numFmtId="164" fontId="15" fillId="0" borderId="18" xfId="4" applyNumberFormat="1" applyFont="1" applyBorder="1" applyAlignment="1">
      <alignment horizontal="center" vertical="center"/>
    </xf>
    <xf numFmtId="0" fontId="15" fillId="0" borderId="7" xfId="6" applyFont="1" applyBorder="1" applyAlignment="1">
      <alignment vertical="center" wrapText="1"/>
    </xf>
    <xf numFmtId="4" fontId="15" fillId="0" borderId="18" xfId="6" applyNumberFormat="1" applyFont="1" applyBorder="1" applyAlignment="1">
      <alignment vertical="center"/>
    </xf>
    <xf numFmtId="0" fontId="15" fillId="2" borderId="7" xfId="6" applyFont="1" applyFill="1" applyBorder="1" applyAlignment="1">
      <alignment vertical="center" wrapText="1"/>
    </xf>
    <xf numFmtId="4" fontId="15" fillId="2" borderId="18" xfId="6" applyNumberFormat="1" applyFont="1" applyFill="1" applyBorder="1" applyAlignment="1">
      <alignment vertical="center"/>
    </xf>
    <xf numFmtId="164" fontId="15" fillId="0" borderId="6" xfId="4" applyNumberFormat="1" applyFont="1" applyBorder="1" applyAlignment="1">
      <alignment horizontal="center" vertical="center"/>
    </xf>
    <xf numFmtId="3" fontId="15" fillId="2" borderId="7" xfId="6" applyNumberFormat="1" applyFont="1" applyFill="1" applyBorder="1" applyAlignment="1">
      <alignment vertical="center"/>
    </xf>
    <xf numFmtId="4" fontId="15" fillId="2" borderId="7" xfId="6" applyNumberFormat="1" applyFont="1" applyFill="1" applyBorder="1" applyAlignment="1">
      <alignment vertical="center"/>
    </xf>
    <xf numFmtId="4" fontId="15" fillId="2" borderId="7" xfId="6" applyNumberFormat="1" applyFont="1" applyFill="1" applyBorder="1" applyAlignment="1">
      <alignment horizontal="right" vertical="center"/>
    </xf>
    <xf numFmtId="4" fontId="15" fillId="0" borderId="7" xfId="6" applyNumberFormat="1" applyFont="1" applyBorder="1" applyAlignment="1">
      <alignment vertical="center"/>
    </xf>
    <xf numFmtId="4" fontId="15" fillId="0" borderId="7" xfId="6" applyNumberFormat="1" applyFont="1" applyBorder="1" applyAlignment="1">
      <alignment horizontal="right" vertical="center"/>
    </xf>
    <xf numFmtId="4" fontId="15" fillId="0" borderId="18" xfId="6" applyNumberFormat="1" applyFont="1" applyBorder="1" applyAlignment="1">
      <alignment horizontal="right" vertical="center"/>
    </xf>
    <xf numFmtId="0" fontId="15" fillId="0" borderId="10" xfId="6" applyFont="1" applyBorder="1" applyAlignment="1">
      <alignment vertical="center" wrapText="1"/>
    </xf>
    <xf numFmtId="4" fontId="15" fillId="0" borderId="10" xfId="6" applyNumberFormat="1" applyFont="1" applyBorder="1" applyAlignment="1">
      <alignment vertical="center"/>
    </xf>
    <xf numFmtId="4" fontId="15" fillId="0" borderId="6" xfId="6" applyNumberFormat="1" applyFont="1" applyBorder="1" applyAlignment="1">
      <alignment horizontal="right" vertical="center"/>
    </xf>
    <xf numFmtId="4" fontId="15" fillId="0" borderId="10" xfId="6" applyNumberFormat="1" applyFont="1" applyBorder="1" applyAlignment="1">
      <alignment horizontal="right" vertical="center"/>
    </xf>
    <xf numFmtId="0" fontId="15" fillId="0" borderId="2" xfId="6" applyFont="1" applyBorder="1" applyAlignment="1">
      <alignment vertical="center" wrapText="1"/>
    </xf>
    <xf numFmtId="4" fontId="15" fillId="0" borderId="2" xfId="6" applyNumberFormat="1" applyFont="1" applyBorder="1" applyAlignment="1">
      <alignment vertical="center"/>
    </xf>
    <xf numFmtId="4" fontId="15" fillId="0" borderId="5" xfId="6" applyNumberFormat="1" applyFont="1" applyBorder="1" applyAlignment="1">
      <alignment horizontal="right" vertical="center"/>
    </xf>
    <xf numFmtId="4" fontId="15" fillId="0" borderId="2" xfId="6" applyNumberFormat="1" applyFont="1" applyBorder="1" applyAlignment="1">
      <alignment horizontal="right" vertical="center"/>
    </xf>
    <xf numFmtId="164" fontId="15" fillId="0" borderId="5" xfId="4" applyNumberFormat="1" applyFont="1" applyBorder="1" applyAlignment="1">
      <alignment horizontal="center" vertical="center"/>
    </xf>
    <xf numFmtId="164" fontId="15" fillId="0" borderId="12" xfId="4" applyNumberFormat="1" applyFont="1" applyBorder="1" applyAlignment="1">
      <alignment horizontal="center" vertical="center"/>
    </xf>
    <xf numFmtId="164" fontId="15" fillId="0" borderId="14" xfId="4" applyNumberFormat="1" applyFont="1" applyBorder="1" applyAlignment="1">
      <alignment horizontal="center" vertical="center"/>
    </xf>
    <xf numFmtId="4" fontId="15" fillId="0" borderId="18" xfId="6" applyNumberFormat="1" applyFont="1" applyFill="1" applyBorder="1" applyAlignment="1">
      <alignment vertical="center"/>
    </xf>
    <xf numFmtId="4" fontId="15" fillId="0" borderId="6" xfId="6" applyNumberFormat="1" applyFont="1" applyBorder="1" applyAlignment="1">
      <alignment vertical="center"/>
    </xf>
    <xf numFmtId="0" fontId="42" fillId="0" borderId="7" xfId="2" applyFont="1" applyBorder="1" applyAlignment="1">
      <alignment horizontal="left" vertical="center" wrapText="1"/>
    </xf>
    <xf numFmtId="0" fontId="15" fillId="0" borderId="7" xfId="2" applyFont="1" applyFill="1" applyBorder="1" applyAlignment="1">
      <alignment vertical="center" wrapText="1"/>
    </xf>
    <xf numFmtId="3" fontId="15" fillId="0" borderId="18" xfId="6" applyNumberFormat="1" applyFont="1" applyBorder="1" applyAlignment="1" applyProtection="1">
      <alignment vertical="center"/>
      <protection locked="0"/>
    </xf>
    <xf numFmtId="0" fontId="44" fillId="4" borderId="5" xfId="6" applyFont="1" applyFill="1" applyBorder="1" applyAlignment="1">
      <alignment horizontal="center" vertical="center" wrapText="1"/>
    </xf>
    <xf numFmtId="0" fontId="15" fillId="0" borderId="0" xfId="2" applyFont="1" applyBorder="1" applyAlignment="1">
      <alignment horizontal="center" vertical="center" wrapText="1"/>
    </xf>
    <xf numFmtId="3" fontId="42" fillId="0" borderId="18" xfId="2" applyNumberFormat="1" applyFont="1" applyBorder="1" applyAlignment="1">
      <alignment horizontal="right" vertical="center"/>
    </xf>
    <xf numFmtId="3" fontId="42" fillId="0" borderId="0" xfId="2" applyNumberFormat="1" applyFont="1" applyBorder="1" applyAlignment="1" applyProtection="1">
      <alignment horizontal="right" vertical="center"/>
      <protection locked="0"/>
    </xf>
    <xf numFmtId="3" fontId="42" fillId="0" borderId="18" xfId="2" applyNumberFormat="1" applyFont="1" applyBorder="1" applyAlignment="1" applyProtection="1">
      <alignment horizontal="right" vertical="center"/>
      <protection locked="0"/>
    </xf>
    <xf numFmtId="3" fontId="15" fillId="0" borderId="18" xfId="2" applyNumberFormat="1" applyFont="1" applyFill="1" applyBorder="1" applyAlignment="1">
      <alignment horizontal="right" vertical="center"/>
    </xf>
    <xf numFmtId="3" fontId="15" fillId="0" borderId="18" xfId="2" applyNumberFormat="1" applyFont="1" applyBorder="1" applyAlignment="1">
      <alignment horizontal="right" vertical="center"/>
    </xf>
    <xf numFmtId="3" fontId="15" fillId="0" borderId="18" xfId="2" applyNumberFormat="1" applyFont="1" applyFill="1" applyBorder="1" applyAlignment="1" applyProtection="1">
      <alignment horizontal="right" vertical="center"/>
      <protection locked="0"/>
    </xf>
    <xf numFmtId="3" fontId="15" fillId="0" borderId="0" xfId="2" applyNumberFormat="1" applyFont="1" applyFill="1" applyBorder="1" applyAlignment="1" applyProtection="1">
      <alignment horizontal="right" vertical="center"/>
      <protection locked="0"/>
    </xf>
    <xf numFmtId="3" fontId="15" fillId="0" borderId="18" xfId="2" applyNumberFormat="1" applyFont="1" applyBorder="1" applyAlignment="1" applyProtection="1">
      <alignment horizontal="right" vertical="center"/>
      <protection locked="0"/>
    </xf>
    <xf numFmtId="0" fontId="42" fillId="0" borderId="7" xfId="5" applyFont="1" applyBorder="1" applyAlignment="1">
      <alignment vertical="center"/>
    </xf>
    <xf numFmtId="0" fontId="15" fillId="0" borderId="7" xfId="5" applyFont="1" applyFill="1" applyBorder="1" applyAlignment="1">
      <alignment vertical="center"/>
    </xf>
    <xf numFmtId="0" fontId="15" fillId="0" borderId="10" xfId="5" applyFont="1" applyBorder="1" applyAlignment="1">
      <alignment vertical="center"/>
    </xf>
    <xf numFmtId="3" fontId="15" fillId="0" borderId="6" xfId="2" applyNumberFormat="1" applyFont="1" applyBorder="1" applyAlignment="1" applyProtection="1">
      <alignment horizontal="right" vertical="center"/>
      <protection locked="0"/>
    </xf>
    <xf numFmtId="3" fontId="15" fillId="0" borderId="6" xfId="2" applyNumberFormat="1" applyFont="1" applyBorder="1" applyAlignment="1">
      <alignment horizontal="right" vertical="center"/>
    </xf>
    <xf numFmtId="3" fontId="15" fillId="0" borderId="13" xfId="2" applyNumberFormat="1" applyFont="1" applyBorder="1" applyAlignment="1" applyProtection="1">
      <alignment horizontal="right" vertical="center"/>
      <protection locked="0"/>
    </xf>
    <xf numFmtId="0" fontId="25" fillId="4" borderId="5" xfId="2" applyFont="1" applyFill="1" applyBorder="1" applyAlignment="1">
      <alignment vertical="center" wrapText="1"/>
    </xf>
    <xf numFmtId="0" fontId="38" fillId="0" borderId="18" xfId="0" applyFont="1" applyBorder="1" applyAlignment="1">
      <alignment vertical="center"/>
    </xf>
    <xf numFmtId="0" fontId="25" fillId="0" borderId="18" xfId="0" applyFont="1" applyBorder="1" applyAlignment="1">
      <alignment vertical="center"/>
    </xf>
    <xf numFmtId="41" fontId="25" fillId="0" borderId="18" xfId="0" applyNumberFormat="1" applyFont="1" applyBorder="1" applyAlignment="1">
      <alignment vertical="center"/>
    </xf>
    <xf numFmtId="0" fontId="25" fillId="0" borderId="18" xfId="0" applyFont="1" applyBorder="1" applyAlignment="1">
      <alignment vertical="center" wrapText="1"/>
    </xf>
    <xf numFmtId="0" fontId="25" fillId="0" borderId="6" xfId="0" applyFont="1" applyBorder="1" applyAlignment="1">
      <alignment vertical="center"/>
    </xf>
    <xf numFmtId="0" fontId="25" fillId="4" borderId="5" xfId="0" applyFont="1" applyFill="1" applyBorder="1" applyAlignment="1">
      <alignment horizontal="center" vertical="center" wrapText="1"/>
    </xf>
    <xf numFmtId="0" fontId="15" fillId="0" borderId="0" xfId="6" applyFont="1" applyFill="1" applyBorder="1" applyAlignment="1">
      <alignment horizontal="justify" vertical="center" wrapText="1"/>
    </xf>
    <xf numFmtId="168" fontId="15" fillId="0" borderId="0" xfId="2" applyNumberFormat="1" applyFont="1" applyFill="1" applyBorder="1" applyAlignment="1">
      <alignment horizontal="right" vertical="center"/>
    </xf>
    <xf numFmtId="41" fontId="15" fillId="0" borderId="0" xfId="2" applyNumberFormat="1" applyFont="1" applyFill="1" applyBorder="1" applyAlignment="1">
      <alignment horizontal="right" vertical="center"/>
    </xf>
    <xf numFmtId="41" fontId="25" fillId="0" borderId="6" xfId="0" applyNumberFormat="1" applyFont="1" applyBorder="1" applyAlignment="1">
      <alignment vertical="center"/>
    </xf>
    <xf numFmtId="0" fontId="38" fillId="0" borderId="1" xfId="0" applyFont="1" applyBorder="1" applyAlignment="1">
      <alignment vertical="center"/>
    </xf>
    <xf numFmtId="0" fontId="38" fillId="0" borderId="7" xfId="0" applyFont="1" applyBorder="1"/>
    <xf numFmtId="3" fontId="38" fillId="0" borderId="1" xfId="0" applyNumberFormat="1" applyFont="1" applyBorder="1" applyAlignment="1">
      <alignment vertical="center"/>
    </xf>
    <xf numFmtId="0" fontId="25" fillId="0" borderId="7" xfId="0" applyFont="1" applyBorder="1"/>
    <xf numFmtId="3" fontId="25" fillId="0" borderId="18" xfId="0" applyNumberFormat="1" applyFont="1" applyBorder="1" applyAlignment="1">
      <alignment vertical="center"/>
    </xf>
    <xf numFmtId="4" fontId="25" fillId="0" borderId="18" xfId="0" applyNumberFormat="1" applyFont="1" applyBorder="1" applyAlignment="1">
      <alignment vertical="center"/>
    </xf>
    <xf numFmtId="167" fontId="25" fillId="0" borderId="18" xfId="0" applyNumberFormat="1" applyFont="1" applyBorder="1" applyAlignment="1">
      <alignment vertical="center"/>
    </xf>
    <xf numFmtId="0" fontId="38" fillId="0" borderId="7" xfId="0" applyFont="1" applyBorder="1" applyAlignment="1">
      <alignment wrapText="1"/>
    </xf>
    <xf numFmtId="3" fontId="38" fillId="0" borderId="18" xfId="0" applyNumberFormat="1" applyFont="1" applyBorder="1" applyAlignment="1">
      <alignment vertical="center"/>
    </xf>
    <xf numFmtId="4" fontId="38" fillId="0" borderId="18" xfId="0" applyNumberFormat="1" applyFont="1" applyBorder="1" applyAlignment="1">
      <alignment vertical="center"/>
    </xf>
    <xf numFmtId="41" fontId="25" fillId="0" borderId="18" xfId="0" applyNumberFormat="1" applyFont="1" applyBorder="1" applyAlignment="1">
      <alignment horizontal="right" vertical="center"/>
    </xf>
    <xf numFmtId="41" fontId="38" fillId="0" borderId="18" xfId="0" applyNumberFormat="1" applyFont="1" applyBorder="1" applyAlignment="1">
      <alignment vertical="center"/>
    </xf>
    <xf numFmtId="0" fontId="25" fillId="0" borderId="10" xfId="0" applyFont="1" applyBorder="1"/>
    <xf numFmtId="3" fontId="25" fillId="0" borderId="6" xfId="0" applyNumberFormat="1" applyFont="1" applyBorder="1" applyAlignment="1">
      <alignment vertical="center"/>
    </xf>
    <xf numFmtId="4" fontId="25" fillId="0" borderId="6" xfId="0" applyNumberFormat="1" applyFont="1" applyBorder="1" applyAlignment="1">
      <alignment vertical="center"/>
    </xf>
    <xf numFmtId="0" fontId="42" fillId="0" borderId="7" xfId="2" applyFont="1" applyBorder="1" applyAlignment="1">
      <alignment horizontal="left"/>
    </xf>
    <xf numFmtId="3" fontId="42" fillId="0" borderId="18" xfId="2" applyNumberFormat="1" applyFont="1" applyBorder="1" applyAlignment="1"/>
    <xf numFmtId="164" fontId="42" fillId="0" borderId="18" xfId="2" applyNumberFormat="1" applyFont="1" applyBorder="1" applyAlignment="1">
      <alignment horizontal="center"/>
    </xf>
    <xf numFmtId="164" fontId="42" fillId="0" borderId="18" xfId="4" applyNumberFormat="1" applyFont="1" applyBorder="1" applyAlignment="1">
      <alignment horizontal="center"/>
    </xf>
    <xf numFmtId="0" fontId="15" fillId="0" borderId="7" xfId="2" applyFont="1" applyFill="1" applyBorder="1"/>
    <xf numFmtId="3" fontId="15" fillId="0" borderId="18" xfId="2" applyNumberFormat="1" applyFont="1" applyFill="1" applyBorder="1" applyAlignment="1"/>
    <xf numFmtId="164" fontId="15" fillId="0" borderId="18" xfId="2" applyNumberFormat="1" applyFont="1" applyBorder="1" applyAlignment="1">
      <alignment horizontal="center"/>
    </xf>
    <xf numFmtId="164" fontId="15" fillId="0" borderId="18" xfId="4" applyNumberFormat="1" applyFont="1" applyBorder="1" applyAlignment="1">
      <alignment horizontal="center"/>
    </xf>
    <xf numFmtId="0" fontId="15" fillId="0" borderId="7" xfId="2" applyFont="1" applyBorder="1"/>
    <xf numFmtId="3" fontId="15" fillId="0" borderId="18" xfId="2" applyNumberFormat="1" applyFont="1" applyBorder="1" applyAlignment="1"/>
    <xf numFmtId="0" fontId="42" fillId="0" borderId="9" xfId="2" applyFont="1" applyBorder="1" applyAlignment="1">
      <alignment wrapText="1"/>
    </xf>
    <xf numFmtId="3" fontId="42" fillId="0" borderId="9" xfId="2" applyNumberFormat="1" applyFont="1" applyBorder="1" applyAlignment="1">
      <alignment wrapText="1"/>
    </xf>
    <xf numFmtId="3" fontId="42" fillId="0" borderId="1" xfId="2" applyNumberFormat="1" applyFont="1" applyFill="1" applyBorder="1" applyAlignment="1"/>
    <xf numFmtId="0" fontId="15" fillId="0" borderId="7" xfId="2" applyFont="1" applyBorder="1" applyAlignment="1">
      <alignment wrapText="1"/>
    </xf>
    <xf numFmtId="3" fontId="15" fillId="0" borderId="7" xfId="2" applyNumberFormat="1" applyFont="1" applyBorder="1" applyAlignment="1">
      <alignment wrapText="1"/>
    </xf>
    <xf numFmtId="0" fontId="15" fillId="0" borderId="7" xfId="2" applyFont="1" applyBorder="1" applyAlignment="1"/>
    <xf numFmtId="0" fontId="15" fillId="0" borderId="7" xfId="2" applyFont="1" applyBorder="1" applyAlignment="1">
      <alignment horizontal="left" wrapText="1"/>
    </xf>
    <xf numFmtId="0" fontId="15" fillId="0" borderId="10" xfId="2" applyFont="1" applyBorder="1" applyAlignment="1">
      <alignment horizontal="left" wrapText="1"/>
    </xf>
    <xf numFmtId="3" fontId="15" fillId="0" borderId="10" xfId="2" applyNumberFormat="1" applyFont="1" applyBorder="1" applyAlignment="1">
      <alignment wrapText="1"/>
    </xf>
    <xf numFmtId="3" fontId="15" fillId="0" borderId="6" xfId="2" applyNumberFormat="1" applyFont="1" applyBorder="1" applyAlignment="1"/>
    <xf numFmtId="0" fontId="42" fillId="0" borderId="7" xfId="2" applyFont="1" applyBorder="1" applyAlignment="1">
      <alignment wrapText="1"/>
    </xf>
    <xf numFmtId="3" fontId="42" fillId="0" borderId="7" xfId="2" applyNumberFormat="1" applyFont="1" applyBorder="1" applyAlignment="1">
      <alignment wrapText="1"/>
    </xf>
    <xf numFmtId="0" fontId="15" fillId="0" borderId="10" xfId="2" applyFont="1" applyBorder="1" applyAlignment="1">
      <alignment wrapText="1"/>
    </xf>
    <xf numFmtId="164" fontId="15" fillId="0" borderId="6" xfId="2" applyNumberFormat="1" applyFont="1" applyBorder="1" applyAlignment="1">
      <alignment horizontal="center"/>
    </xf>
    <xf numFmtId="164" fontId="15" fillId="0" borderId="6" xfId="4" applyNumberFormat="1" applyFont="1" applyBorder="1" applyAlignment="1">
      <alignment horizontal="center"/>
    </xf>
    <xf numFmtId="0" fontId="38" fillId="0" borderId="6" xfId="0" applyFont="1" applyFill="1" applyBorder="1" applyAlignment="1">
      <alignment vertical="center"/>
    </xf>
    <xf numFmtId="3" fontId="38" fillId="0" borderId="6" xfId="0" applyNumberFormat="1" applyFont="1" applyFill="1" applyBorder="1" applyAlignment="1">
      <alignment vertical="center"/>
    </xf>
    <xf numFmtId="0" fontId="25" fillId="0" borderId="1" xfId="0" applyFont="1" applyBorder="1" applyAlignment="1">
      <alignment vertical="center"/>
    </xf>
    <xf numFmtId="3" fontId="25" fillId="0" borderId="1" xfId="0" applyNumberFormat="1" applyFont="1" applyBorder="1" applyAlignment="1">
      <alignment vertical="center"/>
    </xf>
    <xf numFmtId="0" fontId="38" fillId="0" borderId="0" xfId="0" applyFont="1" applyFill="1" applyBorder="1" applyAlignment="1">
      <alignment vertical="center"/>
    </xf>
    <xf numFmtId="3" fontId="38" fillId="0" borderId="0" xfId="0" applyNumberFormat="1" applyFont="1" applyFill="1" applyBorder="1" applyAlignment="1">
      <alignment vertical="center"/>
    </xf>
    <xf numFmtId="0" fontId="42" fillId="0" borderId="18" xfId="5" applyFont="1" applyBorder="1"/>
    <xf numFmtId="3" fontId="42" fillId="2" borderId="8" xfId="2" applyNumberFormat="1" applyFont="1" applyFill="1" applyBorder="1"/>
    <xf numFmtId="3" fontId="46" fillId="0" borderId="18" xfId="2" applyNumberFormat="1" applyFont="1" applyFill="1" applyBorder="1" applyAlignment="1">
      <alignment horizontal="right"/>
    </xf>
    <xf numFmtId="3" fontId="46" fillId="0" borderId="7" xfId="2" applyNumberFormat="1" applyFont="1" applyFill="1" applyBorder="1" applyAlignment="1">
      <alignment horizontal="right"/>
    </xf>
    <xf numFmtId="3" fontId="46" fillId="2" borderId="7" xfId="2" applyNumberFormat="1" applyFont="1" applyFill="1" applyBorder="1"/>
    <xf numFmtId="3" fontId="46" fillId="2" borderId="18" xfId="2" applyNumberFormat="1" applyFont="1" applyFill="1" applyBorder="1"/>
    <xf numFmtId="0" fontId="15" fillId="0" borderId="18" xfId="5" applyFont="1" applyFill="1" applyBorder="1"/>
    <xf numFmtId="3" fontId="47" fillId="2" borderId="0" xfId="2" applyNumberFormat="1" applyFont="1" applyFill="1" applyBorder="1"/>
    <xf numFmtId="3" fontId="28" fillId="0" borderId="18" xfId="2" applyNumberFormat="1" applyFont="1" applyFill="1" applyBorder="1"/>
    <xf numFmtId="3" fontId="28" fillId="0" borderId="7" xfId="2" applyNumberFormat="1" applyFont="1" applyFill="1" applyBorder="1" applyAlignment="1">
      <alignment horizontal="right"/>
    </xf>
    <xf numFmtId="3" fontId="28" fillId="2" borderId="7" xfId="2" applyNumberFormat="1" applyFont="1" applyFill="1" applyBorder="1"/>
    <xf numFmtId="3" fontId="28" fillId="2" borderId="18" xfId="2" applyNumberFormat="1" applyFont="1" applyFill="1" applyBorder="1"/>
    <xf numFmtId="3" fontId="47" fillId="0" borderId="18" xfId="2" applyNumberFormat="1" applyFont="1" applyFill="1" applyBorder="1"/>
    <xf numFmtId="3" fontId="47" fillId="0" borderId="7" xfId="2" applyNumberFormat="1" applyFont="1" applyFill="1" applyBorder="1" applyAlignment="1">
      <alignment horizontal="right"/>
    </xf>
    <xf numFmtId="3" fontId="47" fillId="2" borderId="7" xfId="2" applyNumberFormat="1" applyFont="1" applyFill="1" applyBorder="1"/>
    <xf numFmtId="3" fontId="47" fillId="2" borderId="18" xfId="2" applyNumberFormat="1" applyFont="1" applyFill="1" applyBorder="1"/>
    <xf numFmtId="0" fontId="15" fillId="0" borderId="18" xfId="5" applyFont="1" applyBorder="1"/>
    <xf numFmtId="3" fontId="28" fillId="0" borderId="7" xfId="2" applyNumberFormat="1" applyFont="1" applyFill="1" applyBorder="1"/>
    <xf numFmtId="3" fontId="15" fillId="0" borderId="2" xfId="2" applyNumberFormat="1" applyFont="1" applyFill="1" applyBorder="1" applyAlignment="1">
      <alignment vertical="center"/>
    </xf>
    <xf numFmtId="41" fontId="15" fillId="0" borderId="2" xfId="6" applyNumberFormat="1" applyFont="1" applyFill="1" applyBorder="1" applyAlignment="1">
      <alignment horizontal="right" vertical="center"/>
    </xf>
    <xf numFmtId="41" fontId="15" fillId="0" borderId="5" xfId="6" applyNumberFormat="1" applyFont="1" applyFill="1" applyBorder="1" applyAlignment="1">
      <alignment horizontal="right" vertical="center"/>
    </xf>
    <xf numFmtId="0" fontId="15" fillId="0" borderId="7" xfId="5" applyFont="1" applyFill="1" applyBorder="1" applyAlignment="1"/>
    <xf numFmtId="3" fontId="15" fillId="0" borderId="18" xfId="2" applyNumberFormat="1" applyFont="1" applyFill="1" applyBorder="1"/>
    <xf numFmtId="41" fontId="15" fillId="0" borderId="7" xfId="6" applyNumberFormat="1" applyFont="1" applyFill="1" applyBorder="1" applyAlignment="1">
      <alignment horizontal="right"/>
    </xf>
    <xf numFmtId="41" fontId="15" fillId="0" borderId="18" xfId="6" applyNumberFormat="1" applyFont="1" applyFill="1" applyBorder="1" applyAlignment="1">
      <alignment horizontal="right"/>
    </xf>
    <xf numFmtId="0" fontId="15" fillId="0" borderId="10" xfId="5" applyFont="1" applyFill="1" applyBorder="1" applyAlignment="1"/>
    <xf numFmtId="3" fontId="15" fillId="0" borderId="6" xfId="2" applyNumberFormat="1" applyFont="1" applyFill="1" applyBorder="1"/>
    <xf numFmtId="41" fontId="15" fillId="0" borderId="10" xfId="6" applyNumberFormat="1" applyFont="1" applyFill="1" applyBorder="1" applyAlignment="1">
      <alignment horizontal="right"/>
    </xf>
    <xf numFmtId="41" fontId="15" fillId="0" borderId="6" xfId="6" applyNumberFormat="1" applyFont="1" applyFill="1" applyBorder="1" applyAlignment="1">
      <alignment horizontal="right"/>
    </xf>
    <xf numFmtId="4" fontId="42" fillId="0" borderId="18" xfId="2" applyNumberFormat="1" applyFont="1" applyBorder="1" applyAlignment="1">
      <alignment horizontal="right"/>
    </xf>
    <xf numFmtId="4" fontId="42" fillId="0" borderId="18" xfId="2" applyNumberFormat="1" applyFont="1" applyFill="1" applyBorder="1" applyAlignment="1">
      <alignment horizontal="right"/>
    </xf>
    <xf numFmtId="4" fontId="15" fillId="0" borderId="18" xfId="2" applyNumberFormat="1" applyFont="1" applyBorder="1" applyAlignment="1"/>
    <xf numFmtId="4" fontId="15" fillId="0" borderId="18" xfId="2" applyNumberFormat="1" applyFont="1" applyFill="1" applyBorder="1" applyAlignment="1"/>
    <xf numFmtId="4" fontId="42" fillId="0" borderId="7" xfId="2" applyNumberFormat="1" applyFont="1" applyBorder="1" applyAlignment="1">
      <alignment wrapText="1"/>
    </xf>
    <xf numFmtId="4" fontId="42" fillId="0" borderId="18" xfId="2" applyNumberFormat="1" applyFont="1" applyFill="1" applyBorder="1" applyAlignment="1"/>
    <xf numFmtId="4" fontId="15" fillId="0" borderId="18" xfId="2" applyNumberFormat="1" applyFont="1" applyFill="1" applyBorder="1" applyAlignment="1">
      <alignment horizontal="right"/>
    </xf>
    <xf numFmtId="4" fontId="15" fillId="0" borderId="7" xfId="2" applyNumberFormat="1" applyFont="1" applyBorder="1" applyAlignment="1">
      <alignment wrapText="1"/>
    </xf>
    <xf numFmtId="4" fontId="42" fillId="0" borderId="1" xfId="2" applyNumberFormat="1" applyFont="1" applyBorder="1" applyAlignment="1"/>
    <xf numFmtId="4" fontId="42" fillId="0" borderId="1" xfId="2" applyNumberFormat="1" applyFont="1" applyFill="1" applyBorder="1" applyAlignment="1"/>
    <xf numFmtId="164" fontId="42" fillId="0" borderId="1" xfId="2" applyNumberFormat="1" applyFont="1" applyBorder="1" applyAlignment="1">
      <alignment horizontal="center"/>
    </xf>
    <xf numFmtId="164" fontId="42" fillId="0" borderId="1" xfId="4" applyNumberFormat="1" applyFont="1" applyBorder="1" applyAlignment="1">
      <alignment horizontal="center"/>
    </xf>
    <xf numFmtId="49" fontId="15" fillId="0" borderId="7" xfId="2" applyNumberFormat="1" applyFont="1" applyBorder="1" applyAlignment="1">
      <alignment wrapText="1"/>
    </xf>
    <xf numFmtId="4" fontId="15" fillId="0" borderId="10" xfId="2" applyNumberFormat="1" applyFont="1" applyBorder="1" applyAlignment="1">
      <alignment wrapText="1"/>
    </xf>
    <xf numFmtId="4" fontId="15" fillId="0" borderId="6" xfId="2" applyNumberFormat="1" applyFont="1" applyFill="1" applyBorder="1" applyAlignment="1"/>
    <xf numFmtId="0" fontId="38" fillId="0" borderId="5" xfId="0" applyFont="1" applyBorder="1" applyAlignment="1">
      <alignment vertical="center"/>
    </xf>
    <xf numFmtId="4" fontId="25" fillId="0" borderId="5" xfId="0" applyNumberFormat="1" applyFont="1" applyBorder="1" applyAlignment="1">
      <alignment vertical="center"/>
    </xf>
    <xf numFmtId="10" fontId="25" fillId="0" borderId="5" xfId="11" applyNumberFormat="1" applyFont="1" applyBorder="1" applyAlignment="1">
      <alignment vertical="center"/>
    </xf>
    <xf numFmtId="0" fontId="25" fillId="4" borderId="5" xfId="0" applyFont="1" applyFill="1" applyBorder="1" applyAlignment="1">
      <alignment horizontal="center" vertical="center" wrapText="1"/>
    </xf>
    <xf numFmtId="0" fontId="42" fillId="0" borderId="7" xfId="5" applyFont="1" applyFill="1" applyBorder="1"/>
    <xf numFmtId="4" fontId="42" fillId="2" borderId="7" xfId="5" applyNumberFormat="1" applyFont="1" applyFill="1" applyBorder="1" applyAlignment="1">
      <alignment horizontal="right"/>
    </xf>
    <xf numFmtId="4" fontId="42" fillId="2" borderId="18" xfId="5" applyNumberFormat="1" applyFont="1" applyFill="1" applyBorder="1" applyAlignment="1">
      <alignment horizontal="right"/>
    </xf>
    <xf numFmtId="0" fontId="15" fillId="0" borderId="7" xfId="5" applyFont="1" applyFill="1" applyBorder="1"/>
    <xf numFmtId="4" fontId="15" fillId="2" borderId="7" xfId="2" applyNumberFormat="1" applyFont="1" applyFill="1" applyBorder="1"/>
    <xf numFmtId="4" fontId="28" fillId="0" borderId="7" xfId="2" applyNumberFormat="1" applyFont="1" applyFill="1" applyBorder="1" applyAlignment="1">
      <alignment horizontal="right"/>
    </xf>
    <xf numFmtId="4" fontId="15" fillId="2" borderId="18" xfId="2" applyNumberFormat="1" applyFont="1" applyFill="1" applyBorder="1"/>
    <xf numFmtId="4" fontId="15" fillId="0" borderId="2" xfId="2" applyNumberFormat="1" applyFont="1" applyFill="1" applyBorder="1" applyAlignment="1">
      <alignment vertical="center"/>
    </xf>
    <xf numFmtId="0" fontId="15" fillId="4" borderId="2" xfId="5" applyFont="1" applyFill="1" applyBorder="1" applyAlignment="1">
      <alignment vertical="center" wrapText="1"/>
    </xf>
    <xf numFmtId="0" fontId="15" fillId="4" borderId="4" xfId="5" applyFont="1" applyFill="1" applyBorder="1" applyAlignment="1">
      <alignment vertical="center" wrapText="1"/>
    </xf>
    <xf numFmtId="0" fontId="15" fillId="4" borderId="3" xfId="5" applyFont="1" applyFill="1" applyBorder="1" applyAlignment="1">
      <alignment vertical="center" wrapText="1"/>
    </xf>
    <xf numFmtId="0" fontId="15" fillId="0" borderId="9" xfId="2" applyFont="1" applyFill="1" applyBorder="1" applyAlignment="1">
      <alignment vertical="center" wrapText="1"/>
    </xf>
    <xf numFmtId="3" fontId="15" fillId="0" borderId="1" xfId="2" applyNumberFormat="1" applyFont="1" applyFill="1" applyBorder="1" applyAlignment="1">
      <alignment horizontal="right" vertical="center"/>
    </xf>
    <xf numFmtId="3" fontId="15" fillId="0" borderId="1" xfId="2" applyNumberFormat="1" applyFont="1" applyFill="1" applyBorder="1" applyAlignment="1">
      <alignment vertical="center"/>
    </xf>
    <xf numFmtId="0" fontId="15" fillId="0" borderId="18" xfId="2" applyFont="1" applyFill="1" applyBorder="1" applyAlignment="1">
      <alignment vertical="center" wrapText="1"/>
    </xf>
    <xf numFmtId="4" fontId="15" fillId="0" borderId="18" xfId="2" applyNumberFormat="1" applyFont="1" applyFill="1" applyBorder="1" applyAlignment="1">
      <alignment horizontal="right" vertical="center"/>
    </xf>
    <xf numFmtId="4" fontId="15" fillId="0" borderId="18" xfId="2" applyNumberFormat="1" applyFont="1" applyFill="1" applyBorder="1" applyAlignment="1">
      <alignment vertical="center"/>
    </xf>
    <xf numFmtId="164" fontId="15" fillId="0" borderId="8" xfId="4" applyNumberFormat="1" applyFont="1" applyBorder="1" applyAlignment="1">
      <alignment horizontal="center" vertical="center"/>
    </xf>
    <xf numFmtId="0" fontId="15" fillId="0" borderId="10" xfId="2" applyFont="1" applyFill="1" applyBorder="1" applyAlignment="1">
      <alignment vertical="center" wrapText="1"/>
    </xf>
    <xf numFmtId="4" fontId="15" fillId="0" borderId="6" xfId="2" applyNumberFormat="1" applyFont="1" applyFill="1" applyBorder="1" applyAlignment="1">
      <alignment horizontal="right" vertical="center"/>
    </xf>
    <xf numFmtId="4" fontId="15" fillId="0" borderId="6" xfId="2" applyNumberFormat="1" applyFont="1" applyFill="1" applyBorder="1" applyAlignment="1">
      <alignment vertical="center"/>
    </xf>
    <xf numFmtId="4" fontId="42" fillId="0" borderId="8" xfId="2" applyNumberFormat="1" applyFont="1" applyBorder="1" applyAlignment="1">
      <alignment vertical="center"/>
    </xf>
    <xf numFmtId="4" fontId="15" fillId="0" borderId="8" xfId="2" applyNumberFormat="1" applyFont="1" applyBorder="1" applyAlignment="1">
      <alignment vertical="center"/>
    </xf>
    <xf numFmtId="4" fontId="15" fillId="0" borderId="14" xfId="2" applyNumberFormat="1" applyFont="1" applyBorder="1" applyAlignment="1">
      <alignment vertical="center"/>
    </xf>
    <xf numFmtId="4" fontId="15" fillId="0" borderId="6" xfId="2" applyNumberFormat="1" applyFont="1" applyBorder="1" applyAlignment="1">
      <alignment vertical="center"/>
    </xf>
    <xf numFmtId="0" fontId="42" fillId="0" borderId="7" xfId="5" applyFont="1" applyBorder="1"/>
    <xf numFmtId="4" fontId="42" fillId="0" borderId="18" xfId="5" applyNumberFormat="1" applyFont="1" applyBorder="1"/>
    <xf numFmtId="4" fontId="42" fillId="0" borderId="0" xfId="5" applyNumberFormat="1" applyFont="1" applyFill="1" applyBorder="1" applyAlignment="1">
      <alignment horizontal="right"/>
    </xf>
    <xf numFmtId="4" fontId="46" fillId="0" borderId="7" xfId="2" applyNumberFormat="1" applyFont="1" applyFill="1" applyBorder="1" applyAlignment="1">
      <alignment horizontal="right"/>
    </xf>
    <xf numFmtId="4" fontId="42" fillId="0" borderId="0" xfId="5" applyNumberFormat="1" applyFont="1" applyFill="1" applyBorder="1"/>
    <xf numFmtId="4" fontId="42" fillId="0" borderId="8" xfId="5" applyNumberFormat="1" applyFont="1" applyBorder="1" applyAlignment="1">
      <alignment horizontal="right"/>
    </xf>
    <xf numFmtId="4" fontId="47" fillId="0" borderId="18" xfId="2" applyNumberFormat="1" applyFont="1" applyBorder="1"/>
    <xf numFmtId="4" fontId="47" fillId="0" borderId="0" xfId="2" applyNumberFormat="1" applyFont="1" applyFill="1" applyBorder="1"/>
    <xf numFmtId="4" fontId="47" fillId="0" borderId="0" xfId="2" applyNumberFormat="1" applyFont="1" applyBorder="1"/>
    <xf numFmtId="4" fontId="47" fillId="0" borderId="8" xfId="2" applyNumberFormat="1" applyFont="1" applyBorder="1"/>
    <xf numFmtId="4" fontId="47" fillId="0" borderId="18" xfId="2" applyNumberFormat="1" applyFont="1" applyFill="1" applyBorder="1"/>
    <xf numFmtId="4" fontId="28" fillId="0" borderId="18" xfId="2" applyNumberFormat="1" applyFont="1" applyFill="1" applyBorder="1"/>
    <xf numFmtId="4" fontId="28" fillId="0" borderId="0" xfId="2" applyNumberFormat="1" applyFont="1" applyFill="1" applyBorder="1"/>
    <xf numFmtId="4" fontId="28" fillId="0" borderId="8" xfId="2" applyNumberFormat="1" applyFont="1" applyFill="1" applyBorder="1"/>
    <xf numFmtId="4" fontId="47" fillId="0" borderId="8" xfId="2" applyNumberFormat="1" applyFont="1" applyBorder="1" applyAlignment="1">
      <alignment horizontal="right"/>
    </xf>
    <xf numFmtId="0" fontId="15" fillId="0" borderId="7" xfId="5" applyFont="1" applyBorder="1"/>
    <xf numFmtId="0" fontId="13" fillId="0" borderId="0" xfId="2" applyFont="1" applyBorder="1" applyAlignment="1">
      <alignment vertical="center"/>
    </xf>
    <xf numFmtId="3" fontId="8" fillId="0" borderId="0" xfId="2" applyNumberFormat="1" applyFont="1" applyBorder="1" applyAlignment="1">
      <alignment vertical="center" wrapText="1"/>
    </xf>
    <xf numFmtId="4" fontId="8" fillId="0" borderId="0" xfId="2" applyNumberFormat="1" applyFont="1" applyFill="1" applyBorder="1" applyAlignment="1">
      <alignment vertical="center" wrapText="1"/>
    </xf>
    <xf numFmtId="4" fontId="8" fillId="0" borderId="0" xfId="2" applyNumberFormat="1" applyFont="1" applyFill="1" applyBorder="1" applyAlignment="1">
      <alignment vertical="center"/>
    </xf>
    <xf numFmtId="3" fontId="8" fillId="0" borderId="0" xfId="2" applyNumberFormat="1" applyFont="1" applyBorder="1" applyAlignment="1">
      <alignment vertical="center"/>
    </xf>
    <xf numFmtId="4" fontId="8" fillId="0" borderId="0" xfId="2" applyNumberFormat="1" applyFont="1" applyBorder="1" applyAlignment="1">
      <alignment vertical="center"/>
    </xf>
    <xf numFmtId="0" fontId="8" fillId="0" borderId="0" xfId="2" applyFont="1" applyBorder="1" applyAlignment="1">
      <alignment vertical="center" wrapText="1"/>
    </xf>
    <xf numFmtId="0" fontId="8" fillId="0" borderId="0" xfId="2" applyFont="1" applyFill="1" applyBorder="1" applyAlignment="1">
      <alignment vertical="center" wrapText="1"/>
    </xf>
    <xf numFmtId="164" fontId="8" fillId="0" borderId="0" xfId="4" applyNumberFormat="1" applyFont="1" applyBorder="1" applyAlignment="1">
      <alignment horizontal="center" vertical="center"/>
    </xf>
    <xf numFmtId="10" fontId="8" fillId="0" borderId="0" xfId="4" applyNumberFormat="1" applyFont="1" applyBorder="1" applyAlignment="1">
      <alignment horizontal="center" vertical="center"/>
    </xf>
    <xf numFmtId="0" fontId="15" fillId="0" borderId="7" xfId="2" applyFont="1" applyBorder="1" applyAlignment="1">
      <alignment vertical="center" wrapText="1"/>
    </xf>
    <xf numFmtId="3" fontId="15" fillId="0" borderId="7" xfId="2" applyNumberFormat="1" applyFont="1" applyBorder="1" applyAlignment="1">
      <alignment vertical="center" wrapText="1"/>
    </xf>
    <xf numFmtId="4" fontId="15" fillId="0" borderId="7" xfId="2" applyNumberFormat="1" applyFont="1" applyFill="1" applyBorder="1" applyAlignment="1">
      <alignment vertical="center" wrapText="1"/>
    </xf>
    <xf numFmtId="4" fontId="15" fillId="0" borderId="7" xfId="2" applyNumberFormat="1" applyFont="1" applyFill="1" applyBorder="1" applyAlignment="1">
      <alignment vertical="center"/>
    </xf>
    <xf numFmtId="3" fontId="15" fillId="0" borderId="9" xfId="2" applyNumberFormat="1" applyFont="1" applyBorder="1" applyAlignment="1">
      <alignment vertical="center" wrapText="1"/>
    </xf>
    <xf numFmtId="3" fontId="15" fillId="0" borderId="7" xfId="2" applyNumberFormat="1" applyFont="1" applyBorder="1" applyAlignment="1">
      <alignment vertical="center"/>
    </xf>
    <xf numFmtId="4" fontId="15" fillId="0" borderId="7" xfId="2" applyNumberFormat="1" applyFont="1" applyBorder="1" applyAlignment="1">
      <alignment vertical="center" wrapText="1"/>
    </xf>
    <xf numFmtId="4" fontId="15" fillId="0" borderId="7" xfId="2" applyNumberFormat="1" applyFont="1" applyBorder="1" applyAlignment="1">
      <alignment vertical="center"/>
    </xf>
    <xf numFmtId="4" fontId="15" fillId="0" borderId="10" xfId="2" applyNumberFormat="1" applyFont="1" applyBorder="1" applyAlignment="1">
      <alignment vertical="center" wrapText="1"/>
    </xf>
    <xf numFmtId="0" fontId="15" fillId="0" borderId="10" xfId="2" applyFont="1" applyBorder="1" applyAlignment="1">
      <alignment vertical="center" wrapText="1"/>
    </xf>
    <xf numFmtId="4" fontId="15" fillId="0" borderId="10" xfId="2" applyNumberFormat="1" applyFont="1" applyBorder="1" applyAlignment="1">
      <alignment vertical="center"/>
    </xf>
    <xf numFmtId="0" fontId="7" fillId="0" borderId="0" xfId="2" applyFont="1" applyAlignment="1"/>
    <xf numFmtId="3" fontId="42" fillId="0" borderId="18" xfId="5" applyNumberFormat="1" applyFont="1" applyBorder="1" applyAlignment="1">
      <alignment vertical="center"/>
    </xf>
    <xf numFmtId="4" fontId="42" fillId="0" borderId="0" xfId="5" applyNumberFormat="1" applyFont="1" applyBorder="1" applyAlignment="1">
      <alignment vertical="center"/>
    </xf>
    <xf numFmtId="3" fontId="42" fillId="0" borderId="18" xfId="2" applyNumberFormat="1" applyFont="1" applyBorder="1" applyAlignment="1">
      <alignment vertical="center"/>
    </xf>
    <xf numFmtId="4" fontId="42" fillId="0" borderId="18" xfId="2" applyNumberFormat="1" applyFont="1" applyBorder="1" applyAlignment="1">
      <alignment vertical="center"/>
    </xf>
    <xf numFmtId="3" fontId="15" fillId="0" borderId="18" xfId="5" applyNumberFormat="1" applyFont="1" applyFill="1" applyBorder="1" applyAlignment="1">
      <alignment vertical="center"/>
    </xf>
    <xf numFmtId="4" fontId="15" fillId="0" borderId="0" xfId="5" applyNumberFormat="1" applyFont="1" applyFill="1" applyBorder="1" applyAlignment="1">
      <alignment vertical="center"/>
    </xf>
    <xf numFmtId="3" fontId="15" fillId="0" borderId="18" xfId="2" applyNumberFormat="1" applyFont="1" applyBorder="1" applyAlignment="1">
      <alignment vertical="center"/>
    </xf>
    <xf numFmtId="4" fontId="15" fillId="0" borderId="18" xfId="2" applyNumberFormat="1" applyFont="1" applyBorder="1" applyAlignment="1">
      <alignment vertical="center"/>
    </xf>
    <xf numFmtId="3" fontId="15" fillId="0" borderId="8" xfId="2" applyNumberFormat="1" applyFont="1" applyBorder="1" applyAlignment="1">
      <alignment vertical="center"/>
    </xf>
    <xf numFmtId="3" fontId="15" fillId="0" borderId="6" xfId="5" applyNumberFormat="1" applyFont="1" applyFill="1" applyBorder="1" applyAlignment="1">
      <alignment vertical="center"/>
    </xf>
    <xf numFmtId="4" fontId="15" fillId="0" borderId="13" xfId="5" applyNumberFormat="1" applyFont="1" applyFill="1" applyBorder="1" applyAlignment="1">
      <alignment vertical="center"/>
    </xf>
    <xf numFmtId="3" fontId="15" fillId="0" borderId="6" xfId="2" applyNumberFormat="1" applyFont="1" applyBorder="1" applyAlignment="1">
      <alignment vertical="center"/>
    </xf>
    <xf numFmtId="3" fontId="15" fillId="0" borderId="14" xfId="2" applyNumberFormat="1" applyFont="1" applyBorder="1" applyAlignment="1">
      <alignment vertical="center"/>
    </xf>
    <xf numFmtId="3" fontId="15" fillId="0" borderId="18" xfId="6" applyNumberFormat="1" applyFont="1" applyFill="1" applyBorder="1" applyAlignment="1">
      <alignment vertical="center"/>
    </xf>
    <xf numFmtId="0" fontId="15" fillId="0" borderId="7" xfId="6" applyFont="1" applyFill="1" applyBorder="1" applyAlignment="1">
      <alignment vertical="center" wrapText="1"/>
    </xf>
    <xf numFmtId="4" fontId="15" fillId="0" borderId="8" xfId="6" applyNumberFormat="1" applyFont="1" applyFill="1" applyBorder="1" applyAlignment="1">
      <alignment vertical="center"/>
    </xf>
    <xf numFmtId="0" fontId="15" fillId="0" borderId="18" xfId="6" applyFont="1" applyFill="1" applyBorder="1" applyAlignment="1">
      <alignment vertical="center" wrapText="1"/>
    </xf>
    <xf numFmtId="4" fontId="47" fillId="0" borderId="18" xfId="6" applyNumberFormat="1" applyFont="1" applyBorder="1" applyAlignment="1">
      <alignment vertical="center"/>
    </xf>
    <xf numFmtId="2" fontId="47" fillId="0" borderId="18" xfId="6" applyNumberFormat="1" applyFont="1" applyBorder="1" applyAlignment="1">
      <alignment vertical="center"/>
    </xf>
    <xf numFmtId="3" fontId="15" fillId="0" borderId="9" xfId="6" applyNumberFormat="1" applyFont="1" applyFill="1" applyBorder="1" applyAlignment="1">
      <alignment horizontal="right" vertical="center"/>
    </xf>
    <xf numFmtId="3" fontId="15" fillId="0" borderId="9" xfId="6" applyNumberFormat="1" applyFont="1" applyFill="1" applyBorder="1" applyAlignment="1">
      <alignment vertical="center"/>
    </xf>
    <xf numFmtId="164" fontId="15" fillId="0" borderId="1" xfId="6" applyNumberFormat="1" applyFont="1" applyFill="1" applyBorder="1" applyAlignment="1">
      <alignment horizontal="center" vertical="center"/>
    </xf>
    <xf numFmtId="4" fontId="15" fillId="0" borderId="7" xfId="6" applyNumberFormat="1" applyFont="1" applyFill="1" applyBorder="1" applyAlignment="1">
      <alignment horizontal="right" vertical="center"/>
    </xf>
    <xf numFmtId="4" fontId="15" fillId="0" borderId="18" xfId="6" applyNumberFormat="1" applyFont="1" applyFill="1" applyBorder="1" applyAlignment="1">
      <alignment horizontal="right" vertical="center"/>
    </xf>
    <xf numFmtId="4" fontId="15" fillId="0" borderId="7" xfId="6" applyNumberFormat="1" applyFont="1" applyFill="1" applyBorder="1" applyAlignment="1">
      <alignment vertical="center"/>
    </xf>
    <xf numFmtId="164" fontId="15" fillId="0" borderId="18" xfId="6" applyNumberFormat="1" applyFont="1" applyFill="1" applyBorder="1" applyAlignment="1">
      <alignment horizontal="center" vertical="center"/>
    </xf>
    <xf numFmtId="0" fontId="15" fillId="0" borderId="10" xfId="6" applyFont="1" applyFill="1" applyBorder="1" applyAlignment="1">
      <alignment vertical="center" wrapText="1"/>
    </xf>
    <xf numFmtId="4" fontId="15" fillId="0" borderId="10" xfId="6" applyNumberFormat="1" applyFont="1" applyFill="1" applyBorder="1" applyAlignment="1">
      <alignment horizontal="right" vertical="center"/>
    </xf>
    <xf numFmtId="4" fontId="15" fillId="0" borderId="10" xfId="6" applyNumberFormat="1" applyFont="1" applyFill="1" applyBorder="1" applyAlignment="1">
      <alignment vertical="center"/>
    </xf>
    <xf numFmtId="164" fontId="15" fillId="0" borderId="6" xfId="6" applyNumberFormat="1" applyFont="1" applyFill="1" applyBorder="1" applyAlignment="1">
      <alignment horizontal="center" vertical="center"/>
    </xf>
    <xf numFmtId="2" fontId="15" fillId="0" borderId="18" xfId="6" applyNumberFormat="1" applyFont="1" applyFill="1" applyBorder="1" applyAlignment="1">
      <alignment vertical="center"/>
    </xf>
    <xf numFmtId="0" fontId="15" fillId="0" borderId="18" xfId="6" applyFont="1" applyFill="1" applyBorder="1" applyAlignment="1">
      <alignment horizontal="right" vertical="center" wrapText="1"/>
    </xf>
    <xf numFmtId="2" fontId="15" fillId="0" borderId="18" xfId="6" applyNumberFormat="1" applyFont="1" applyFill="1" applyBorder="1" applyAlignment="1">
      <alignment horizontal="right" vertical="center" wrapText="1"/>
    </xf>
    <xf numFmtId="4" fontId="15" fillId="0" borderId="18" xfId="6" applyNumberFormat="1" applyFont="1" applyFill="1" applyBorder="1" applyAlignment="1">
      <alignment horizontal="right" vertical="center" wrapText="1"/>
    </xf>
    <xf numFmtId="3" fontId="15" fillId="0" borderId="18" xfId="6" applyNumberFormat="1" applyFont="1" applyFill="1" applyBorder="1" applyAlignment="1">
      <alignment horizontal="right" vertical="center" wrapText="1"/>
    </xf>
    <xf numFmtId="164" fontId="15" fillId="0" borderId="18" xfId="4" applyNumberFormat="1" applyFont="1" applyFill="1" applyBorder="1" applyAlignment="1">
      <alignment horizontal="center" vertical="center"/>
    </xf>
    <xf numFmtId="49" fontId="15" fillId="0" borderId="10" xfId="6" applyNumberFormat="1" applyFont="1" applyFill="1" applyBorder="1" applyAlignment="1">
      <alignment horizontal="right" vertical="center"/>
    </xf>
    <xf numFmtId="4" fontId="15" fillId="0" borderId="6" xfId="6" applyNumberFormat="1" applyFont="1" applyFill="1" applyBorder="1" applyAlignment="1">
      <alignment vertical="center"/>
    </xf>
    <xf numFmtId="164" fontId="15" fillId="0" borderId="6" xfId="4" applyNumberFormat="1" applyFont="1" applyFill="1" applyBorder="1" applyAlignment="1">
      <alignment horizontal="center" vertical="center"/>
    </xf>
    <xf numFmtId="0" fontId="38" fillId="0" borderId="7" xfId="0" applyFont="1" applyBorder="1" applyAlignment="1">
      <alignment vertical="center"/>
    </xf>
    <xf numFmtId="164" fontId="25" fillId="0" borderId="18" xfId="0" applyNumberFormat="1" applyFont="1" applyBorder="1" applyAlignment="1">
      <alignment horizontal="center" vertical="center"/>
    </xf>
    <xf numFmtId="164" fontId="25" fillId="0" borderId="6" xfId="0" applyNumberFormat="1" applyFont="1" applyBorder="1" applyAlignment="1">
      <alignment horizontal="center" vertical="center"/>
    </xf>
    <xf numFmtId="0" fontId="38" fillId="0" borderId="18" xfId="0" applyFont="1" applyBorder="1"/>
    <xf numFmtId="3" fontId="38" fillId="0" borderId="18" xfId="0" applyNumberFormat="1" applyFont="1" applyBorder="1"/>
    <xf numFmtId="165" fontId="38" fillId="0" borderId="18" xfId="0" applyNumberFormat="1" applyFont="1" applyBorder="1"/>
    <xf numFmtId="0" fontId="25" fillId="0" borderId="18" xfId="0" applyFont="1" applyBorder="1"/>
    <xf numFmtId="3" fontId="25" fillId="0" borderId="18" xfId="0" applyNumberFormat="1" applyFont="1" applyBorder="1"/>
    <xf numFmtId="165" fontId="25" fillId="0" borderId="18" xfId="0" applyNumberFormat="1" applyFont="1" applyBorder="1"/>
    <xf numFmtId="41" fontId="25" fillId="0" borderId="18" xfId="0" applyNumberFormat="1" applyFont="1" applyBorder="1"/>
    <xf numFmtId="0" fontId="25" fillId="0" borderId="6" xfId="0" applyFont="1" applyBorder="1"/>
    <xf numFmtId="3" fontId="25" fillId="0" borderId="6" xfId="0" applyNumberFormat="1" applyFont="1" applyBorder="1"/>
    <xf numFmtId="165" fontId="25" fillId="0" borderId="6" xfId="0" applyNumberFormat="1" applyFont="1" applyBorder="1"/>
    <xf numFmtId="164" fontId="25" fillId="0" borderId="7" xfId="0" applyNumberFormat="1" applyFont="1" applyBorder="1" applyAlignment="1">
      <alignment horizontal="center" vertical="center"/>
    </xf>
    <xf numFmtId="41" fontId="25" fillId="0" borderId="7" xfId="0" applyNumberFormat="1" applyFont="1" applyBorder="1" applyAlignment="1">
      <alignment horizontal="center" vertical="center"/>
    </xf>
    <xf numFmtId="0" fontId="15" fillId="0" borderId="0" xfId="2" applyFont="1" applyBorder="1" applyAlignment="1">
      <alignment vertical="center" wrapText="1"/>
    </xf>
    <xf numFmtId="0" fontId="15" fillId="0" borderId="0" xfId="2" applyFont="1" applyFill="1" applyBorder="1" applyAlignment="1">
      <alignment vertical="center" wrapText="1"/>
    </xf>
    <xf numFmtId="0" fontId="38" fillId="0" borderId="0" xfId="0" applyFont="1" applyBorder="1" applyAlignment="1">
      <alignment vertical="center"/>
    </xf>
    <xf numFmtId="164" fontId="25" fillId="0" borderId="0" xfId="0" applyNumberFormat="1" applyFont="1" applyBorder="1" applyAlignment="1">
      <alignment horizontal="center" vertical="center"/>
    </xf>
    <xf numFmtId="41" fontId="25" fillId="0" borderId="0" xfId="0" applyNumberFormat="1" applyFont="1" applyBorder="1" applyAlignment="1">
      <alignment horizontal="center" vertical="center"/>
    </xf>
    <xf numFmtId="3" fontId="25" fillId="0" borderId="5" xfId="0" applyNumberFormat="1" applyFont="1" applyBorder="1" applyAlignment="1">
      <alignment vertical="center"/>
    </xf>
    <xf numFmtId="0" fontId="38" fillId="4" borderId="5" xfId="0" applyFont="1" applyFill="1" applyBorder="1" applyAlignment="1">
      <alignment horizontal="center" vertical="center" wrapText="1"/>
    </xf>
    <xf numFmtId="41" fontId="38" fillId="0" borderId="18" xfId="0" applyNumberFormat="1" applyFont="1" applyBorder="1" applyAlignment="1">
      <alignment horizontal="right"/>
    </xf>
    <xf numFmtId="41" fontId="25" fillId="0" borderId="18" xfId="0" applyNumberFormat="1" applyFont="1" applyBorder="1" applyAlignment="1">
      <alignment horizontal="right"/>
    </xf>
    <xf numFmtId="41" fontId="25" fillId="0" borderId="6" xfId="0" applyNumberFormat="1" applyFont="1" applyBorder="1" applyAlignment="1">
      <alignment horizontal="right"/>
    </xf>
    <xf numFmtId="0" fontId="25" fillId="0" borderId="6" xfId="0" applyFont="1" applyBorder="1" applyAlignment="1">
      <alignment vertical="center" wrapText="1"/>
    </xf>
    <xf numFmtId="0" fontId="25" fillId="3" borderId="5" xfId="0" applyFont="1" applyFill="1" applyBorder="1" applyAlignment="1">
      <alignment horizontal="center" vertical="center" wrapText="1"/>
    </xf>
    <xf numFmtId="164" fontId="38" fillId="0" borderId="0" xfId="0" applyNumberFormat="1" applyFont="1" applyBorder="1" applyAlignment="1">
      <alignment vertical="center"/>
    </xf>
    <xf numFmtId="164" fontId="25" fillId="0" borderId="0" xfId="0" applyNumberFormat="1" applyFont="1" applyBorder="1" applyAlignment="1">
      <alignment vertical="center"/>
    </xf>
    <xf numFmtId="3" fontId="45" fillId="4" borderId="5" xfId="0" applyNumberFormat="1" applyFont="1" applyFill="1" applyBorder="1" applyAlignment="1">
      <alignment horizontal="center" vertical="center" wrapText="1"/>
    </xf>
    <xf numFmtId="3" fontId="38" fillId="0" borderId="1" xfId="0" applyNumberFormat="1" applyFont="1" applyBorder="1"/>
    <xf numFmtId="0" fontId="25" fillId="4" borderId="3" xfId="0" applyFont="1" applyFill="1" applyBorder="1"/>
    <xf numFmtId="0" fontId="25" fillId="4" borderId="2" xfId="0" applyFont="1" applyFill="1" applyBorder="1" applyAlignment="1">
      <alignment vertical="center"/>
    </xf>
    <xf numFmtId="0" fontId="42" fillId="0" borderId="1" xfId="8" applyFont="1" applyBorder="1" applyAlignment="1">
      <alignment horizontal="left" vertical="center" wrapText="1"/>
    </xf>
    <xf numFmtId="4" fontId="42" fillId="0" borderId="1" xfId="8" applyNumberFormat="1" applyFont="1" applyBorder="1" applyAlignment="1">
      <alignment horizontal="right" vertical="center" wrapText="1"/>
    </xf>
    <xf numFmtId="4" fontId="42" fillId="0" borderId="16" xfId="8" applyNumberFormat="1" applyFont="1" applyBorder="1" applyAlignment="1">
      <alignment horizontal="right" vertical="center" wrapText="1"/>
    </xf>
    <xf numFmtId="4" fontId="42" fillId="0" borderId="17" xfId="8" applyNumberFormat="1" applyFont="1" applyBorder="1" applyAlignment="1">
      <alignment horizontal="right" vertical="center" wrapText="1"/>
    </xf>
    <xf numFmtId="10" fontId="42" fillId="0" borderId="17" xfId="8" applyNumberFormat="1" applyFont="1" applyBorder="1" applyAlignment="1">
      <alignment horizontal="right" vertical="center" wrapText="1"/>
    </xf>
    <xf numFmtId="4" fontId="42" fillId="0" borderId="15" xfId="8" applyNumberFormat="1" applyFont="1" applyBorder="1" applyAlignment="1">
      <alignment horizontal="right" vertical="center" wrapText="1"/>
    </xf>
    <xf numFmtId="0" fontId="15" fillId="0" borderId="18" xfId="8" applyFont="1" applyBorder="1" applyAlignment="1">
      <alignment horizontal="left" vertical="center"/>
    </xf>
    <xf numFmtId="4" fontId="15" fillId="0" borderId="18" xfId="8" applyNumberFormat="1" applyFont="1" applyBorder="1" applyAlignment="1">
      <alignment horizontal="right" vertical="center" wrapText="1"/>
    </xf>
    <xf numFmtId="4" fontId="28" fillId="0" borderId="18" xfId="8" applyNumberFormat="1" applyFont="1" applyBorder="1" applyAlignment="1">
      <alignment vertical="center"/>
    </xf>
    <xf numFmtId="4" fontId="48" fillId="0" borderId="18" xfId="8" applyNumberFormat="1" applyFont="1" applyBorder="1" applyAlignment="1">
      <alignment horizontal="right" vertical="center" wrapText="1"/>
    </xf>
    <xf numFmtId="4" fontId="15" fillId="0" borderId="18" xfId="8" applyNumberFormat="1" applyFont="1" applyBorder="1" applyAlignment="1">
      <alignment horizontal="right" vertical="center"/>
    </xf>
    <xf numFmtId="4" fontId="15" fillId="0" borderId="0" xfId="8" applyNumberFormat="1" applyFont="1" applyBorder="1" applyAlignment="1">
      <alignment horizontal="right" vertical="center"/>
    </xf>
    <xf numFmtId="4" fontId="15" fillId="0" borderId="7" xfId="8" applyNumberFormat="1" applyFont="1" applyBorder="1" applyAlignment="1">
      <alignment vertical="center"/>
    </xf>
    <xf numFmtId="10" fontId="15" fillId="0" borderId="7" xfId="4" applyNumberFormat="1" applyFont="1" applyBorder="1" applyAlignment="1">
      <alignment horizontal="right" vertical="center"/>
    </xf>
    <xf numFmtId="4" fontId="15" fillId="0" borderId="18" xfId="8" applyNumberFormat="1" applyFont="1" applyFill="1" applyBorder="1" applyAlignment="1">
      <alignment vertical="center"/>
    </xf>
    <xf numFmtId="4" fontId="15" fillId="0" borderId="18" xfId="8" applyNumberFormat="1" applyFont="1" applyBorder="1" applyAlignment="1">
      <alignment vertical="center"/>
    </xf>
    <xf numFmtId="4" fontId="28" fillId="0" borderId="18" xfId="8" applyNumberFormat="1" applyFont="1" applyFill="1" applyBorder="1" applyAlignment="1">
      <alignment vertical="center"/>
    </xf>
    <xf numFmtId="4" fontId="48" fillId="0" borderId="18" xfId="8" applyNumberFormat="1" applyFont="1" applyFill="1" applyBorder="1" applyAlignment="1">
      <alignment horizontal="right" vertical="center" wrapText="1"/>
    </xf>
    <xf numFmtId="0" fontId="15" fillId="0" borderId="18" xfId="8" applyFont="1" applyFill="1" applyBorder="1" applyAlignment="1">
      <alignment horizontal="left" vertical="center"/>
    </xf>
    <xf numFmtId="0" fontId="15" fillId="0" borderId="6" xfId="8" applyFont="1" applyFill="1" applyBorder="1" applyAlignment="1">
      <alignment horizontal="left" vertical="center"/>
    </xf>
    <xf numFmtId="4" fontId="15" fillId="0" borderId="6" xfId="8" applyNumberFormat="1" applyFont="1" applyBorder="1" applyAlignment="1">
      <alignment horizontal="right" vertical="center" wrapText="1"/>
    </xf>
    <xf numFmtId="4" fontId="28" fillId="0" borderId="6" xfId="8" applyNumberFormat="1" applyFont="1" applyFill="1" applyBorder="1" applyAlignment="1">
      <alignment vertical="center"/>
    </xf>
    <xf numFmtId="4" fontId="48" fillId="0" borderId="6" xfId="8" applyNumberFormat="1" applyFont="1" applyFill="1" applyBorder="1" applyAlignment="1">
      <alignment horizontal="right" vertical="center" wrapText="1"/>
    </xf>
    <xf numFmtId="4" fontId="15" fillId="0" borderId="6" xfId="8" applyNumberFormat="1" applyFont="1" applyBorder="1" applyAlignment="1">
      <alignment horizontal="right" vertical="center"/>
    </xf>
    <xf numFmtId="4" fontId="15" fillId="0" borderId="13" xfId="8" applyNumberFormat="1" applyFont="1" applyBorder="1" applyAlignment="1">
      <alignment horizontal="right" vertical="center"/>
    </xf>
    <xf numFmtId="4" fontId="15" fillId="0" borderId="10" xfId="8" applyNumberFormat="1" applyFont="1" applyBorder="1" applyAlignment="1">
      <alignment vertical="center"/>
    </xf>
    <xf numFmtId="10" fontId="15" fillId="0" borderId="10" xfId="4" applyNumberFormat="1" applyFont="1" applyBorder="1" applyAlignment="1">
      <alignment horizontal="right" vertical="center"/>
    </xf>
    <xf numFmtId="4" fontId="15" fillId="0" borderId="6" xfId="8" applyNumberFormat="1" applyFont="1" applyBorder="1" applyAlignment="1">
      <alignment vertical="center"/>
    </xf>
    <xf numFmtId="0" fontId="50" fillId="0" borderId="18" xfId="9" applyFont="1" applyBorder="1" applyAlignment="1">
      <alignment vertical="center"/>
    </xf>
    <xf numFmtId="0" fontId="49" fillId="0" borderId="18" xfId="9" applyFont="1" applyBorder="1" applyAlignment="1">
      <alignment vertical="center"/>
    </xf>
    <xf numFmtId="3" fontId="15" fillId="0" borderId="18" xfId="9" applyNumberFormat="1" applyFont="1" applyBorder="1" applyAlignment="1">
      <alignment vertical="center"/>
    </xf>
    <xf numFmtId="3" fontId="49" fillId="0" borderId="18" xfId="9" applyNumberFormat="1" applyFont="1" applyBorder="1" applyAlignment="1">
      <alignment vertical="center"/>
    </xf>
    <xf numFmtId="0" fontId="49" fillId="0" borderId="6" xfId="9" applyFont="1" applyBorder="1" applyAlignment="1">
      <alignment vertical="center"/>
    </xf>
    <xf numFmtId="3" fontId="15" fillId="0" borderId="6" xfId="9" applyNumberFormat="1" applyFont="1" applyBorder="1" applyAlignment="1">
      <alignment vertical="center"/>
    </xf>
    <xf numFmtId="3" fontId="49" fillId="0" borderId="6" xfId="9" applyNumberFormat="1" applyFont="1" applyBorder="1" applyAlignment="1">
      <alignment vertical="center"/>
    </xf>
    <xf numFmtId="0" fontId="15" fillId="4" borderId="5" xfId="8" applyFont="1" applyFill="1" applyBorder="1" applyAlignment="1">
      <alignment horizontal="center" vertical="center" wrapText="1"/>
    </xf>
    <xf numFmtId="0" fontId="15" fillId="4" borderId="3" xfId="8" applyFont="1" applyFill="1" applyBorder="1" applyAlignment="1">
      <alignment horizontal="center" vertical="center" wrapText="1"/>
    </xf>
    <xf numFmtId="0" fontId="49" fillId="4" borderId="6" xfId="9" applyNumberFormat="1" applyFont="1" applyFill="1" applyBorder="1" applyAlignment="1">
      <alignment horizontal="center" vertical="center" wrapText="1"/>
    </xf>
    <xf numFmtId="2" fontId="49" fillId="4" borderId="5" xfId="9" applyNumberFormat="1" applyFont="1" applyFill="1" applyBorder="1" applyAlignment="1">
      <alignment horizontal="center" vertical="center" wrapText="1"/>
    </xf>
    <xf numFmtId="49" fontId="14" fillId="0" borderId="0" xfId="8" applyNumberFormat="1" applyFont="1" applyFill="1" applyBorder="1" applyAlignment="1">
      <alignment horizontal="left" vertical="top" wrapText="1"/>
    </xf>
    <xf numFmtId="4" fontId="25" fillId="0" borderId="1" xfId="0" applyNumberFormat="1" applyFont="1" applyBorder="1" applyAlignment="1">
      <alignment vertical="center"/>
    </xf>
    <xf numFmtId="9" fontId="25" fillId="0" borderId="5" xfId="11" applyNumberFormat="1" applyFont="1" applyBorder="1" applyAlignment="1">
      <alignment vertical="center"/>
    </xf>
    <xf numFmtId="41" fontId="25" fillId="0" borderId="6" xfId="0" applyNumberFormat="1" applyFont="1" applyBorder="1"/>
    <xf numFmtId="0" fontId="3" fillId="0" borderId="0" xfId="9"/>
    <xf numFmtId="0" fontId="30" fillId="0" borderId="0" xfId="9" applyFont="1" applyAlignment="1">
      <alignment wrapText="1"/>
    </xf>
    <xf numFmtId="0" fontId="33" fillId="0" borderId="0" xfId="9" applyFont="1" applyAlignment="1">
      <alignment wrapText="1"/>
    </xf>
    <xf numFmtId="0" fontId="33" fillId="0" borderId="0" xfId="9" applyFont="1" applyAlignment="1"/>
    <xf numFmtId="0" fontId="32" fillId="0" borderId="0" xfId="9" applyFont="1" applyAlignment="1"/>
    <xf numFmtId="0" fontId="34" fillId="0" borderId="0" xfId="9" applyFont="1" applyBorder="1" applyAlignment="1">
      <alignment vertical="center"/>
    </xf>
    <xf numFmtId="0" fontId="26" fillId="0" borderId="0" xfId="9" applyFont="1"/>
    <xf numFmtId="0" fontId="26" fillId="0" borderId="0" xfId="9" applyFont="1" applyBorder="1"/>
    <xf numFmtId="4" fontId="26" fillId="0" borderId="0" xfId="9" applyNumberFormat="1" applyFont="1" applyBorder="1"/>
    <xf numFmtId="10" fontId="12" fillId="0" borderId="0" xfId="9" applyNumberFormat="1" applyFont="1" applyBorder="1" applyAlignment="1">
      <alignment horizontal="right" vertical="center"/>
    </xf>
    <xf numFmtId="0" fontId="45" fillId="4" borderId="5" xfId="0" applyFont="1" applyFill="1" applyBorder="1" applyAlignment="1">
      <alignment horizontal="center" vertical="center" wrapText="1"/>
    </xf>
    <xf numFmtId="3" fontId="25" fillId="4" borderId="5" xfId="0" applyNumberFormat="1" applyFont="1" applyFill="1" applyBorder="1" applyAlignment="1">
      <alignment horizontal="center" vertical="center"/>
    </xf>
    <xf numFmtId="49" fontId="15" fillId="0" borderId="0" xfId="0" applyNumberFormat="1" applyFont="1" applyAlignment="1">
      <alignment horizontal="justify" vertical="top"/>
    </xf>
    <xf numFmtId="49" fontId="42" fillId="0" borderId="0" xfId="0" applyNumberFormat="1" applyFont="1" applyAlignment="1">
      <alignment horizontal="justify" vertical="top" wrapText="1"/>
    </xf>
    <xf numFmtId="49" fontId="15" fillId="0" borderId="0" xfId="0" applyNumberFormat="1" applyFont="1" applyAlignment="1">
      <alignment horizontal="justify" vertical="top" wrapText="1"/>
    </xf>
    <xf numFmtId="0" fontId="6" fillId="0" borderId="8" xfId="0" applyFont="1" applyFill="1" applyBorder="1" applyAlignment="1">
      <alignment horizontal="center"/>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25" fillId="4" borderId="2" xfId="2" applyFont="1" applyFill="1" applyBorder="1" applyAlignment="1">
      <alignment horizontal="center" vertical="center" wrapText="1"/>
    </xf>
    <xf numFmtId="0" fontId="25" fillId="4" borderId="5" xfId="0" applyFont="1" applyFill="1" applyBorder="1" applyAlignment="1">
      <alignment horizontal="center" vertical="center" wrapText="1"/>
    </xf>
    <xf numFmtId="0" fontId="8" fillId="0" borderId="0" xfId="2" applyFont="1" applyBorder="1" applyAlignment="1">
      <alignment horizontal="center" vertical="center" wrapText="1"/>
    </xf>
    <xf numFmtId="0" fontId="6" fillId="0" borderId="0" xfId="0" applyFont="1" applyFill="1" applyAlignment="1">
      <alignment horizontal="center"/>
    </xf>
    <xf numFmtId="49" fontId="25" fillId="0" borderId="0" xfId="0" applyNumberFormat="1" applyFont="1" applyFill="1" applyAlignment="1">
      <alignment horizontal="justify" vertical="top"/>
    </xf>
    <xf numFmtId="3" fontId="42" fillId="0" borderId="18" xfId="9" applyNumberFormat="1" applyFont="1" applyBorder="1" applyAlignment="1">
      <alignment vertical="center"/>
    </xf>
    <xf numFmtId="164" fontId="42" fillId="0" borderId="7" xfId="2" applyNumberFormat="1" applyFont="1" applyBorder="1" applyAlignment="1">
      <alignment horizontal="center" vertical="center"/>
    </xf>
    <xf numFmtId="164" fontId="15" fillId="0" borderId="7" xfId="2" applyNumberFormat="1" applyFont="1" applyBorder="1" applyAlignment="1">
      <alignment horizontal="center" vertical="center"/>
    </xf>
    <xf numFmtId="164" fontId="42" fillId="0" borderId="18" xfId="2" applyNumberFormat="1" applyFont="1" applyBorder="1" applyAlignment="1">
      <alignment horizontal="center" vertical="center"/>
    </xf>
    <xf numFmtId="164" fontId="15" fillId="0" borderId="18" xfId="2" applyNumberFormat="1" applyFont="1" applyBorder="1" applyAlignment="1">
      <alignment horizontal="center" vertical="center"/>
    </xf>
    <xf numFmtId="164" fontId="15" fillId="0" borderId="6" xfId="2" applyNumberFormat="1" applyFont="1" applyBorder="1" applyAlignment="1">
      <alignment horizontal="center" vertical="center"/>
    </xf>
    <xf numFmtId="164" fontId="38" fillId="0" borderId="1" xfId="0" applyNumberFormat="1" applyFont="1" applyBorder="1" applyAlignment="1">
      <alignment horizontal="center" vertical="center"/>
    </xf>
    <xf numFmtId="0" fontId="15" fillId="2" borderId="10" xfId="6" applyFont="1" applyFill="1" applyBorder="1" applyAlignment="1">
      <alignment vertical="center" wrapText="1"/>
    </xf>
    <xf numFmtId="4" fontId="15" fillId="2" borderId="6" xfId="6" applyNumberFormat="1" applyFont="1" applyFill="1" applyBorder="1" applyAlignment="1">
      <alignment horizontal="right" vertical="center"/>
    </xf>
    <xf numFmtId="0" fontId="15" fillId="2" borderId="9" xfId="6" applyFont="1" applyFill="1" applyBorder="1" applyAlignment="1">
      <alignment vertical="center" wrapText="1"/>
    </xf>
    <xf numFmtId="3" fontId="15" fillId="2" borderId="9" xfId="6" applyNumberFormat="1" applyFont="1" applyFill="1" applyBorder="1" applyAlignment="1">
      <alignment vertical="center"/>
    </xf>
    <xf numFmtId="3" fontId="15" fillId="2" borderId="1" xfId="6" applyNumberFormat="1" applyFont="1" applyFill="1" applyBorder="1" applyAlignment="1">
      <alignment horizontal="right" vertical="center"/>
    </xf>
    <xf numFmtId="3" fontId="15" fillId="2" borderId="9" xfId="6" applyNumberFormat="1" applyFont="1" applyFill="1" applyBorder="1" applyAlignment="1">
      <alignment horizontal="right" vertical="center"/>
    </xf>
    <xf numFmtId="4" fontId="15" fillId="2" borderId="10" xfId="6" applyNumberFormat="1" applyFont="1" applyFill="1" applyBorder="1" applyAlignment="1">
      <alignment vertical="center"/>
    </xf>
    <xf numFmtId="4" fontId="15" fillId="2" borderId="10" xfId="6" applyNumberFormat="1" applyFont="1" applyFill="1" applyBorder="1" applyAlignment="1">
      <alignment horizontal="right" vertical="center"/>
    </xf>
    <xf numFmtId="3" fontId="15" fillId="0" borderId="9" xfId="6" applyNumberFormat="1" applyFont="1" applyBorder="1" applyAlignment="1">
      <alignment vertical="center"/>
    </xf>
    <xf numFmtId="4" fontId="15" fillId="0" borderId="18" xfId="1" applyNumberFormat="1" applyFont="1" applyBorder="1" applyAlignment="1">
      <alignment vertical="center"/>
    </xf>
    <xf numFmtId="3" fontId="18" fillId="0" borderId="0" xfId="6" applyNumberFormat="1"/>
    <xf numFmtId="0" fontId="6" fillId="4" borderId="5" xfId="0" applyFont="1" applyFill="1" applyBorder="1" applyAlignment="1">
      <alignment horizontal="center" vertical="center"/>
    </xf>
    <xf numFmtId="0" fontId="15" fillId="0" borderId="2" xfId="5" applyFont="1" applyFill="1" applyBorder="1" applyAlignment="1">
      <alignment vertical="center" wrapText="1"/>
    </xf>
    <xf numFmtId="49" fontId="38" fillId="0" borderId="0" xfId="0" applyNumberFormat="1" applyFont="1" applyFill="1" applyAlignment="1">
      <alignment vertical="top"/>
    </xf>
    <xf numFmtId="0" fontId="4" fillId="8" borderId="0" xfId="2" applyFont="1" applyFill="1" applyAlignment="1">
      <alignment vertical="center"/>
    </xf>
    <xf numFmtId="0" fontId="54" fillId="0" borderId="0" xfId="2" applyFont="1"/>
    <xf numFmtId="0" fontId="54" fillId="0" borderId="0" xfId="2" applyFont="1" applyFill="1" applyBorder="1"/>
    <xf numFmtId="0" fontId="54" fillId="0" borderId="0" xfId="0" applyFont="1"/>
    <xf numFmtId="0" fontId="54" fillId="0" borderId="0" xfId="6" applyFont="1"/>
    <xf numFmtId="0" fontId="25" fillId="0" borderId="7" xfId="0" applyFont="1" applyBorder="1" applyAlignment="1">
      <alignment vertical="center"/>
    </xf>
    <xf numFmtId="169" fontId="15" fillId="0" borderId="8" xfId="4" applyNumberFormat="1" applyFont="1" applyBorder="1" applyAlignment="1">
      <alignment horizontal="center" vertical="center"/>
    </xf>
    <xf numFmtId="4" fontId="42" fillId="0" borderId="7" xfId="2" applyNumberFormat="1" applyFont="1" applyBorder="1" applyAlignment="1">
      <alignment horizontal="right"/>
    </xf>
    <xf numFmtId="4" fontId="15" fillId="0" borderId="7" xfId="2" applyNumberFormat="1" applyFont="1" applyFill="1" applyBorder="1" applyAlignment="1"/>
    <xf numFmtId="0" fontId="42" fillId="0" borderId="7" xfId="2" applyFont="1" applyFill="1" applyBorder="1" applyAlignment="1">
      <alignment wrapText="1"/>
    </xf>
    <xf numFmtId="4" fontId="42" fillId="0" borderId="7" xfId="2" applyNumberFormat="1" applyFont="1" applyFill="1" applyBorder="1" applyAlignment="1">
      <alignment wrapText="1"/>
    </xf>
    <xf numFmtId="0" fontId="42" fillId="0" borderId="7" xfId="2" applyFont="1" applyFill="1" applyBorder="1" applyAlignment="1">
      <alignment vertical="center"/>
    </xf>
    <xf numFmtId="4" fontId="42" fillId="0" borderId="7" xfId="2" applyNumberFormat="1" applyFont="1" applyFill="1" applyBorder="1" applyAlignment="1"/>
    <xf numFmtId="3" fontId="42" fillId="0" borderId="18" xfId="6" applyNumberFormat="1" applyFont="1" applyBorder="1" applyAlignment="1" applyProtection="1">
      <alignment vertical="center"/>
    </xf>
    <xf numFmtId="164" fontId="15" fillId="0" borderId="1" xfId="4" applyNumberFormat="1" applyFont="1" applyBorder="1" applyAlignment="1" applyProtection="1">
      <alignment horizontal="center" vertical="center"/>
    </xf>
    <xf numFmtId="164" fontId="15" fillId="0" borderId="18" xfId="4" applyNumberFormat="1" applyFont="1" applyBorder="1" applyAlignment="1" applyProtection="1">
      <alignment horizontal="center" vertical="center"/>
    </xf>
    <xf numFmtId="164" fontId="15" fillId="0" borderId="6" xfId="4" applyNumberFormat="1" applyFont="1" applyBorder="1" applyAlignment="1" applyProtection="1">
      <alignment horizontal="center" vertical="center"/>
    </xf>
    <xf numFmtId="3" fontId="15" fillId="0" borderId="1" xfId="6" applyNumberFormat="1" applyFont="1" applyBorder="1" applyAlignment="1" applyProtection="1">
      <alignment vertical="center"/>
      <protection locked="0"/>
    </xf>
    <xf numFmtId="4" fontId="15" fillId="0" borderId="18" xfId="6" applyNumberFormat="1" applyFont="1" applyBorder="1" applyAlignment="1" applyProtection="1">
      <alignment vertical="center"/>
      <protection locked="0"/>
    </xf>
    <xf numFmtId="4" fontId="15" fillId="2" borderId="6" xfId="6" applyNumberFormat="1" applyFont="1" applyFill="1" applyBorder="1" applyAlignment="1" applyProtection="1">
      <alignment vertical="center"/>
      <protection locked="0"/>
    </xf>
    <xf numFmtId="4" fontId="15" fillId="2" borderId="6" xfId="6" applyNumberFormat="1" applyFont="1" applyFill="1" applyBorder="1" applyAlignment="1" applyProtection="1">
      <alignment horizontal="right" vertical="center"/>
      <protection locked="0"/>
    </xf>
    <xf numFmtId="0" fontId="8" fillId="0" borderId="0" xfId="2" applyFont="1" applyBorder="1" applyAlignment="1">
      <alignment horizontal="center" vertical="center" wrapText="1"/>
    </xf>
    <xf numFmtId="4" fontId="13" fillId="0" borderId="0" xfId="2" applyNumberFormat="1" applyFont="1" applyBorder="1" applyAlignment="1">
      <alignment horizontal="right" vertical="center"/>
    </xf>
    <xf numFmtId="4" fontId="8" fillId="0" borderId="0" xfId="2" applyNumberFormat="1" applyFont="1" applyBorder="1" applyAlignment="1">
      <alignment horizontal="right" vertical="center"/>
    </xf>
    <xf numFmtId="0" fontId="25" fillId="0" borderId="18" xfId="0" applyFont="1" applyBorder="1" applyAlignment="1" applyProtection="1">
      <alignment vertical="center"/>
      <protection locked="0"/>
    </xf>
    <xf numFmtId="0" fontId="25" fillId="0" borderId="6" xfId="0" applyFont="1" applyBorder="1" applyAlignment="1" applyProtection="1">
      <alignment vertical="center"/>
      <protection locked="0"/>
    </xf>
    <xf numFmtId="41" fontId="25" fillId="0" borderId="18" xfId="0" applyNumberFormat="1" applyFont="1" applyBorder="1" applyAlignment="1" applyProtection="1">
      <alignment vertical="center"/>
      <protection locked="0"/>
    </xf>
    <xf numFmtId="41" fontId="25" fillId="0" borderId="18" xfId="0" applyNumberFormat="1" applyFont="1" applyBorder="1" applyAlignment="1" applyProtection="1">
      <alignment horizontal="right" vertical="center"/>
      <protection locked="0"/>
    </xf>
    <xf numFmtId="41" fontId="25" fillId="0" borderId="6" xfId="0" applyNumberFormat="1" applyFont="1" applyBorder="1" applyAlignment="1" applyProtection="1">
      <alignment vertical="center"/>
      <protection locked="0"/>
    </xf>
    <xf numFmtId="164" fontId="15" fillId="0" borderId="19" xfId="4" applyNumberFormat="1" applyFont="1" applyBorder="1" applyAlignment="1">
      <alignment horizontal="center" vertical="center"/>
    </xf>
    <xf numFmtId="0" fontId="42" fillId="0" borderId="7" xfId="2" applyFont="1" applyFill="1" applyBorder="1" applyAlignment="1">
      <alignment vertical="center" wrapText="1"/>
    </xf>
    <xf numFmtId="0" fontId="42" fillId="0" borderId="0" xfId="2" applyFont="1" applyFill="1" applyBorder="1" applyAlignment="1">
      <alignment vertical="center" wrapText="1"/>
    </xf>
    <xf numFmtId="0" fontId="15" fillId="0" borderId="7"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42" fillId="0" borderId="0" xfId="2" applyFont="1" applyFill="1" applyBorder="1" applyAlignment="1">
      <alignment vertical="center"/>
    </xf>
    <xf numFmtId="164" fontId="15" fillId="0" borderId="7" xfId="4" applyNumberFormat="1" applyFont="1" applyFill="1" applyBorder="1" applyAlignment="1">
      <alignment horizontal="center" vertical="center"/>
    </xf>
    <xf numFmtId="164" fontId="15" fillId="0" borderId="0" xfId="4" applyNumberFormat="1" applyFont="1" applyFill="1" applyBorder="1" applyAlignment="1">
      <alignment horizontal="center" vertical="center"/>
    </xf>
    <xf numFmtId="10" fontId="15" fillId="0" borderId="7" xfId="4" applyNumberFormat="1" applyFont="1" applyFill="1" applyBorder="1" applyAlignment="1">
      <alignment horizontal="center" vertical="center"/>
    </xf>
    <xf numFmtId="10" fontId="15" fillId="0" borderId="0" xfId="4" applyNumberFormat="1" applyFont="1" applyFill="1" applyBorder="1" applyAlignment="1">
      <alignment horizontal="center" vertical="center"/>
    </xf>
    <xf numFmtId="169" fontId="15" fillId="0" borderId="0" xfId="4" applyNumberFormat="1" applyFont="1" applyFill="1" applyBorder="1" applyAlignment="1">
      <alignment horizontal="center" vertical="center"/>
    </xf>
    <xf numFmtId="169" fontId="15" fillId="0" borderId="7" xfId="4" applyNumberFormat="1" applyFont="1" applyFill="1" applyBorder="1" applyAlignment="1">
      <alignment horizontal="center" vertical="center"/>
    </xf>
    <xf numFmtId="0" fontId="38" fillId="0" borderId="7" xfId="0" applyFont="1" applyFill="1" applyBorder="1" applyAlignment="1">
      <alignment vertical="center"/>
    </xf>
    <xf numFmtId="164" fontId="25" fillId="0" borderId="7" xfId="0" applyNumberFormat="1" applyFont="1" applyFill="1" applyBorder="1" applyAlignment="1">
      <alignment horizontal="center" vertical="center"/>
    </xf>
    <xf numFmtId="164" fontId="38" fillId="0" borderId="7" xfId="0" applyNumberFormat="1" applyFont="1" applyFill="1" applyBorder="1" applyAlignment="1">
      <alignment horizontal="center" vertical="center"/>
    </xf>
    <xf numFmtId="164" fontId="38" fillId="0" borderId="0"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0" fillId="0" borderId="7" xfId="0" applyBorder="1"/>
    <xf numFmtId="0" fontId="8" fillId="0" borderId="0" xfId="15" applyAlignment="1">
      <alignment wrapText="1"/>
    </xf>
    <xf numFmtId="0" fontId="6" fillId="0" borderId="0" xfId="16" applyAlignment="1">
      <alignment wrapText="1"/>
    </xf>
    <xf numFmtId="0" fontId="6" fillId="0" borderId="8" xfId="16" applyBorder="1" applyAlignment="1">
      <alignment horizontal="center"/>
    </xf>
    <xf numFmtId="0" fontId="6" fillId="0" borderId="0" xfId="16" applyFill="1" applyAlignment="1">
      <alignment wrapText="1"/>
    </xf>
    <xf numFmtId="0" fontId="6" fillId="0" borderId="0" xfId="16"/>
    <xf numFmtId="41" fontId="15" fillId="0" borderId="18" xfId="6" applyNumberFormat="1" applyFont="1" applyBorder="1" applyAlignment="1" applyProtection="1">
      <alignment horizontal="right" vertical="center"/>
      <protection locked="0"/>
    </xf>
    <xf numFmtId="41" fontId="15" fillId="0" borderId="18" xfId="6" applyNumberFormat="1" applyFont="1" applyBorder="1" applyAlignment="1">
      <alignment horizontal="right" vertical="center"/>
    </xf>
    <xf numFmtId="41" fontId="15" fillId="0" borderId="18" xfId="0" applyNumberFormat="1" applyFont="1" applyBorder="1" applyAlignment="1">
      <alignment vertical="center"/>
    </xf>
    <xf numFmtId="0" fontId="6" fillId="0" borderId="0" xfId="16" applyFill="1" applyAlignment="1">
      <alignment horizontal="left"/>
    </xf>
    <xf numFmtId="0" fontId="6" fillId="0" borderId="0" xfId="16" applyAlignment="1">
      <alignment horizontal="left"/>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10" fontId="15" fillId="0" borderId="18" xfId="2" applyNumberFormat="1" applyFont="1" applyBorder="1" applyAlignment="1">
      <alignment horizontal="center"/>
    </xf>
    <xf numFmtId="49" fontId="15" fillId="0" borderId="0" xfId="0" applyNumberFormat="1" applyFont="1" applyFill="1" applyAlignment="1">
      <alignment horizontal="justify" vertical="top"/>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6" fillId="0" borderId="0" xfId="0" applyFont="1" applyFill="1" applyBorder="1" applyAlignment="1">
      <alignment horizontal="center"/>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25" fillId="4" borderId="5" xfId="0" applyFont="1" applyFill="1" applyBorder="1" applyAlignment="1">
      <alignment horizontal="center" vertical="center"/>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45" fillId="4" borderId="6" xfId="0" applyFont="1" applyFill="1" applyBorder="1" applyAlignment="1">
      <alignment horizontal="center" vertical="center" wrapText="1"/>
    </xf>
    <xf numFmtId="4" fontId="8" fillId="0" borderId="0" xfId="2" applyNumberFormat="1" applyFont="1" applyBorder="1" applyAlignment="1">
      <alignment vertical="center" wrapText="1"/>
    </xf>
    <xf numFmtId="49" fontId="7" fillId="4" borderId="5" xfId="0" applyNumberFormat="1" applyFont="1" applyFill="1" applyBorder="1" applyAlignment="1">
      <alignment horizontal="center" vertical="center"/>
    </xf>
    <xf numFmtId="0" fontId="42" fillId="0" borderId="9" xfId="2" applyFont="1" applyBorder="1" applyAlignment="1">
      <alignment horizontal="left" wrapText="1"/>
    </xf>
    <xf numFmtId="0" fontId="15" fillId="4" borderId="5" xfId="2" applyFont="1" applyFill="1" applyBorder="1" applyAlignment="1">
      <alignment horizontal="center" vertical="center" wrapText="1"/>
    </xf>
    <xf numFmtId="0" fontId="15" fillId="4" borderId="5" xfId="6" applyFont="1" applyFill="1" applyBorder="1" applyAlignment="1">
      <alignment horizontal="center" vertical="center" wrapText="1"/>
    </xf>
    <xf numFmtId="0" fontId="25" fillId="4" borderId="5" xfId="0" applyFont="1" applyFill="1" applyBorder="1" applyAlignment="1">
      <alignment horizontal="center" vertical="center" wrapText="1"/>
    </xf>
    <xf numFmtId="0" fontId="8" fillId="0" borderId="0" xfId="15" applyAlignment="1">
      <alignment horizontal="center"/>
    </xf>
    <xf numFmtId="0" fontId="44" fillId="4" borderId="5" xfId="2" applyFont="1" applyFill="1" applyBorder="1" applyAlignment="1">
      <alignment horizontal="center" vertical="center" wrapText="1"/>
    </xf>
    <xf numFmtId="41" fontId="15" fillId="0" borderId="18" xfId="2" applyNumberFormat="1" applyFont="1" applyBorder="1" applyAlignment="1" applyProtection="1">
      <alignment horizontal="right" vertical="center"/>
      <protection locked="0"/>
    </xf>
    <xf numFmtId="41" fontId="15" fillId="0" borderId="6" xfId="2" applyNumberFormat="1" applyFont="1" applyBorder="1" applyAlignment="1" applyProtection="1">
      <alignment horizontal="right" vertical="center"/>
      <protection locked="0"/>
    </xf>
    <xf numFmtId="41" fontId="42" fillId="0" borderId="18" xfId="2" applyNumberFormat="1" applyFont="1" applyBorder="1" applyAlignment="1" applyProtection="1">
      <alignment horizontal="right" vertical="center"/>
      <protection locked="0"/>
    </xf>
    <xf numFmtId="0" fontId="8" fillId="0" borderId="0" xfId="15" applyAlignment="1">
      <alignment horizontal="center"/>
    </xf>
    <xf numFmtId="0" fontId="8" fillId="0" borderId="0" xfId="15" applyFill="1" applyAlignment="1">
      <alignment wrapText="1"/>
    </xf>
    <xf numFmtId="0" fontId="8" fillId="0" borderId="8" xfId="15" applyBorder="1" applyAlignment="1">
      <alignment horizontal="center"/>
    </xf>
    <xf numFmtId="0" fontId="8" fillId="0" borderId="0" xfId="15"/>
    <xf numFmtId="4" fontId="15" fillId="0" borderId="10" xfId="2" applyNumberFormat="1" applyFont="1" applyFill="1" applyBorder="1" applyAlignment="1"/>
    <xf numFmtId="0" fontId="8" fillId="0" borderId="0" xfId="15" applyAlignment="1">
      <alignment horizontal="center"/>
    </xf>
    <xf numFmtId="3" fontId="25" fillId="0" borderId="0" xfId="0" applyNumberFormat="1" applyFont="1" applyBorder="1" applyAlignment="1">
      <alignment vertical="center"/>
    </xf>
    <xf numFmtId="3" fontId="0" fillId="0" borderId="0" xfId="0" applyNumberFormat="1"/>
    <xf numFmtId="1" fontId="25" fillId="0" borderId="18" xfId="0" applyNumberFormat="1" applyFont="1" applyBorder="1" applyAlignment="1">
      <alignment vertical="center"/>
    </xf>
    <xf numFmtId="1" fontId="15" fillId="0" borderId="18" xfId="2" applyNumberFormat="1" applyFont="1" applyBorder="1" applyAlignment="1">
      <alignment horizontal="right" vertical="center"/>
    </xf>
    <xf numFmtId="43" fontId="8" fillId="0" borderId="9" xfId="6" applyNumberFormat="1" applyFont="1" applyFill="1" applyBorder="1" applyAlignment="1">
      <alignment horizontal="right" vertical="center"/>
    </xf>
    <xf numFmtId="43" fontId="8" fillId="0" borderId="7" xfId="6" applyNumberFormat="1" applyFont="1" applyFill="1" applyBorder="1" applyAlignment="1">
      <alignment horizontal="right" vertical="center"/>
    </xf>
    <xf numFmtId="43" fontId="8" fillId="0" borderId="10" xfId="6" applyNumberFormat="1" applyFont="1" applyFill="1" applyBorder="1" applyAlignment="1">
      <alignment horizontal="right" vertical="center"/>
    </xf>
    <xf numFmtId="43" fontId="8" fillId="0" borderId="1" xfId="6" applyNumberFormat="1" applyFont="1" applyFill="1" applyBorder="1" applyAlignment="1">
      <alignment horizontal="right" vertical="center"/>
    </xf>
    <xf numFmtId="43" fontId="8" fillId="0" borderId="18" xfId="6" applyNumberFormat="1" applyFont="1" applyFill="1" applyBorder="1" applyAlignment="1">
      <alignment horizontal="right" vertical="center"/>
    </xf>
    <xf numFmtId="43" fontId="8" fillId="0" borderId="6" xfId="6" applyNumberFormat="1" applyFont="1" applyFill="1" applyBorder="1" applyAlignment="1">
      <alignment horizontal="right" vertical="center"/>
    </xf>
    <xf numFmtId="0" fontId="15" fillId="0" borderId="6" xfId="6" applyFont="1" applyFill="1" applyBorder="1" applyAlignment="1">
      <alignment vertical="center" wrapText="1"/>
    </xf>
    <xf numFmtId="41" fontId="38" fillId="0" borderId="18" xfId="0" applyNumberFormat="1" applyFont="1" applyBorder="1"/>
    <xf numFmtId="41" fontId="25" fillId="0" borderId="18" xfId="0" applyNumberFormat="1" applyFont="1" applyBorder="1" applyAlignment="1">
      <alignment horizontal="center" vertical="center"/>
    </xf>
    <xf numFmtId="0" fontId="25" fillId="0" borderId="0" xfId="0" applyNumberFormat="1" applyFont="1" applyBorder="1" applyAlignment="1">
      <alignment horizontal="center" vertical="center"/>
    </xf>
    <xf numFmtId="3" fontId="15" fillId="0" borderId="6" xfId="6" applyNumberFormat="1" applyFont="1" applyBorder="1" applyAlignment="1">
      <alignment vertical="center"/>
    </xf>
    <xf numFmtId="41" fontId="15" fillId="0" borderId="6" xfId="6" applyNumberFormat="1" applyFont="1" applyBorder="1" applyAlignment="1">
      <alignment horizontal="right" vertical="center"/>
    </xf>
    <xf numFmtId="3" fontId="15" fillId="0" borderId="6" xfId="2" applyNumberFormat="1" applyFont="1" applyFill="1" applyBorder="1" applyAlignment="1">
      <alignment horizontal="right" vertical="center"/>
    </xf>
    <xf numFmtId="3" fontId="15" fillId="0" borderId="13" xfId="2" applyNumberFormat="1" applyFont="1" applyFill="1" applyBorder="1" applyAlignment="1">
      <alignment horizontal="right" vertical="center"/>
    </xf>
    <xf numFmtId="164" fontId="15" fillId="0" borderId="10" xfId="2" applyNumberFormat="1" applyFont="1" applyBorder="1" applyAlignment="1">
      <alignment horizontal="center" vertical="center"/>
    </xf>
    <xf numFmtId="170" fontId="15" fillId="0" borderId="18" xfId="4" applyNumberFormat="1" applyFont="1" applyBorder="1" applyAlignment="1">
      <alignment horizontal="center" vertical="center"/>
    </xf>
    <xf numFmtId="170" fontId="15" fillId="0" borderId="8" xfId="4" applyNumberFormat="1" applyFont="1" applyBorder="1" applyAlignment="1">
      <alignment horizontal="center" vertical="center"/>
    </xf>
    <xf numFmtId="0" fontId="32" fillId="0" borderId="0" xfId="9" applyFont="1" applyBorder="1" applyAlignment="1">
      <alignment horizontal="center"/>
    </xf>
    <xf numFmtId="0" fontId="32" fillId="0" borderId="0" xfId="9" applyFont="1" applyAlignment="1">
      <alignment horizontal="left" vertical="top" wrapText="1"/>
    </xf>
    <xf numFmtId="0" fontId="32" fillId="0" borderId="0" xfId="9" applyFont="1" applyAlignment="1">
      <alignment horizontal="left" wrapText="1"/>
    </xf>
    <xf numFmtId="0" fontId="56" fillId="0" borderId="0" xfId="9" applyFont="1" applyAlignment="1">
      <alignment horizontal="center"/>
    </xf>
    <xf numFmtId="0" fontId="51" fillId="0" borderId="0" xfId="9" applyFont="1" applyAlignment="1">
      <alignment horizontal="center" vertical="center" wrapText="1"/>
    </xf>
    <xf numFmtId="0" fontId="33" fillId="0" borderId="0" xfId="9" applyFont="1" applyAlignment="1">
      <alignment horizontal="center" wrapText="1"/>
    </xf>
    <xf numFmtId="0" fontId="33" fillId="0" borderId="0" xfId="9" applyFont="1" applyAlignment="1">
      <alignment horizontal="center"/>
    </xf>
    <xf numFmtId="0" fontId="19" fillId="4" borderId="0" xfId="0" applyFont="1" applyFill="1" applyAlignment="1">
      <alignment horizontal="left" vertical="top" wrapText="1"/>
    </xf>
    <xf numFmtId="0" fontId="41" fillId="0" borderId="0" xfId="0" applyFont="1" applyAlignment="1">
      <alignment horizontal="center" vertical="top"/>
    </xf>
    <xf numFmtId="0" fontId="41" fillId="0" borderId="0" xfId="0" applyFont="1" applyAlignment="1">
      <alignment horizontal="center" vertical="center"/>
    </xf>
    <xf numFmtId="0" fontId="41" fillId="0" borderId="0" xfId="0" applyFont="1" applyFill="1" applyAlignment="1">
      <alignment horizontal="center" vertical="center"/>
    </xf>
    <xf numFmtId="0" fontId="42" fillId="0" borderId="9" xfId="6" applyFont="1" applyBorder="1" applyAlignment="1">
      <alignment horizontal="center" vertical="center" wrapText="1"/>
    </xf>
    <xf numFmtId="0" fontId="42" fillId="0" borderId="11" xfId="6" applyFont="1" applyBorder="1" applyAlignment="1">
      <alignment horizontal="center" vertical="center" wrapText="1"/>
    </xf>
    <xf numFmtId="0" fontId="42" fillId="0" borderId="0" xfId="6" applyFont="1" applyBorder="1" applyAlignment="1">
      <alignment horizontal="center" vertical="center" wrapText="1"/>
    </xf>
    <xf numFmtId="0" fontId="42" fillId="0" borderId="8" xfId="6" applyFont="1" applyBorder="1" applyAlignment="1">
      <alignment horizontal="center" vertical="center" wrapText="1"/>
    </xf>
    <xf numFmtId="0" fontId="53" fillId="5" borderId="0" xfId="6" applyFont="1" applyFill="1" applyAlignment="1">
      <alignment horizontal="center" vertical="center" wrapText="1"/>
    </xf>
    <xf numFmtId="0" fontId="13" fillId="0" borderId="0" xfId="6" applyFont="1" applyAlignment="1">
      <alignment horizontal="left"/>
    </xf>
    <xf numFmtId="0" fontId="15" fillId="4" borderId="2" xfId="6" applyFont="1" applyFill="1" applyBorder="1" applyAlignment="1">
      <alignment horizontal="center" vertical="center" wrapText="1"/>
    </xf>
    <xf numFmtId="0" fontId="42" fillId="4" borderId="2" xfId="2" applyFont="1" applyFill="1" applyBorder="1" applyAlignment="1">
      <alignment horizontal="center" vertical="center" wrapText="1"/>
    </xf>
    <xf numFmtId="0" fontId="42" fillId="4" borderId="3" xfId="2" applyFont="1" applyFill="1" applyBorder="1" applyAlignment="1">
      <alignment horizontal="center" vertical="center" wrapText="1"/>
    </xf>
    <xf numFmtId="0" fontId="42" fillId="4" borderId="4"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42" fillId="0" borderId="2" xfId="6" applyFont="1" applyBorder="1" applyAlignment="1">
      <alignment horizontal="center" vertical="center"/>
    </xf>
    <xf numFmtId="0" fontId="42" fillId="0" borderId="4" xfId="6" applyFont="1" applyBorder="1" applyAlignment="1">
      <alignment horizontal="center" vertical="center"/>
    </xf>
    <xf numFmtId="0" fontId="42" fillId="0" borderId="11" xfId="6" applyFont="1" applyBorder="1" applyAlignment="1">
      <alignment horizontal="center" vertical="center"/>
    </xf>
    <xf numFmtId="0" fontId="42" fillId="0" borderId="19" xfId="6" applyFont="1" applyBorder="1" applyAlignment="1">
      <alignment horizontal="center" vertical="center"/>
    </xf>
    <xf numFmtId="0" fontId="42" fillId="2" borderId="7" xfId="6" applyFont="1" applyFill="1" applyBorder="1" applyAlignment="1">
      <alignment horizontal="center" vertical="center" wrapText="1"/>
    </xf>
    <xf numFmtId="0" fontId="42" fillId="2" borderId="0" xfId="6" applyFont="1" applyFill="1" applyBorder="1" applyAlignment="1">
      <alignment horizontal="center" vertical="center" wrapText="1"/>
    </xf>
    <xf numFmtId="0" fontId="42" fillId="2" borderId="8" xfId="6" applyFont="1" applyFill="1" applyBorder="1" applyAlignment="1">
      <alignment horizontal="center" vertical="center" wrapText="1"/>
    </xf>
    <xf numFmtId="0" fontId="42" fillId="0" borderId="7" xfId="6" applyFont="1" applyBorder="1" applyAlignment="1">
      <alignment horizontal="center" vertical="center" wrapText="1"/>
    </xf>
    <xf numFmtId="0" fontId="42" fillId="0" borderId="3" xfId="6" applyFont="1" applyBorder="1" applyAlignment="1">
      <alignment horizontal="center" vertical="center"/>
    </xf>
    <xf numFmtId="0" fontId="42" fillId="0" borderId="2" xfId="6" applyFont="1" applyBorder="1" applyAlignment="1">
      <alignment horizontal="center" vertical="center" wrapText="1"/>
    </xf>
    <xf numFmtId="0" fontId="42" fillId="0" borderId="4" xfId="6" applyFont="1" applyBorder="1" applyAlignment="1">
      <alignment horizontal="center" vertical="center" wrapText="1"/>
    </xf>
    <xf numFmtId="0" fontId="42" fillId="0" borderId="3" xfId="6" applyFont="1" applyBorder="1" applyAlignment="1">
      <alignment horizontal="center" vertical="center" wrapText="1"/>
    </xf>
    <xf numFmtId="0" fontId="15" fillId="4" borderId="1"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13" fillId="0" borderId="13" xfId="6" applyFont="1" applyBorder="1" applyAlignment="1">
      <alignment horizontal="left" wrapText="1"/>
    </xf>
    <xf numFmtId="0" fontId="25" fillId="4" borderId="2" xfId="2" applyFont="1" applyFill="1" applyBorder="1" applyAlignment="1">
      <alignment horizontal="center" vertical="center" wrapText="1"/>
    </xf>
    <xf numFmtId="0" fontId="25" fillId="4" borderId="3"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7" fillId="0" borderId="13" xfId="6" applyFont="1" applyBorder="1" applyAlignment="1">
      <alignment horizontal="left" wrapText="1"/>
    </xf>
    <xf numFmtId="0" fontId="15" fillId="4" borderId="1" xfId="6" applyFont="1" applyFill="1" applyBorder="1" applyAlignment="1">
      <alignment horizontal="center" vertical="center" wrapText="1"/>
    </xf>
    <xf numFmtId="0" fontId="15" fillId="4" borderId="18" xfId="6" applyFont="1" applyFill="1" applyBorder="1" applyAlignment="1">
      <alignment horizontal="center" vertical="center" wrapText="1"/>
    </xf>
    <xf numFmtId="0" fontId="15" fillId="4" borderId="6" xfId="6" applyFont="1" applyFill="1" applyBorder="1" applyAlignment="1">
      <alignment horizontal="center" vertical="center" wrapText="1"/>
    </xf>
    <xf numFmtId="0" fontId="15" fillId="4" borderId="5" xfId="6" applyFont="1" applyFill="1" applyBorder="1" applyAlignment="1">
      <alignment horizontal="center" vertical="center" wrapText="1"/>
    </xf>
    <xf numFmtId="0" fontId="15" fillId="4" borderId="19" xfId="6" applyFont="1" applyFill="1" applyBorder="1" applyAlignment="1">
      <alignment horizontal="center" vertical="center" wrapText="1"/>
    </xf>
    <xf numFmtId="0" fontId="15" fillId="4" borderId="14" xfId="6" applyFont="1" applyFill="1" applyBorder="1" applyAlignment="1">
      <alignment horizontal="center" vertical="center" wrapText="1"/>
    </xf>
    <xf numFmtId="0" fontId="42" fillId="4" borderId="2" xfId="6" applyFont="1" applyFill="1" applyBorder="1" applyAlignment="1">
      <alignment horizontal="center" vertical="center" wrapText="1"/>
    </xf>
    <xf numFmtId="0" fontId="42" fillId="4" borderId="4" xfId="6" applyFont="1" applyFill="1" applyBorder="1" applyAlignment="1">
      <alignment horizontal="center" vertical="center" wrapText="1"/>
    </xf>
    <xf numFmtId="0" fontId="42" fillId="4" borderId="3" xfId="6" applyFont="1" applyFill="1" applyBorder="1" applyAlignment="1">
      <alignment horizontal="center" vertical="center" wrapText="1"/>
    </xf>
    <xf numFmtId="0" fontId="15" fillId="4" borderId="3" xfId="6" applyFont="1" applyFill="1" applyBorder="1" applyAlignment="1">
      <alignment horizontal="center" vertical="center" wrapText="1"/>
    </xf>
    <xf numFmtId="0" fontId="7" fillId="0" borderId="0" xfId="2" applyFont="1" applyAlignment="1">
      <alignment horizontal="left" wrapText="1"/>
    </xf>
    <xf numFmtId="0" fontId="25" fillId="4" borderId="4" xfId="2" applyFont="1" applyFill="1" applyBorder="1" applyAlignment="1">
      <alignment horizontal="center" vertical="center" wrapText="1"/>
    </xf>
    <xf numFmtId="0" fontId="53" fillId="5" borderId="0" xfId="2" applyFont="1" applyFill="1" applyAlignment="1">
      <alignment horizontal="center" vertical="center" wrapText="1"/>
    </xf>
    <xf numFmtId="0" fontId="25" fillId="4" borderId="1" xfId="2" applyFont="1" applyFill="1" applyBorder="1" applyAlignment="1">
      <alignment horizontal="center" vertical="center" wrapText="1"/>
    </xf>
    <xf numFmtId="0" fontId="25" fillId="4" borderId="6" xfId="2" applyFont="1" applyFill="1" applyBorder="1" applyAlignment="1">
      <alignment horizontal="center" vertical="center" wrapText="1"/>
    </xf>
    <xf numFmtId="0" fontId="25" fillId="0" borderId="0" xfId="0" applyFont="1" applyAlignment="1">
      <alignment horizontal="left" vertical="top" wrapText="1"/>
    </xf>
    <xf numFmtId="0" fontId="7" fillId="0" borderId="0" xfId="0" applyFont="1" applyAlignment="1">
      <alignment wrapText="1"/>
    </xf>
    <xf numFmtId="0" fontId="25" fillId="4" borderId="5" xfId="0" applyFont="1" applyFill="1" applyBorder="1" applyAlignment="1">
      <alignment horizontal="center" vertical="center"/>
    </xf>
    <xf numFmtId="0" fontId="25" fillId="4" borderId="5" xfId="0" applyFont="1" applyFill="1" applyBorder="1" applyAlignment="1">
      <alignment horizontal="left" vertical="center" wrapText="1"/>
    </xf>
    <xf numFmtId="0" fontId="25" fillId="4" borderId="5" xfId="0" applyFont="1" applyFill="1" applyBorder="1" applyAlignment="1">
      <alignment horizontal="center" vertical="center" wrapText="1"/>
    </xf>
    <xf numFmtId="0" fontId="7" fillId="0" borderId="13" xfId="0" applyFont="1" applyBorder="1" applyAlignment="1">
      <alignment horizontal="left" wrapText="1"/>
    </xf>
    <xf numFmtId="0" fontId="25" fillId="4" borderId="1" xfId="0" applyFont="1" applyFill="1" applyBorder="1" applyAlignment="1">
      <alignment horizontal="center" vertical="center"/>
    </xf>
    <xf numFmtId="0" fontId="25" fillId="4" borderId="6" xfId="0"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5" fillId="4" borderId="18"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3" xfId="0" applyFont="1" applyFill="1" applyBorder="1" applyAlignment="1">
      <alignment horizontal="center" vertical="center"/>
    </xf>
    <xf numFmtId="0" fontId="7" fillId="0" borderId="0" xfId="0" applyFont="1" applyAlignment="1">
      <alignment horizontal="left" wrapText="1"/>
    </xf>
    <xf numFmtId="0" fontId="45" fillId="4" borderId="5" xfId="0" applyFont="1" applyFill="1" applyBorder="1" applyAlignment="1">
      <alignment horizontal="center" vertical="center" wrapText="1"/>
    </xf>
    <xf numFmtId="0" fontId="14" fillId="0" borderId="0" xfId="2" applyFont="1" applyAlignment="1">
      <alignment horizontal="left" wrapText="1"/>
    </xf>
    <xf numFmtId="0" fontId="4" fillId="6" borderId="0" xfId="2" applyFont="1" applyFill="1" applyAlignment="1">
      <alignment horizontal="center" vertical="center"/>
    </xf>
    <xf numFmtId="0" fontId="13" fillId="0" borderId="0" xfId="2" applyFont="1" applyAlignment="1">
      <alignment horizontal="left" wrapText="1"/>
    </xf>
    <xf numFmtId="0" fontId="8" fillId="0" borderId="0" xfId="2" applyFont="1" applyAlignment="1">
      <alignment horizontal="left" wrapText="1"/>
    </xf>
    <xf numFmtId="0" fontId="42" fillId="0" borderId="2" xfId="2" applyFont="1" applyBorder="1" applyAlignment="1">
      <alignment horizontal="center" vertical="center"/>
    </xf>
    <xf numFmtId="0" fontId="42" fillId="0" borderId="4" xfId="2" applyFont="1" applyBorder="1" applyAlignment="1">
      <alignment horizontal="center" vertical="center"/>
    </xf>
    <xf numFmtId="0" fontId="42" fillId="0" borderId="3" xfId="2" applyFont="1" applyBorder="1" applyAlignment="1">
      <alignment horizontal="center" vertical="center"/>
    </xf>
    <xf numFmtId="0" fontId="7" fillId="0" borderId="0" xfId="0" applyFont="1" applyBorder="1" applyAlignment="1">
      <alignment horizontal="left" wrapText="1"/>
    </xf>
    <xf numFmtId="0" fontId="7" fillId="0" borderId="0" xfId="0" applyFont="1" applyFill="1" applyBorder="1" applyAlignment="1">
      <alignment horizontal="left"/>
    </xf>
    <xf numFmtId="0" fontId="7" fillId="0" borderId="0" xfId="0" applyFont="1" applyFill="1" applyBorder="1" applyAlignment="1">
      <alignment horizontal="left" wrapText="1"/>
    </xf>
    <xf numFmtId="0" fontId="25" fillId="4" borderId="1"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15" fillId="4" borderId="5" xfId="5" applyFont="1" applyFill="1" applyBorder="1" applyAlignment="1">
      <alignment horizontal="center" vertical="center" wrapText="1"/>
    </xf>
    <xf numFmtId="0" fontId="44" fillId="4" borderId="5" xfId="5" applyFont="1" applyFill="1" applyBorder="1" applyAlignment="1">
      <alignment horizontal="center" vertical="center" wrapText="1"/>
    </xf>
    <xf numFmtId="0" fontId="15" fillId="4" borderId="1" xfId="5" applyFont="1" applyFill="1" applyBorder="1" applyAlignment="1">
      <alignment horizontal="center" vertical="center" wrapText="1"/>
    </xf>
    <xf numFmtId="0" fontId="15" fillId="4" borderId="6" xfId="5" applyFont="1" applyFill="1" applyBorder="1" applyAlignment="1">
      <alignment horizontal="center" vertical="center" wrapText="1"/>
    </xf>
    <xf numFmtId="0" fontId="14" fillId="2" borderId="0" xfId="2" applyFont="1" applyFill="1" applyAlignment="1">
      <alignment horizontal="left" wrapText="1"/>
    </xf>
    <xf numFmtId="0" fontId="3" fillId="2" borderId="0" xfId="2" applyFont="1" applyFill="1" applyAlignment="1"/>
    <xf numFmtId="0" fontId="42" fillId="4" borderId="2" xfId="5" applyFont="1" applyFill="1" applyBorder="1" applyAlignment="1">
      <alignment horizontal="center" vertical="center" wrapText="1"/>
    </xf>
    <xf numFmtId="0" fontId="42" fillId="4" borderId="4" xfId="5" applyFont="1" applyFill="1" applyBorder="1" applyAlignment="1">
      <alignment horizontal="center" vertical="center" wrapText="1"/>
    </xf>
    <xf numFmtId="0" fontId="42" fillId="4" borderId="3" xfId="5" applyFont="1" applyFill="1" applyBorder="1" applyAlignment="1">
      <alignment horizontal="center" vertical="center" wrapText="1"/>
    </xf>
    <xf numFmtId="0" fontId="2" fillId="6" borderId="0" xfId="1" applyFill="1" applyAlignment="1">
      <alignment horizontal="center" vertical="center"/>
    </xf>
    <xf numFmtId="0" fontId="15" fillId="4" borderId="18" xfId="5" applyFont="1" applyFill="1" applyBorder="1" applyAlignment="1">
      <alignment horizontal="center" vertical="center" wrapText="1"/>
    </xf>
    <xf numFmtId="0" fontId="44" fillId="4" borderId="2" xfId="5" applyFont="1" applyFill="1" applyBorder="1" applyAlignment="1">
      <alignment horizontal="left" vertical="center" wrapText="1"/>
    </xf>
    <xf numFmtId="0" fontId="44" fillId="4" borderId="4" xfId="5" applyFont="1" applyFill="1" applyBorder="1" applyAlignment="1">
      <alignment horizontal="left" vertical="center" wrapText="1"/>
    </xf>
    <xf numFmtId="0" fontId="44" fillId="4" borderId="3" xfId="5" applyFont="1" applyFill="1" applyBorder="1" applyAlignment="1">
      <alignment horizontal="left" vertical="center" wrapText="1"/>
    </xf>
    <xf numFmtId="0" fontId="15" fillId="4" borderId="2" xfId="5" applyFont="1" applyFill="1" applyBorder="1" applyAlignment="1">
      <alignment horizontal="left" vertical="center" wrapText="1"/>
    </xf>
    <xf numFmtId="0" fontId="15" fillId="4" borderId="4" xfId="5" applyFont="1" applyFill="1" applyBorder="1" applyAlignment="1">
      <alignment horizontal="left" vertical="center" wrapText="1"/>
    </xf>
    <xf numFmtId="0" fontId="15" fillId="4" borderId="3" xfId="5" applyFont="1" applyFill="1" applyBorder="1" applyAlignment="1">
      <alignment horizontal="left" vertical="center" wrapText="1"/>
    </xf>
    <xf numFmtId="0" fontId="15" fillId="4" borderId="2" xfId="5" applyFont="1" applyFill="1" applyBorder="1" applyAlignment="1">
      <alignment horizontal="center" vertical="center" wrapText="1"/>
    </xf>
    <xf numFmtId="0" fontId="15" fillId="4" borderId="3" xfId="5" applyFont="1" applyFill="1" applyBorder="1" applyAlignment="1">
      <alignment horizontal="center" vertical="center" wrapText="1"/>
    </xf>
    <xf numFmtId="0" fontId="42" fillId="0" borderId="9" xfId="2" applyFont="1" applyBorder="1" applyAlignment="1">
      <alignment horizontal="center" vertical="center" wrapText="1"/>
    </xf>
    <xf numFmtId="0" fontId="42" fillId="0" borderId="11" xfId="2" applyFont="1" applyBorder="1" applyAlignment="1">
      <alignment horizontal="center" vertical="center" wrapText="1"/>
    </xf>
    <xf numFmtId="0" fontId="42" fillId="0" borderId="12" xfId="2" applyFont="1" applyBorder="1" applyAlignment="1">
      <alignment horizontal="center" vertical="center" wrapText="1"/>
    </xf>
    <xf numFmtId="4" fontId="14" fillId="0" borderId="0" xfId="2" applyNumberFormat="1" applyFont="1" applyAlignment="1">
      <alignment horizontal="left" vertical="top" wrapText="1"/>
    </xf>
    <xf numFmtId="0" fontId="14" fillId="0" borderId="0" xfId="2" applyFont="1" applyAlignment="1">
      <alignment horizontal="left" vertical="top" wrapText="1"/>
    </xf>
    <xf numFmtId="0" fontId="13" fillId="0" borderId="0" xfId="2" applyNumberFormat="1" applyFont="1" applyAlignment="1">
      <alignment horizontal="left" wrapText="1"/>
    </xf>
    <xf numFmtId="0" fontId="15" fillId="4" borderId="2" xfId="2" applyFont="1" applyFill="1" applyBorder="1" applyAlignment="1">
      <alignment horizontal="center" vertical="center"/>
    </xf>
    <xf numFmtId="0" fontId="15" fillId="4" borderId="4" xfId="2" applyFont="1" applyFill="1" applyBorder="1" applyAlignment="1">
      <alignment horizontal="center" vertical="center"/>
    </xf>
    <xf numFmtId="0" fontId="38" fillId="0" borderId="13" xfId="0" applyFont="1" applyBorder="1" applyAlignment="1">
      <alignment horizontal="left" wrapText="1"/>
    </xf>
    <xf numFmtId="4" fontId="14" fillId="0" borderId="11" xfId="2" applyNumberFormat="1" applyFont="1" applyBorder="1" applyAlignment="1">
      <alignment horizontal="left" vertical="top" wrapText="1"/>
    </xf>
    <xf numFmtId="0" fontId="13" fillId="0" borderId="0" xfId="2" applyFont="1" applyFill="1" applyBorder="1" applyAlignment="1">
      <alignment horizontal="left" wrapText="1"/>
    </xf>
    <xf numFmtId="0" fontId="44" fillId="4" borderId="1" xfId="5" applyFont="1" applyFill="1" applyBorder="1" applyAlignment="1">
      <alignment horizontal="center" vertical="center" wrapText="1"/>
    </xf>
    <xf numFmtId="0" fontId="44" fillId="4" borderId="6" xfId="5" applyFont="1" applyFill="1" applyBorder="1" applyAlignment="1">
      <alignment horizontal="center" vertical="center" wrapText="1"/>
    </xf>
    <xf numFmtId="4" fontId="15" fillId="4" borderId="2" xfId="5" applyNumberFormat="1" applyFont="1" applyFill="1" applyBorder="1" applyAlignment="1">
      <alignment horizontal="center" vertical="center"/>
    </xf>
    <xf numFmtId="4" fontId="15" fillId="4" borderId="4" xfId="5" applyNumberFormat="1" applyFont="1" applyFill="1" applyBorder="1" applyAlignment="1">
      <alignment horizontal="center" vertical="center"/>
    </xf>
    <xf numFmtId="4" fontId="15" fillId="4" borderId="3" xfId="5" applyNumberFormat="1" applyFont="1" applyFill="1" applyBorder="1" applyAlignment="1">
      <alignment horizontal="center" vertical="center"/>
    </xf>
    <xf numFmtId="0" fontId="42" fillId="0" borderId="2" xfId="2" applyFont="1" applyFill="1" applyBorder="1" applyAlignment="1">
      <alignment horizontal="center" vertical="center"/>
    </xf>
    <xf numFmtId="0" fontId="42" fillId="0" borderId="4" xfId="2" applyFont="1" applyFill="1" applyBorder="1" applyAlignment="1">
      <alignment horizontal="center" vertical="center"/>
    </xf>
    <xf numFmtId="0" fontId="42" fillId="0" borderId="3" xfId="2" applyFont="1" applyFill="1" applyBorder="1" applyAlignment="1">
      <alignment horizontal="center" vertical="center"/>
    </xf>
    <xf numFmtId="0" fontId="42" fillId="0" borderId="2"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3" xfId="2" applyFont="1" applyBorder="1" applyAlignment="1">
      <alignment horizontal="center" vertical="center" wrapText="1"/>
    </xf>
    <xf numFmtId="0" fontId="10" fillId="0" borderId="0" xfId="2" applyFont="1" applyAlignment="1">
      <alignment horizontal="center"/>
    </xf>
    <xf numFmtId="0" fontId="14" fillId="0" borderId="0" xfId="2" applyFont="1" applyAlignment="1">
      <alignment horizontal="justify" vertical="top" wrapText="1"/>
    </xf>
    <xf numFmtId="0" fontId="15" fillId="4" borderId="4" xfId="5" applyFont="1" applyFill="1" applyBorder="1" applyAlignment="1">
      <alignment horizontal="center" vertical="center" wrapText="1"/>
    </xf>
    <xf numFmtId="0" fontId="7" fillId="0" borderId="13" xfId="2" applyFont="1" applyBorder="1" applyAlignment="1">
      <alignment horizontal="left" wrapText="1"/>
    </xf>
    <xf numFmtId="0" fontId="15" fillId="4" borderId="18" xfId="2" applyFont="1" applyFill="1" applyBorder="1" applyAlignment="1">
      <alignment vertical="center"/>
    </xf>
    <xf numFmtId="0" fontId="15" fillId="4" borderId="6" xfId="2" applyFont="1" applyFill="1" applyBorder="1" applyAlignment="1">
      <alignment vertical="center"/>
    </xf>
    <xf numFmtId="0" fontId="13" fillId="0" borderId="13" xfId="2" applyFont="1" applyBorder="1" applyAlignment="1">
      <alignment horizontal="left"/>
    </xf>
    <xf numFmtId="0" fontId="8" fillId="0" borderId="0" xfId="2" applyFont="1" applyBorder="1" applyAlignment="1">
      <alignment horizontal="center" vertical="center" wrapText="1"/>
    </xf>
    <xf numFmtId="0" fontId="13" fillId="0" borderId="13" xfId="2" applyFont="1" applyBorder="1" applyAlignment="1">
      <alignment horizontal="left" wrapText="1"/>
    </xf>
    <xf numFmtId="0" fontId="15" fillId="4" borderId="7" xfId="2"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10"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5" fillId="4" borderId="2" xfId="2" applyFont="1" applyFill="1" applyBorder="1" applyAlignment="1">
      <alignment horizontal="left" vertical="center" wrapText="1"/>
    </xf>
    <xf numFmtId="0" fontId="15" fillId="4" borderId="4" xfId="2" applyFont="1" applyFill="1" applyBorder="1" applyAlignment="1">
      <alignment horizontal="left" vertical="center" wrapText="1"/>
    </xf>
    <xf numFmtId="0" fontId="15" fillId="4" borderId="3" xfId="2" applyFont="1" applyFill="1" applyBorder="1" applyAlignment="1">
      <alignment horizontal="left" vertical="center" wrapText="1"/>
    </xf>
    <xf numFmtId="0" fontId="15" fillId="0" borderId="0" xfId="6" applyFont="1" applyAlignment="1">
      <alignment horizontal="left" vertical="top" wrapText="1"/>
    </xf>
    <xf numFmtId="0" fontId="53" fillId="7" borderId="0" xfId="6" applyFont="1" applyFill="1" applyAlignment="1">
      <alignment horizontal="center" vertical="center"/>
    </xf>
    <xf numFmtId="0" fontId="13" fillId="0" borderId="0" xfId="6" applyFont="1" applyBorder="1" applyAlignment="1">
      <alignment horizontal="left" wrapText="1"/>
    </xf>
    <xf numFmtId="0" fontId="4" fillId="8" borderId="0" xfId="2" applyFont="1" applyFill="1" applyAlignment="1">
      <alignment horizontal="center" vertical="center"/>
    </xf>
    <xf numFmtId="0" fontId="45" fillId="4" borderId="5" xfId="0" applyFont="1" applyFill="1" applyBorder="1" applyAlignment="1">
      <alignment horizontal="left" vertical="center" wrapText="1"/>
    </xf>
    <xf numFmtId="0" fontId="25" fillId="4" borderId="5" xfId="0" applyFont="1" applyFill="1" applyBorder="1" applyAlignment="1">
      <alignment horizontal="center"/>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13" fillId="0" borderId="0" xfId="2" applyFont="1" applyAlignment="1">
      <alignment horizontal="left"/>
    </xf>
    <xf numFmtId="0" fontId="25" fillId="4" borderId="5" xfId="0" applyFont="1" applyFill="1" applyBorder="1" applyAlignment="1">
      <alignment horizontal="left" vertical="center"/>
    </xf>
    <xf numFmtId="0" fontId="25" fillId="0" borderId="6" xfId="0" applyFont="1" applyBorder="1" applyAlignment="1">
      <alignment horizontal="left" vertical="center"/>
    </xf>
    <xf numFmtId="0" fontId="25" fillId="0" borderId="18" xfId="0" applyFont="1" applyBorder="1" applyAlignment="1">
      <alignment horizontal="left" vertical="center" wrapText="1"/>
    </xf>
    <xf numFmtId="0" fontId="25" fillId="0" borderId="18" xfId="0" applyFont="1" applyBorder="1" applyAlignment="1">
      <alignment horizontal="left" vertical="center"/>
    </xf>
    <xf numFmtId="0" fontId="13" fillId="0" borderId="0" xfId="6" applyFont="1" applyAlignment="1">
      <alignment horizontal="left" wrapText="1"/>
    </xf>
    <xf numFmtId="0" fontId="15" fillId="0" borderId="0" xfId="2" applyFont="1" applyFill="1" applyBorder="1" applyAlignment="1">
      <alignment horizontal="justify" vertical="top" wrapText="1"/>
    </xf>
    <xf numFmtId="0" fontId="45" fillId="4" borderId="1"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 fillId="9" borderId="0" xfId="2" applyFont="1" applyFill="1" applyAlignment="1">
      <alignment horizontal="center" vertical="center"/>
    </xf>
    <xf numFmtId="0" fontId="25" fillId="4" borderId="5" xfId="0" applyFont="1" applyFill="1" applyBorder="1" applyAlignment="1">
      <alignment horizontal="left"/>
    </xf>
    <xf numFmtId="0" fontId="25" fillId="4" borderId="4" xfId="0" applyFont="1" applyFill="1" applyBorder="1" applyAlignment="1">
      <alignment horizontal="center" vertical="center" wrapText="1"/>
    </xf>
    <xf numFmtId="0" fontId="14" fillId="0" borderId="0" xfId="7" applyFont="1" applyFill="1" applyBorder="1" applyAlignment="1">
      <alignment horizontal="left" vertical="top" wrapText="1"/>
    </xf>
    <xf numFmtId="0" fontId="28" fillId="0" borderId="0" xfId="2" applyFont="1" applyAlignment="1">
      <alignment horizontal="left" vertical="top" wrapText="1"/>
    </xf>
    <xf numFmtId="0" fontId="28" fillId="0" borderId="11" xfId="2" applyFont="1" applyBorder="1" applyAlignment="1">
      <alignment horizontal="left" vertical="top" wrapText="1"/>
    </xf>
    <xf numFmtId="0" fontId="25" fillId="4" borderId="2" xfId="0" applyFont="1" applyFill="1" applyBorder="1" applyAlignment="1">
      <alignment horizontal="left"/>
    </xf>
    <xf numFmtId="0" fontId="25" fillId="4" borderId="4" xfId="0" applyFont="1" applyFill="1" applyBorder="1" applyAlignment="1">
      <alignment horizontal="left"/>
    </xf>
    <xf numFmtId="0" fontId="25" fillId="4" borderId="3" xfId="0" applyFont="1" applyFill="1" applyBorder="1" applyAlignment="1">
      <alignment horizontal="left"/>
    </xf>
    <xf numFmtId="0" fontId="15" fillId="0" borderId="0" xfId="2" applyFont="1" applyAlignment="1">
      <alignment horizontal="justify" vertical="top" wrapText="1"/>
    </xf>
    <xf numFmtId="0" fontId="14" fillId="0" borderId="0" xfId="2" applyFont="1" applyFill="1" applyBorder="1" applyAlignment="1">
      <alignment horizontal="justify" vertical="top" wrapText="1"/>
    </xf>
    <xf numFmtId="2" fontId="13" fillId="0" borderId="0" xfId="2" applyNumberFormat="1" applyFont="1" applyAlignment="1">
      <alignment horizontal="left" wrapText="1"/>
    </xf>
    <xf numFmtId="3" fontId="25" fillId="4" borderId="5" xfId="0" applyNumberFormat="1" applyFont="1" applyFill="1" applyBorder="1" applyAlignment="1">
      <alignment horizontal="center" vertical="center"/>
    </xf>
    <xf numFmtId="3" fontId="25" fillId="4" borderId="5" xfId="0" applyNumberFormat="1" applyFont="1" applyFill="1" applyBorder="1" applyAlignment="1">
      <alignment horizontal="left"/>
    </xf>
    <xf numFmtId="3" fontId="25" fillId="4" borderId="5" xfId="0" applyNumberFormat="1" applyFont="1" applyFill="1" applyBorder="1" applyAlignment="1">
      <alignment horizontal="center" vertical="center" wrapText="1"/>
    </xf>
    <xf numFmtId="3" fontId="25" fillId="4" borderId="1" xfId="0" applyNumberFormat="1" applyFont="1" applyFill="1" applyBorder="1" applyAlignment="1">
      <alignment horizontal="center" vertical="center"/>
    </xf>
    <xf numFmtId="3" fontId="25" fillId="4" borderId="18" xfId="0" applyNumberFormat="1" applyFont="1" applyFill="1" applyBorder="1" applyAlignment="1">
      <alignment horizontal="center" vertical="center"/>
    </xf>
    <xf numFmtId="3" fontId="25" fillId="4" borderId="6" xfId="0" applyNumberFormat="1" applyFont="1" applyFill="1" applyBorder="1" applyAlignment="1">
      <alignment horizontal="center" vertical="center"/>
    </xf>
    <xf numFmtId="3" fontId="38" fillId="4" borderId="2" xfId="0" applyNumberFormat="1" applyFont="1" applyFill="1" applyBorder="1" applyAlignment="1">
      <alignment horizontal="center" vertical="center"/>
    </xf>
    <xf numFmtId="3" fontId="38" fillId="4" borderId="4" xfId="0" applyNumberFormat="1" applyFont="1" applyFill="1" applyBorder="1" applyAlignment="1">
      <alignment horizontal="center" vertical="center"/>
    </xf>
    <xf numFmtId="3" fontId="38" fillId="4" borderId="3" xfId="0" applyNumberFormat="1" applyFont="1" applyFill="1" applyBorder="1" applyAlignment="1">
      <alignment horizontal="center" vertical="center"/>
    </xf>
    <xf numFmtId="49" fontId="25" fillId="0" borderId="11" xfId="0" applyNumberFormat="1" applyFont="1" applyFill="1" applyBorder="1" applyAlignment="1">
      <alignment horizontal="left" vertical="top" wrapText="1"/>
    </xf>
    <xf numFmtId="0" fontId="13" fillId="0" borderId="0" xfId="8" applyFont="1" applyAlignment="1">
      <alignment horizontal="left" wrapText="1"/>
    </xf>
    <xf numFmtId="0" fontId="38" fillId="4" borderId="5" xfId="0" applyFont="1" applyFill="1" applyBorder="1" applyAlignment="1">
      <alignment horizontal="center" vertical="center"/>
    </xf>
    <xf numFmtId="0" fontId="38" fillId="4" borderId="1" xfId="0" applyFont="1" applyFill="1" applyBorder="1" applyAlignment="1">
      <alignment horizontal="center" vertical="center"/>
    </xf>
    <xf numFmtId="0" fontId="38" fillId="4" borderId="18" xfId="0" applyFont="1" applyFill="1" applyBorder="1" applyAlignment="1">
      <alignment horizontal="center" vertical="center"/>
    </xf>
    <xf numFmtId="0" fontId="38" fillId="4" borderId="6" xfId="0" applyFont="1" applyFill="1" applyBorder="1" applyAlignment="1">
      <alignment horizontal="center" vertical="center"/>
    </xf>
    <xf numFmtId="49" fontId="14" fillId="0" borderId="11" xfId="8" applyNumberFormat="1" applyFont="1" applyFill="1" applyBorder="1" applyAlignment="1">
      <alignment horizontal="justify" vertical="top" wrapText="1"/>
    </xf>
    <xf numFmtId="2" fontId="49" fillId="4" borderId="2" xfId="9" applyNumberFormat="1" applyFont="1" applyFill="1" applyBorder="1" applyAlignment="1">
      <alignment horizontal="center" vertical="center"/>
    </xf>
    <xf numFmtId="2" fontId="49" fillId="4" borderId="3" xfId="9" applyNumberFormat="1" applyFont="1" applyFill="1" applyBorder="1" applyAlignment="1">
      <alignment horizontal="center" vertical="center"/>
    </xf>
    <xf numFmtId="0" fontId="4" fillId="9" borderId="0" xfId="8" applyFont="1" applyFill="1" applyAlignment="1">
      <alignment horizontal="center" vertical="center"/>
    </xf>
    <xf numFmtId="0" fontId="13" fillId="0" borderId="13" xfId="8" applyFont="1" applyBorder="1" applyAlignment="1">
      <alignment horizontal="left" wrapText="1"/>
    </xf>
    <xf numFmtId="0" fontId="15" fillId="4" borderId="1" xfId="8" applyFont="1" applyFill="1" applyBorder="1" applyAlignment="1">
      <alignment horizontal="center" vertical="center" wrapText="1"/>
    </xf>
    <xf numFmtId="0" fontId="15" fillId="4" borderId="18" xfId="8" applyFont="1" applyFill="1" applyBorder="1" applyAlignment="1">
      <alignment horizontal="center" vertical="center" wrapText="1"/>
    </xf>
    <xf numFmtId="0" fontId="15" fillId="4" borderId="6" xfId="8" applyFont="1" applyFill="1" applyBorder="1" applyAlignment="1">
      <alignment horizontal="center" vertical="center" wrapText="1"/>
    </xf>
    <xf numFmtId="0" fontId="15" fillId="4" borderId="2" xfId="8" applyFont="1" applyFill="1" applyBorder="1" applyAlignment="1">
      <alignment horizontal="center" vertical="center" wrapText="1"/>
    </xf>
    <xf numFmtId="0" fontId="15" fillId="4" borderId="4" xfId="8" applyFont="1" applyFill="1" applyBorder="1" applyAlignment="1">
      <alignment horizontal="center" vertical="center" wrapText="1"/>
    </xf>
    <xf numFmtId="0" fontId="15" fillId="4" borderId="3" xfId="8" applyFont="1" applyFill="1" applyBorder="1" applyAlignment="1">
      <alignment horizontal="center" vertical="center" wrapText="1"/>
    </xf>
    <xf numFmtId="4" fontId="15" fillId="4" borderId="2" xfId="8" applyNumberFormat="1" applyFont="1" applyFill="1" applyBorder="1" applyAlignment="1">
      <alignment horizontal="center" vertical="center" wrapText="1"/>
    </xf>
    <xf numFmtId="4" fontId="15" fillId="4" borderId="4" xfId="8" applyNumberFormat="1" applyFont="1" applyFill="1" applyBorder="1" applyAlignment="1">
      <alignment horizontal="center" vertical="center" wrapText="1"/>
    </xf>
    <xf numFmtId="4" fontId="15" fillId="4" borderId="3" xfId="8" applyNumberFormat="1" applyFont="1" applyFill="1" applyBorder="1" applyAlignment="1">
      <alignment horizontal="center" vertical="center" wrapText="1"/>
    </xf>
    <xf numFmtId="0" fontId="13" fillId="0" borderId="0" xfId="9" applyFont="1" applyBorder="1" applyAlignment="1">
      <alignment horizontal="left" wrapText="1"/>
    </xf>
    <xf numFmtId="0" fontId="49" fillId="4" borderId="1" xfId="9" applyFont="1" applyFill="1" applyBorder="1" applyAlignment="1">
      <alignment horizontal="center" vertical="center"/>
    </xf>
    <xf numFmtId="0" fontId="49" fillId="4" borderId="18" xfId="9" applyFont="1" applyFill="1" applyBorder="1" applyAlignment="1">
      <alignment horizontal="center" vertical="center"/>
    </xf>
    <xf numFmtId="0" fontId="49" fillId="4" borderId="6" xfId="9" applyFont="1" applyFill="1" applyBorder="1" applyAlignment="1">
      <alignment horizontal="center" vertical="center"/>
    </xf>
    <xf numFmtId="0" fontId="50" fillId="4" borderId="2" xfId="9" applyNumberFormat="1" applyFont="1" applyFill="1" applyBorder="1" applyAlignment="1">
      <alignment horizontal="center" vertical="center" wrapText="1"/>
    </xf>
    <xf numFmtId="0" fontId="50" fillId="4" borderId="3" xfId="9" applyNumberFormat="1" applyFont="1" applyFill="1" applyBorder="1" applyAlignment="1">
      <alignment horizontal="center" vertical="center" wrapText="1"/>
    </xf>
    <xf numFmtId="0" fontId="42" fillId="4" borderId="2" xfId="8" applyFont="1" applyFill="1" applyBorder="1" applyAlignment="1">
      <alignment horizontal="center" vertical="center" wrapText="1"/>
    </xf>
    <xf numFmtId="0" fontId="42" fillId="4" borderId="4" xfId="8" applyFont="1" applyFill="1" applyBorder="1" applyAlignment="1">
      <alignment horizontal="center" vertical="center" wrapText="1"/>
    </xf>
    <xf numFmtId="0" fontId="42" fillId="4" borderId="3" xfId="8" applyFont="1" applyFill="1" applyBorder="1" applyAlignment="1">
      <alignment horizontal="center" vertical="center" wrapText="1"/>
    </xf>
    <xf numFmtId="0" fontId="7" fillId="0" borderId="18" xfId="0" applyFont="1" applyBorder="1" applyAlignment="1">
      <alignment horizontal="left"/>
    </xf>
    <xf numFmtId="0" fontId="6" fillId="0" borderId="6" xfId="0" applyFont="1" applyBorder="1" applyAlignment="1">
      <alignment horizontal="left"/>
    </xf>
    <xf numFmtId="0" fontId="25" fillId="0" borderId="11" xfId="0" applyFont="1" applyBorder="1" applyAlignment="1">
      <alignment horizontal="left" vertical="top"/>
    </xf>
    <xf numFmtId="0" fontId="25" fillId="0" borderId="0" xfId="0" applyFont="1" applyBorder="1" applyAlignment="1">
      <alignment horizontal="left" vertical="top"/>
    </xf>
    <xf numFmtId="0" fontId="6" fillId="4" borderId="9"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4" xfId="0" applyFont="1" applyFill="1" applyBorder="1" applyAlignment="1">
      <alignment horizontal="center" vertical="center"/>
    </xf>
    <xf numFmtId="17" fontId="38" fillId="4" borderId="2" xfId="0" applyNumberFormat="1" applyFont="1" applyFill="1" applyBorder="1" applyAlignment="1">
      <alignment horizontal="center" vertical="center"/>
    </xf>
    <xf numFmtId="0" fontId="10" fillId="0" borderId="0" xfId="10" applyFont="1" applyBorder="1" applyAlignment="1">
      <alignment horizontal="left" wrapText="1"/>
    </xf>
    <xf numFmtId="0" fontId="4" fillId="10" borderId="0" xfId="2" applyFont="1" applyFill="1" applyAlignment="1">
      <alignment horizontal="center" vertical="center"/>
    </xf>
    <xf numFmtId="0" fontId="13" fillId="0" borderId="0" xfId="10" applyFont="1" applyAlignment="1">
      <alignment horizontal="left" wrapText="1"/>
    </xf>
    <xf numFmtId="0" fontId="25" fillId="4" borderId="2"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34" fillId="0" borderId="0" xfId="9" applyFont="1" applyAlignment="1">
      <alignment horizontal="center" wrapText="1"/>
    </xf>
    <xf numFmtId="0" fontId="34" fillId="0" borderId="0" xfId="9" applyFont="1" applyAlignment="1">
      <alignment horizontal="center"/>
    </xf>
    <xf numFmtId="0" fontId="8" fillId="0" borderId="0" xfId="9" applyFont="1" applyBorder="1" applyAlignment="1">
      <alignment horizontal="center" wrapText="1"/>
    </xf>
    <xf numFmtId="0" fontId="26" fillId="0" borderId="0" xfId="9" applyFont="1" applyAlignment="1">
      <alignment horizontal="center" wrapText="1"/>
    </xf>
    <xf numFmtId="0" fontId="8" fillId="0" borderId="0" xfId="15" applyAlignment="1">
      <alignment horizontal="center"/>
    </xf>
    <xf numFmtId="0" fontId="26" fillId="0" borderId="0" xfId="9" applyFont="1" applyAlignment="1">
      <alignment horizontal="center"/>
    </xf>
  </cellXfs>
  <cellStyles count="17">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008000"/>
      <color rgb="FFFFCC66"/>
      <color rgb="FFFFFF99"/>
      <color rgb="FFFFFF00"/>
      <color rgb="FFFCF004"/>
      <color rgb="FF00CC00"/>
      <color rgb="FF0066FF"/>
      <color rgb="FFE7CF3D"/>
      <color rgb="FFE2DE42"/>
      <color rgb="FFE4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15"/>
      <c:rotY val="20"/>
      <c:depthPercent val="100"/>
      <c:rAngAx val="1"/>
    </c:view3D>
    <c:floor>
      <c:thickness val="0"/>
      <c:spPr>
        <a:noFill/>
        <a:ln>
          <a:noFill/>
        </a:ln>
        <a:effectLst/>
        <a:sp3d/>
      </c:spPr>
    </c:floor>
    <c:sideWall>
      <c:thickness val="0"/>
      <c:spPr>
        <a:gradFill flip="none" rotWithShape="1">
          <a:gsLst>
            <a:gs pos="21000">
              <a:srgbClr val="FFCC66"/>
            </a:gs>
            <a:gs pos="53000">
              <a:schemeClr val="bg1">
                <a:lumMod val="75000"/>
              </a:schemeClr>
            </a:gs>
            <a:gs pos="90000">
              <a:schemeClr val="bg1">
                <a:lumMod val="85000"/>
              </a:schemeClr>
            </a:gs>
          </a:gsLst>
          <a:lin ang="2700000" scaled="1"/>
          <a:tileRect/>
        </a:gradFill>
        <a:ln>
          <a:noFill/>
        </a:ln>
        <a:effectLst/>
        <a:sp3d/>
      </c:spPr>
    </c:sideWall>
    <c:backWall>
      <c:thickness val="0"/>
      <c:spPr>
        <a:gradFill flip="none" rotWithShape="1">
          <a:gsLst>
            <a:gs pos="21000">
              <a:srgbClr val="FFCC66"/>
            </a:gs>
            <a:gs pos="53000">
              <a:schemeClr val="bg1">
                <a:lumMod val="75000"/>
              </a:schemeClr>
            </a:gs>
            <a:gs pos="90000">
              <a:schemeClr val="bg1">
                <a:lumMod val="85000"/>
              </a:schemeClr>
            </a:gs>
          </a:gsLst>
          <a:lin ang="2700000" scaled="1"/>
          <a:tileRect/>
        </a:gradFill>
        <a:ln>
          <a:noFill/>
        </a:ln>
        <a:effectLst/>
        <a:sp3d/>
      </c:spPr>
    </c:backWall>
    <c:plotArea>
      <c:layout>
        <c:manualLayout>
          <c:layoutTarget val="inner"/>
          <c:xMode val="edge"/>
          <c:yMode val="edge"/>
          <c:x val="6.3501349944563398E-2"/>
          <c:y val="1.8060688305745348E-2"/>
          <c:w val="0.93481915397831616"/>
          <c:h val="0.6971818703022844"/>
        </c:manualLayout>
      </c:layout>
      <c:bar3DChart>
        <c:barDir val="col"/>
        <c:grouping val="clustered"/>
        <c:varyColors val="0"/>
        <c:ser>
          <c:idx val="1"/>
          <c:order val="0"/>
          <c:tx>
            <c:strRef>
              <c:f>'Tab 2 (14) i wykres 1'!$B$3</c:f>
              <c:strCache>
                <c:ptCount val="1"/>
                <c:pt idx="0">
                  <c:v>Przeciętna miesięczna 
liczba świadczeniobiorców 
w I kwartale 2024 r.</c:v>
                </c:pt>
              </c:strCache>
            </c:strRef>
          </c:tx>
          <c:spPr>
            <a:solidFill>
              <a:srgbClr val="00CC00"/>
            </a:solidFill>
            <a:ln>
              <a:solidFill>
                <a:srgbClr val="008000"/>
              </a:solidFill>
            </a:ln>
            <a:effectLst/>
            <a:sp3d>
              <a:contourClr>
                <a:srgbClr val="008000"/>
              </a:contourClr>
            </a:sp3d>
          </c:spPr>
          <c:invertIfNegative val="0"/>
          <c:dLbls>
            <c:delete val="1"/>
          </c:dLbls>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1'!$B$4:$B$22</c:f>
              <c:numCache>
                <c:formatCode>#,##0</c:formatCode>
                <c:ptCount val="19"/>
                <c:pt idx="0">
                  <c:v>36199</c:v>
                </c:pt>
                <c:pt idx="1">
                  <c:v>66142</c:v>
                </c:pt>
                <c:pt idx="2">
                  <c:v>122596</c:v>
                </c:pt>
                <c:pt idx="3">
                  <c:v>12546</c:v>
                </c:pt>
                <c:pt idx="4">
                  <c:v>81658</c:v>
                </c:pt>
                <c:pt idx="5">
                  <c:v>85285</c:v>
                </c:pt>
                <c:pt idx="6">
                  <c:v>149466</c:v>
                </c:pt>
                <c:pt idx="7">
                  <c:v>19186</c:v>
                </c:pt>
                <c:pt idx="8">
                  <c:v>54564</c:v>
                </c:pt>
                <c:pt idx="9">
                  <c:v>68590</c:v>
                </c:pt>
                <c:pt idx="10">
                  <c:v>31959</c:v>
                </c:pt>
                <c:pt idx="11">
                  <c:v>26923</c:v>
                </c:pt>
                <c:pt idx="12">
                  <c:v>52440</c:v>
                </c:pt>
                <c:pt idx="13">
                  <c:v>35245</c:v>
                </c:pt>
                <c:pt idx="14">
                  <c:v>104685</c:v>
                </c:pt>
                <c:pt idx="15">
                  <c:v>20609</c:v>
                </c:pt>
                <c:pt idx="16">
                  <c:v>68</c:v>
                </c:pt>
                <c:pt idx="17">
                  <c:v>303</c:v>
                </c:pt>
                <c:pt idx="18">
                  <c:v>31</c:v>
                </c:pt>
              </c:numCache>
            </c:numRef>
          </c:val>
          <c:extLst>
            <c:ext xmlns:c16="http://schemas.microsoft.com/office/drawing/2014/chart" uri="{C3380CC4-5D6E-409C-BE32-E72D297353CC}">
              <c16:uniqueId val="{00000001-2E20-43E4-AD31-1A707B7B6B08}"/>
            </c:ext>
          </c:extLst>
        </c:ser>
        <c:ser>
          <c:idx val="0"/>
          <c:order val="1"/>
          <c:tx>
            <c:strRef>
              <c:f>'Tab 2 (14) i wykres 1'!$C$3</c:f>
              <c:strCache>
                <c:ptCount val="1"/>
                <c:pt idx="0">
                  <c:v>Liczba ubezpieczonych
stan na 31 marca 2024 r.
</c:v>
                </c:pt>
              </c:strCache>
            </c:strRef>
          </c:tx>
          <c:spPr>
            <a:solidFill>
              <a:srgbClr val="FFFF99"/>
            </a:solidFill>
            <a:ln>
              <a:solidFill>
                <a:schemeClr val="tx1">
                  <a:lumMod val="50000"/>
                  <a:lumOff val="50000"/>
                </a:schemeClr>
              </a:solidFill>
            </a:ln>
            <a:effectLst/>
            <a:sp3d>
              <a:contourClr>
                <a:schemeClr val="tx1">
                  <a:lumMod val="50000"/>
                  <a:lumOff val="50000"/>
                </a:schemeClr>
              </a:contourClr>
            </a:sp3d>
          </c:spPr>
          <c:invertIfNegative val="0"/>
          <c:dLbls>
            <c:delete val="1"/>
          </c:dLbls>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1'!$C$4:$C$22</c:f>
              <c:numCache>
                <c:formatCode>#,##0</c:formatCode>
                <c:ptCount val="19"/>
                <c:pt idx="0">
                  <c:v>34506</c:v>
                </c:pt>
                <c:pt idx="1">
                  <c:v>54780</c:v>
                </c:pt>
                <c:pt idx="2">
                  <c:v>131367</c:v>
                </c:pt>
                <c:pt idx="3">
                  <c:v>12062</c:v>
                </c:pt>
                <c:pt idx="4">
                  <c:v>81484</c:v>
                </c:pt>
                <c:pt idx="5">
                  <c:v>124550</c:v>
                </c:pt>
                <c:pt idx="6">
                  <c:v>144749</c:v>
                </c:pt>
                <c:pt idx="7">
                  <c:v>22229</c:v>
                </c:pt>
                <c:pt idx="8">
                  <c:v>76355</c:v>
                </c:pt>
                <c:pt idx="9">
                  <c:v>72879</c:v>
                </c:pt>
                <c:pt idx="10">
                  <c:v>34565</c:v>
                </c:pt>
                <c:pt idx="11">
                  <c:v>28540</c:v>
                </c:pt>
                <c:pt idx="12">
                  <c:v>57283</c:v>
                </c:pt>
                <c:pt idx="13">
                  <c:v>36236</c:v>
                </c:pt>
                <c:pt idx="14">
                  <c:v>100496</c:v>
                </c:pt>
                <c:pt idx="15">
                  <c:v>20391</c:v>
                </c:pt>
              </c:numCache>
            </c:numRef>
          </c:val>
          <c:extLst>
            <c:ext xmlns:c16="http://schemas.microsoft.com/office/drawing/2014/chart" uri="{C3380CC4-5D6E-409C-BE32-E72D297353CC}">
              <c16:uniqueId val="{00000000-2E20-43E4-AD31-1A707B7B6B08}"/>
            </c:ext>
          </c:extLst>
        </c:ser>
        <c:dLbls>
          <c:showLegendKey val="0"/>
          <c:showVal val="1"/>
          <c:showCatName val="0"/>
          <c:showSerName val="0"/>
          <c:showPercent val="0"/>
          <c:showBubbleSize val="0"/>
        </c:dLbls>
        <c:gapWidth val="95"/>
        <c:gapDepth val="176"/>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60000"/>
        </c:scaling>
        <c:delete val="0"/>
        <c:axPos val="l"/>
        <c:majorGridlines>
          <c:spPr>
            <a:ln w="9525" cap="flat" cmpd="sng" algn="ctr">
              <a:solidFill>
                <a:srgbClr val="FFC000"/>
              </a:solidFill>
              <a:round/>
            </a:ln>
            <a:effectLst>
              <a:outerShdw blurRad="50800" dir="5400000" sx="94000" sy="94000" algn="ctr" rotWithShape="0">
                <a:srgbClr val="000000">
                  <a:alpha val="43137"/>
                </a:srgbClr>
              </a:outerShdw>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a:softEdge rad="114300"/>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10000"/>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Entry>
      <c:legendEntry>
        <c:idx val="1"/>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(15)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2'!$B$6:$B$24</c:f>
              <c:numCache>
                <c:formatCode>#,##0.00</c:formatCode>
                <c:ptCount val="19"/>
                <c:pt idx="0">
                  <c:v>1890.42</c:v>
                </c:pt>
                <c:pt idx="1">
                  <c:v>1948.87</c:v>
                </c:pt>
                <c:pt idx="2">
                  <c:v>1901.02</c:v>
                </c:pt>
                <c:pt idx="3">
                  <c:v>1838.24</c:v>
                </c:pt>
                <c:pt idx="4">
                  <c:v>1923.94</c:v>
                </c:pt>
                <c:pt idx="5">
                  <c:v>1862.58</c:v>
                </c:pt>
                <c:pt idx="6">
                  <c:v>1917.03</c:v>
                </c:pt>
                <c:pt idx="7">
                  <c:v>1926.76</c:v>
                </c:pt>
                <c:pt idx="8">
                  <c:v>1885.03</c:v>
                </c:pt>
                <c:pt idx="9">
                  <c:v>1926.85</c:v>
                </c:pt>
                <c:pt idx="10">
                  <c:v>1924.99</c:v>
                </c:pt>
                <c:pt idx="11">
                  <c:v>1829.42</c:v>
                </c:pt>
                <c:pt idx="12">
                  <c:v>1894.53</c:v>
                </c:pt>
                <c:pt idx="13">
                  <c:v>1937.57</c:v>
                </c:pt>
                <c:pt idx="14">
                  <c:v>1869.15</c:v>
                </c:pt>
                <c:pt idx="15">
                  <c:v>1924.97</c:v>
                </c:pt>
                <c:pt idx="16">
                  <c:v>945.54</c:v>
                </c:pt>
                <c:pt idx="17">
                  <c:v>856.7</c:v>
                </c:pt>
                <c:pt idx="18">
                  <c:v>765.03</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(15)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2'!$C$6:$C$24</c:f>
              <c:numCache>
                <c:formatCode>#,##0.00</c:formatCode>
                <c:ptCount val="19"/>
                <c:pt idx="0">
                  <c:v>2045.79</c:v>
                </c:pt>
                <c:pt idx="1">
                  <c:v>2020.29</c:v>
                </c:pt>
                <c:pt idx="2">
                  <c:v>1994.2</c:v>
                </c:pt>
                <c:pt idx="3">
                  <c:v>2112.44</c:v>
                </c:pt>
                <c:pt idx="4">
                  <c:v>1998.24</c:v>
                </c:pt>
                <c:pt idx="5">
                  <c:v>1939.35</c:v>
                </c:pt>
                <c:pt idx="6">
                  <c:v>1975.43</c:v>
                </c:pt>
                <c:pt idx="7">
                  <c:v>2032.02</c:v>
                </c:pt>
                <c:pt idx="8">
                  <c:v>1968.03</c:v>
                </c:pt>
                <c:pt idx="9">
                  <c:v>1985.5</c:v>
                </c:pt>
                <c:pt idx="10">
                  <c:v>2026.33</c:v>
                </c:pt>
                <c:pt idx="11">
                  <c:v>2101.2199999999998</c:v>
                </c:pt>
                <c:pt idx="12">
                  <c:v>1972.58</c:v>
                </c:pt>
                <c:pt idx="13">
                  <c:v>2032.14</c:v>
                </c:pt>
                <c:pt idx="14">
                  <c:v>1952.58</c:v>
                </c:pt>
                <c:pt idx="15">
                  <c:v>2065.5300000000002</c:v>
                </c:pt>
                <c:pt idx="16">
                  <c:v>945.54</c:v>
                </c:pt>
                <c:pt idx="17">
                  <c:v>856.7</c:v>
                </c:pt>
                <c:pt idx="18">
                  <c:v>765.03</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majorUnit val="200"/>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4373469410.0300016</c:v>
                </c:pt>
                <c:pt idx="1">
                  <c:v>910879883.73999977</c:v>
                </c:pt>
                <c:pt idx="2">
                  <c:v>240697262.56000003</c:v>
                </c:pt>
                <c:pt idx="3">
                  <c:v>1042864.67</c:v>
                </c:pt>
              </c:numCache>
            </c:numRef>
          </c:val>
          <c:extLst>
            <c:ext xmlns:c15="http://schemas.microsoft.com/office/drawing/2012/chart" uri="{02D57815-91ED-43cb-92C2-25804820EDAC}">
              <c15:datalabelsRange>
                <c15:f>'Wykres 3'!$B$6:$E$6</c15:f>
                <c15:dlblRangeCache>
                  <c:ptCount val="4"/>
                  <c:pt idx="0">
                    <c:v>79,14%</c:v>
                  </c:pt>
                  <c:pt idx="1">
                    <c:v>16,48%</c:v>
                  </c:pt>
                  <c:pt idx="2">
                    <c:v>4,36%</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0.79139999999999999</c:v>
                </c:pt>
                <c:pt idx="1">
                  <c:v>0.1648</c:v>
                </c:pt>
                <c:pt idx="2">
                  <c:v>4.36E-2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126215225.88</c:v>
                </c:pt>
                <c:pt idx="1">
                  <c:v>15358033</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0.89151882833312657</c:v>
                </c:pt>
                <c:pt idx="1">
                  <c:v>0.10848117166687349</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1124</c:v>
                </c:pt>
                <c:pt idx="1">
                  <c:v>141</c:v>
                </c:pt>
                <c:pt idx="2">
                  <c:v>218</c:v>
                </c:pt>
                <c:pt idx="3">
                  <c:v>246</c:v>
                </c:pt>
                <c:pt idx="4">
                  <c:v>411</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0.53</c:v>
                </c:pt>
                <c:pt idx="1">
                  <c:v>7.0000000000000007E-2</c:v>
                </c:pt>
                <c:pt idx="2">
                  <c:v>0.1</c:v>
                </c:pt>
                <c:pt idx="3">
                  <c:v>0.11</c:v>
                </c:pt>
                <c:pt idx="4">
                  <c:v>0.19</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2252738</xdr:colOff>
      <xdr:row>19</xdr:row>
      <xdr:rowOff>223760</xdr:rowOff>
    </xdr:from>
    <xdr:to>
      <xdr:col>1</xdr:col>
      <xdr:colOff>5905500</xdr:colOff>
      <xdr:row>29</xdr:row>
      <xdr:rowOff>253165</xdr:rowOff>
    </xdr:to>
    <xdr:pic>
      <xdr:nvPicPr>
        <xdr:cNvPr id="2" name="Obraz 1">
          <a:extLst>
            <a:ext uri="{FF2B5EF4-FFF2-40B4-BE49-F238E27FC236}">
              <a16:creationId xmlns:a16="http://schemas.microsoft.com/office/drawing/2014/main" id="{A1DA7CDC-9137-45E5-AF7B-4606066EE3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0905" y="6372677"/>
          <a:ext cx="3652762" cy="2675238"/>
        </a:xfrm>
        <a:prstGeom prst="rect">
          <a:avLst/>
        </a:prstGeom>
        <a:ln>
          <a:noFill/>
        </a:ln>
        <a:effectLst>
          <a:outerShdw blurRad="190500" algn="tl" rotWithShape="0">
            <a:srgbClr val="000000">
              <a:alpha val="70000"/>
            </a:srgbClr>
          </a:outerShdw>
        </a:effectLst>
      </xdr:spPr>
    </xdr:pic>
    <xdr:clientData/>
  </xdr:twoCellAnchor>
  <xdr:twoCellAnchor editAs="oneCell">
    <xdr:from>
      <xdr:col>0</xdr:col>
      <xdr:colOff>31750</xdr:colOff>
      <xdr:row>9</xdr:row>
      <xdr:rowOff>254002</xdr:rowOff>
    </xdr:from>
    <xdr:to>
      <xdr:col>1</xdr:col>
      <xdr:colOff>5916083</xdr:colOff>
      <xdr:row>19</xdr:row>
      <xdr:rowOff>235151</xdr:rowOff>
    </xdr:to>
    <xdr:grpSp>
      <xdr:nvGrpSpPr>
        <xdr:cNvPr id="3" name="Grupa 2">
          <a:extLst>
            <a:ext uri="{FF2B5EF4-FFF2-40B4-BE49-F238E27FC236}">
              <a16:creationId xmlns:a16="http://schemas.microsoft.com/office/drawing/2014/main" id="{355F468E-B850-41BE-9A17-0C6E3C7C30C1}"/>
            </a:ext>
          </a:extLst>
        </xdr:cNvPr>
        <xdr:cNvGrpSpPr/>
      </xdr:nvGrpSpPr>
      <xdr:grpSpPr>
        <a:xfrm>
          <a:off x="31750" y="2575721"/>
          <a:ext cx="7301177" cy="3803055"/>
          <a:chOff x="9461" y="2636752"/>
          <a:chExt cx="7673882" cy="3807793"/>
        </a:xfrm>
      </xdr:grpSpPr>
      <xdr:sp macro="" textlink="">
        <xdr:nvSpPr>
          <xdr:cNvPr id="4" name="Prostokąt 3">
            <a:extLst>
              <a:ext uri="{FF2B5EF4-FFF2-40B4-BE49-F238E27FC236}">
                <a16:creationId xmlns:a16="http://schemas.microsoft.com/office/drawing/2014/main" id="{58794AEB-3879-4B52-9361-D1061BFEDEFF}"/>
              </a:ext>
            </a:extLst>
          </xdr:cNvPr>
          <xdr:cNvSpPr/>
        </xdr:nvSpPr>
        <xdr:spPr>
          <a:xfrm>
            <a:off x="9461" y="2821299"/>
            <a:ext cx="7673882" cy="3623246"/>
          </a:xfrm>
          <a:prstGeom prst="rect">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t="-25000" b="-25000"/>
            </a:stretch>
          </a:blipFill>
          <a:effectLst>
            <a:innerShdw blurRad="63500" dist="50800" dir="16200000">
              <a:prstClr val="black">
                <a:alpha val="50000"/>
              </a:prstClr>
            </a:innerShdw>
          </a:effectLst>
        </xdr:spPr>
        <xdr:style>
          <a:lnRef idx="0">
            <a:schemeClr val="dk1">
              <a:hueOff val="0"/>
              <a:satOff val="0"/>
              <a:lumOff val="0"/>
              <a:alphaOff val="0"/>
            </a:schemeClr>
          </a:lnRef>
          <a:fillRef idx="1">
            <a:scrgbClr r="0" g="0" b="0"/>
          </a:fillRef>
          <a:effectRef idx="1">
            <a:scrgbClr r="0" g="0" b="0"/>
          </a:effectRef>
          <a:fontRef idx="minor">
            <a:schemeClr val="dk1">
              <a:hueOff val="0"/>
              <a:satOff val="0"/>
              <a:lumOff val="0"/>
              <a:alphaOff val="0"/>
            </a:schemeClr>
          </a:fontRef>
        </xdr:style>
      </xdr:sp>
      <xdr:sp macro="" textlink="">
        <xdr:nvSpPr>
          <xdr:cNvPr id="5" name="Dowolny kształt: kształt 4">
            <a:extLst>
              <a:ext uri="{FF2B5EF4-FFF2-40B4-BE49-F238E27FC236}">
                <a16:creationId xmlns:a16="http://schemas.microsoft.com/office/drawing/2014/main" id="{5B649107-CD96-4A04-A4E3-5CD4CDBC3137}"/>
              </a:ext>
            </a:extLst>
          </xdr:cNvPr>
          <xdr:cNvSpPr/>
        </xdr:nvSpPr>
        <xdr:spPr>
          <a:xfrm>
            <a:off x="102688" y="2636752"/>
            <a:ext cx="7493037" cy="1310379"/>
          </a:xfrm>
          <a:custGeom>
            <a:avLst/>
            <a:gdLst>
              <a:gd name="connsiteX0" fmla="*/ 0 w 7493037"/>
              <a:gd name="connsiteY0" fmla="*/ 0 h 1310379"/>
              <a:gd name="connsiteX1" fmla="*/ 7493037 w 7493037"/>
              <a:gd name="connsiteY1" fmla="*/ 0 h 1310379"/>
              <a:gd name="connsiteX2" fmla="*/ 7493037 w 7493037"/>
              <a:gd name="connsiteY2" fmla="*/ 1310379 h 1310379"/>
              <a:gd name="connsiteX3" fmla="*/ 0 w 7493037"/>
              <a:gd name="connsiteY3" fmla="*/ 1310379 h 1310379"/>
              <a:gd name="connsiteX4" fmla="*/ 0 w 7493037"/>
              <a:gd name="connsiteY4" fmla="*/ 0 h 13103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493037" h="1310379">
                <a:moveTo>
                  <a:pt x="0" y="0"/>
                </a:moveTo>
                <a:lnTo>
                  <a:pt x="7493037" y="0"/>
                </a:lnTo>
                <a:lnTo>
                  <a:pt x="7493037" y="1310379"/>
                </a:lnTo>
                <a:lnTo>
                  <a:pt x="0" y="1310379"/>
                </a:lnTo>
                <a:lnTo>
                  <a:pt x="0" y="0"/>
                </a:lnTo>
                <a:close/>
              </a:path>
            </a:pathLst>
          </a:custGeom>
          <a:solidFill>
            <a:srgbClr val="309B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6">
              <a:shade val="80000"/>
              <a:hueOff val="0"/>
              <a:satOff val="0"/>
              <a:lumOff val="0"/>
              <a:alphaOff val="0"/>
            </a:schemeClr>
          </a:effectRef>
          <a:fontRef idx="minor">
            <a:schemeClr val="dk1"/>
          </a:fontRef>
        </xdr:style>
        <xdr:txBody>
          <a:bodyPr spcFirstLastPara="0" vert="horz" wrap="square" lIns="41910" tIns="41910" rIns="41910" bIns="41910" numCol="1" spcCol="1270" anchor="ctr" anchorCtr="0">
            <a:noAutofit/>
          </a:bodyPr>
          <a:lstStyle/>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KWARTALNA INFORMACJA STATYSTYCZNA</a:t>
            </a:r>
          </a:p>
          <a:p>
            <a:pPr marL="0" lvl="0" indent="0" algn="ctr" defTabSz="977900">
              <a:lnSpc>
                <a:spcPct val="90000"/>
              </a:lnSpc>
              <a:spcBef>
                <a:spcPct val="0"/>
              </a:spcBef>
              <a:spcAft>
                <a:spcPct val="5000"/>
              </a:spcAft>
              <a:buNone/>
            </a:pPr>
            <a:endParaRPr lang="pl-PL" sz="2200" b="1" i="0" kern="1200">
              <a:solidFill>
                <a:schemeClr val="bg1"/>
              </a:solidFill>
              <a:latin typeface="Arial" panose="020B0604020202020204" pitchFamily="34" charset="0"/>
              <a:cs typeface="Arial" panose="020B0604020202020204" pitchFamily="34" charset="0"/>
            </a:endParaRPr>
          </a:p>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I KWARTAŁ 2024 R.</a:t>
            </a:r>
          </a:p>
        </xdr:txBody>
      </xdr:sp>
    </xdr:grpSp>
    <xdr:clientData/>
  </xdr:twoCellAnchor>
  <xdr:twoCellAnchor editAs="oneCell">
    <xdr:from>
      <xdr:col>0</xdr:col>
      <xdr:colOff>115660</xdr:colOff>
      <xdr:row>0</xdr:row>
      <xdr:rowOff>42182</xdr:rowOff>
    </xdr:from>
    <xdr:to>
      <xdr:col>0</xdr:col>
      <xdr:colOff>1358970</xdr:colOff>
      <xdr:row>4</xdr:row>
      <xdr:rowOff>235382</xdr:rowOff>
    </xdr:to>
    <xdr:pic>
      <xdr:nvPicPr>
        <xdr:cNvPr id="6" name="Obraz 5">
          <a:extLst>
            <a:ext uri="{FF2B5EF4-FFF2-40B4-BE49-F238E27FC236}">
              <a16:creationId xmlns:a16="http://schemas.microsoft.com/office/drawing/2014/main" id="{7C19AA42-F9FC-4096-81D8-1D6A3F3F8FBB}"/>
            </a:ext>
          </a:extLst>
        </xdr:cNvPr>
        <xdr:cNvPicPr>
          <a:picLocks noChangeAspect="1"/>
        </xdr:cNvPicPr>
      </xdr:nvPicPr>
      <xdr:blipFill>
        <a:blip xmlns:r="http://schemas.openxmlformats.org/officeDocument/2006/relationships" r:embed="rId3"/>
        <a:stretch>
          <a:fillRect/>
        </a:stretch>
      </xdr:blipFill>
      <xdr:spPr>
        <a:xfrm>
          <a:off x="115660" y="42182"/>
          <a:ext cx="1243310" cy="1260000"/>
        </a:xfrm>
        <a:prstGeom prst="rect">
          <a:avLst/>
        </a:prstGeom>
      </xdr:spPr>
    </xdr:pic>
    <xdr:clientData/>
  </xdr:twoCellAnchor>
  <xdr:twoCellAnchor editAs="oneCell">
    <xdr:from>
      <xdr:col>0</xdr:col>
      <xdr:colOff>0</xdr:colOff>
      <xdr:row>19</xdr:row>
      <xdr:rowOff>234346</xdr:rowOff>
    </xdr:from>
    <xdr:to>
      <xdr:col>1</xdr:col>
      <xdr:colOff>2292857</xdr:colOff>
      <xdr:row>30</xdr:row>
      <xdr:rowOff>12775</xdr:rowOff>
    </xdr:to>
    <xdr:pic>
      <xdr:nvPicPr>
        <xdr:cNvPr id="7" name="Obraz 6">
          <a:extLst>
            <a:ext uri="{FF2B5EF4-FFF2-40B4-BE49-F238E27FC236}">
              <a16:creationId xmlns:a16="http://schemas.microsoft.com/office/drawing/2014/main" id="{15D27AE0-0F2D-4BB4-B959-8F0B3337482E}"/>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0" y="6383263"/>
          <a:ext cx="3711024" cy="2688845"/>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25</xdr:row>
      <xdr:rowOff>28575</xdr:rowOff>
    </xdr:from>
    <xdr:to>
      <xdr:col>4</xdr:col>
      <xdr:colOff>962025</xdr:colOff>
      <xdr:row>48</xdr:row>
      <xdr:rowOff>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178594</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4.bin"/><Relationship Id="rId1" Type="http://schemas.openxmlformats.org/officeDocument/2006/relationships/hyperlink" Target="http://www.gov.pl/kr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DACE-2957-40C8-A38D-262F253EF175}">
  <sheetPr>
    <tabColor rgb="FF33CC33"/>
  </sheetPr>
  <dimension ref="A1:G34"/>
  <sheetViews>
    <sheetView showGridLines="0" tabSelected="1" view="pageBreakPreview" zoomScale="80" zoomScaleNormal="80" zoomScaleSheetLayoutView="80" workbookViewId="0">
      <selection activeCell="B1" sqref="B1"/>
    </sheetView>
  </sheetViews>
  <sheetFormatPr defaultRowHeight="15"/>
  <cols>
    <col min="1" max="1" width="18.625" style="461" customWidth="1"/>
    <col min="2" max="2" width="77.75" style="461" customWidth="1"/>
    <col min="3" max="3" width="18.375" style="461" customWidth="1"/>
    <col min="4" max="4" width="18.25" style="461" customWidth="1"/>
    <col min="5" max="5" width="16.5" style="461" customWidth="1"/>
    <col min="6" max="6" width="17.25" style="461" customWidth="1"/>
    <col min="7" max="7" width="15.5" style="461" customWidth="1"/>
    <col min="8" max="8" width="15.875" style="461" customWidth="1"/>
    <col min="9" max="9" width="24.75" style="461" customWidth="1"/>
    <col min="10" max="16384" width="9" style="461"/>
  </cols>
  <sheetData>
    <row r="1" spans="1:7" s="455" customFormat="1" ht="21" customHeight="1">
      <c r="B1" s="456"/>
    </row>
    <row r="2" spans="1:7" s="455" customFormat="1" ht="21" customHeight="1">
      <c r="B2" s="456"/>
    </row>
    <row r="3" spans="1:7" s="455" customFormat="1" ht="21" customHeight="1">
      <c r="B3" s="456"/>
    </row>
    <row r="4" spans="1:7" s="455" customFormat="1" ht="21" customHeight="1">
      <c r="B4" s="614" t="s">
        <v>531</v>
      </c>
    </row>
    <row r="5" spans="1:7" s="455" customFormat="1" ht="21" customHeight="1">
      <c r="B5" s="614"/>
    </row>
    <row r="6" spans="1:7" s="455" customFormat="1" ht="24" customHeight="1">
      <c r="G6" s="615"/>
    </row>
    <row r="7" spans="1:7" s="455" customFormat="1" ht="12.75" customHeight="1">
      <c r="G7" s="615"/>
    </row>
    <row r="8" spans="1:7" s="455" customFormat="1" ht="20.25" customHeight="1">
      <c r="A8" s="456" t="s">
        <v>269</v>
      </c>
      <c r="B8" s="456"/>
      <c r="C8" s="456"/>
      <c r="D8" s="456"/>
      <c r="E8" s="456"/>
      <c r="F8" s="456"/>
    </row>
    <row r="9" spans="1:7" s="455" customFormat="1" ht="21.75" customHeight="1"/>
    <row r="10" spans="1:7" s="455" customFormat="1" ht="21.75" customHeight="1">
      <c r="A10" s="616"/>
      <c r="B10" s="616"/>
    </row>
    <row r="11" spans="1:7" s="455" customFormat="1" ht="29.25" customHeight="1">
      <c r="A11" s="616"/>
      <c r="B11" s="616"/>
    </row>
    <row r="12" spans="1:7" s="455" customFormat="1" ht="21.75" customHeight="1"/>
    <row r="13" spans="1:7" s="455" customFormat="1" ht="21.75" customHeight="1"/>
    <row r="14" spans="1:7" s="455" customFormat="1" ht="21.75" customHeight="1"/>
    <row r="15" spans="1:7" s="455" customFormat="1" ht="86.25" customHeight="1">
      <c r="A15" s="617"/>
      <c r="B15" s="617"/>
      <c r="C15" s="457"/>
      <c r="F15" s="457"/>
    </row>
    <row r="16" spans="1:7" s="455" customFormat="1" ht="12.75"/>
    <row r="17" spans="1:6" s="455" customFormat="1" ht="41.25" customHeight="1">
      <c r="A17" s="618"/>
      <c r="B17" s="619"/>
      <c r="C17" s="458"/>
      <c r="F17" s="458"/>
    </row>
    <row r="18" spans="1:6" s="455" customFormat="1" ht="24" customHeight="1">
      <c r="A18" s="459"/>
      <c r="B18" s="459"/>
      <c r="C18" s="459"/>
      <c r="D18" s="459"/>
      <c r="E18" s="459"/>
      <c r="F18" s="459"/>
    </row>
    <row r="19" spans="1:6" s="455" customFormat="1" ht="21" customHeight="1"/>
    <row r="20" spans="1:6" s="455" customFormat="1" ht="21" customHeight="1"/>
    <row r="21" spans="1:6" s="455" customFormat="1" ht="21" customHeight="1"/>
    <row r="22" spans="1:6" s="455" customFormat="1" ht="21" customHeight="1"/>
    <row r="23" spans="1:6" s="455" customFormat="1" ht="21" customHeight="1"/>
    <row r="24" spans="1:6" s="455" customFormat="1" ht="21" customHeight="1"/>
    <row r="25" spans="1:6" s="455" customFormat="1" ht="21" customHeight="1"/>
    <row r="26" spans="1:6" s="455" customFormat="1" ht="21" customHeight="1"/>
    <row r="27" spans="1:6" s="455" customFormat="1" ht="21" customHeight="1"/>
    <row r="28" spans="1:6" s="455" customFormat="1" ht="21" customHeight="1"/>
    <row r="29" spans="1:6" s="455" customFormat="1" ht="21" customHeight="1"/>
    <row r="30" spans="1:6" s="455" customFormat="1" ht="21" customHeight="1"/>
    <row r="31" spans="1:6" s="455" customFormat="1" ht="21" customHeight="1"/>
    <row r="32" spans="1:6" s="455" customFormat="1" ht="33" customHeight="1">
      <c r="A32" s="613" t="s">
        <v>670</v>
      </c>
      <c r="B32" s="613"/>
      <c r="C32" s="460"/>
      <c r="D32" s="460"/>
      <c r="E32" s="460"/>
      <c r="F32" s="460"/>
    </row>
    <row r="33" spans="3:6" ht="14.25" customHeight="1">
      <c r="C33" s="462"/>
      <c r="D33" s="462"/>
      <c r="E33" s="462"/>
      <c r="F33" s="462"/>
    </row>
    <row r="34" spans="3:6">
      <c r="C34" s="463"/>
      <c r="D34" s="463"/>
      <c r="E34" s="464"/>
      <c r="F34" s="462"/>
    </row>
  </sheetData>
  <mergeCells count="7">
    <mergeCell ref="A32:B32"/>
    <mergeCell ref="B4:B5"/>
    <mergeCell ref="G6:G7"/>
    <mergeCell ref="A10:B10"/>
    <mergeCell ref="A11:B11"/>
    <mergeCell ref="A15:B15"/>
    <mergeCell ref="A17:B17"/>
  </mergeCells>
  <printOptions horizontalCentered="1"/>
  <pageMargins left="0.15748031496062992" right="0" top="0.74803149606299213" bottom="0.59055118110236227" header="0.31496062992125984" footer="0.31496062992125984"/>
  <pageSetup paperSize="9" fitToWidth="2" orientation="portrait" horizontalDpi="4294967293" verticalDpi="4294967293"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38"/>
  <sheetViews>
    <sheetView showGridLines="0" view="pageBreakPreview" zoomScale="90" zoomScaleNormal="100" zoomScaleSheetLayoutView="90" workbookViewId="0">
      <selection activeCell="B1" sqref="B1"/>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670" t="str">
        <f>'Tab 8 i 9'!A1:G1</f>
        <v xml:space="preserve"> I. EMERYTURY I RENTY REALIZOWANE PRZEZ KRUS</v>
      </c>
      <c r="B1" s="670"/>
      <c r="C1" s="670"/>
      <c r="D1" s="670"/>
      <c r="E1" s="670"/>
      <c r="F1" s="670"/>
    </row>
    <row r="2" spans="1:7" ht="30" customHeight="1">
      <c r="A2" s="93"/>
      <c r="B2" s="93"/>
      <c r="C2" s="93"/>
      <c r="D2" s="93"/>
      <c r="E2" s="93"/>
      <c r="F2" s="93"/>
      <c r="G2" s="547" t="s">
        <v>539</v>
      </c>
    </row>
    <row r="3" spans="1:7" ht="36" customHeight="1">
      <c r="A3" s="688" t="s">
        <v>550</v>
      </c>
      <c r="B3" s="688"/>
      <c r="C3" s="688"/>
      <c r="D3" s="688"/>
      <c r="E3" s="688"/>
      <c r="F3" s="688"/>
    </row>
    <row r="4" spans="1:7" ht="87" customHeight="1">
      <c r="A4" s="679" t="s">
        <v>13</v>
      </c>
      <c r="B4" s="475" t="s">
        <v>123</v>
      </c>
      <c r="C4" s="475" t="s">
        <v>124</v>
      </c>
      <c r="D4" s="475" t="s">
        <v>125</v>
      </c>
      <c r="E4" s="475" t="s">
        <v>126</v>
      </c>
      <c r="F4" s="475" t="s">
        <v>127</v>
      </c>
    </row>
    <row r="5" spans="1:7" ht="14.25" customHeight="1">
      <c r="A5" s="680"/>
      <c r="B5" s="681" t="str">
        <f>'Tab 8 i 9'!B18:G18</f>
        <v>I KWARTAŁ 2024 R.</v>
      </c>
      <c r="C5" s="682"/>
      <c r="D5" s="682"/>
      <c r="E5" s="682"/>
      <c r="F5" s="683"/>
    </row>
    <row r="6" spans="1:7" ht="21" customHeight="1">
      <c r="A6" s="173" t="s">
        <v>68</v>
      </c>
      <c r="B6" s="173">
        <f>B7+B8</f>
        <v>35</v>
      </c>
      <c r="C6" s="173">
        <f>C7+C8</f>
        <v>20</v>
      </c>
      <c r="D6" s="194">
        <f>D7+D8</f>
        <v>0</v>
      </c>
      <c r="E6" s="173">
        <f>E7+E8</f>
        <v>18</v>
      </c>
      <c r="F6" s="173">
        <f>F7+F8</f>
        <v>37</v>
      </c>
    </row>
    <row r="7" spans="1:7" ht="21" customHeight="1">
      <c r="A7" s="174" t="s">
        <v>111</v>
      </c>
      <c r="B7" s="524">
        <v>28</v>
      </c>
      <c r="C7" s="524">
        <v>15</v>
      </c>
      <c r="D7" s="175">
        <v>0</v>
      </c>
      <c r="E7" s="524">
        <v>13</v>
      </c>
      <c r="F7" s="524">
        <v>30</v>
      </c>
    </row>
    <row r="8" spans="1:7" ht="21" customHeight="1">
      <c r="A8" s="174" t="s">
        <v>112</v>
      </c>
      <c r="B8" s="174">
        <f>B9+B11</f>
        <v>7</v>
      </c>
      <c r="C8" s="174">
        <f t="shared" ref="C8:F8" si="0">C9+C11</f>
        <v>5</v>
      </c>
      <c r="D8" s="175">
        <f t="shared" si="0"/>
        <v>0</v>
      </c>
      <c r="E8" s="174">
        <f t="shared" si="0"/>
        <v>5</v>
      </c>
      <c r="F8" s="174">
        <f t="shared" si="0"/>
        <v>7</v>
      </c>
    </row>
    <row r="9" spans="1:7" ht="21" customHeight="1">
      <c r="A9" s="174" t="s">
        <v>113</v>
      </c>
      <c r="B9" s="524">
        <v>7</v>
      </c>
      <c r="C9" s="524">
        <v>3</v>
      </c>
      <c r="D9" s="527">
        <v>0</v>
      </c>
      <c r="E9" s="524">
        <v>4</v>
      </c>
      <c r="F9" s="524">
        <v>6</v>
      </c>
    </row>
    <row r="10" spans="1:7" ht="27" customHeight="1">
      <c r="A10" s="176" t="s">
        <v>114</v>
      </c>
      <c r="B10" s="526">
        <v>0</v>
      </c>
      <c r="C10" s="527">
        <v>0</v>
      </c>
      <c r="D10" s="527">
        <v>0</v>
      </c>
      <c r="E10" s="526">
        <v>0</v>
      </c>
      <c r="F10" s="527">
        <v>0</v>
      </c>
    </row>
    <row r="11" spans="1:7" ht="21" customHeight="1">
      <c r="A11" s="177" t="s">
        <v>115</v>
      </c>
      <c r="B11" s="528">
        <v>0</v>
      </c>
      <c r="C11" s="525">
        <v>2</v>
      </c>
      <c r="D11" s="528">
        <v>0</v>
      </c>
      <c r="E11" s="525">
        <v>1</v>
      </c>
      <c r="F11" s="525">
        <v>1</v>
      </c>
    </row>
    <row r="12" spans="1:7" ht="42" customHeight="1"/>
    <row r="13" spans="1:7" ht="45" customHeight="1">
      <c r="A13" s="688" t="s">
        <v>551</v>
      </c>
      <c r="B13" s="688"/>
      <c r="C13" s="688"/>
      <c r="D13" s="688"/>
      <c r="E13" s="688"/>
      <c r="F13" s="688"/>
    </row>
    <row r="14" spans="1:7" ht="24" customHeight="1">
      <c r="A14" s="679" t="s">
        <v>13</v>
      </c>
      <c r="B14" s="677" t="s">
        <v>117</v>
      </c>
      <c r="C14" s="677"/>
      <c r="D14" s="677"/>
      <c r="E14" s="677"/>
      <c r="F14" s="677"/>
    </row>
    <row r="15" spans="1:7" ht="24" customHeight="1">
      <c r="A15" s="684"/>
      <c r="B15" s="677" t="s">
        <v>119</v>
      </c>
      <c r="C15" s="677" t="s">
        <v>71</v>
      </c>
      <c r="D15" s="677"/>
      <c r="E15" s="677"/>
      <c r="F15" s="677" t="s">
        <v>128</v>
      </c>
    </row>
    <row r="16" spans="1:7" ht="24" customHeight="1">
      <c r="A16" s="684"/>
      <c r="B16" s="677"/>
      <c r="C16" s="677" t="s">
        <v>129</v>
      </c>
      <c r="D16" s="677"/>
      <c r="E16" s="677"/>
      <c r="F16" s="677"/>
    </row>
    <row r="17" spans="1:6" ht="56.25">
      <c r="A17" s="684"/>
      <c r="B17" s="677"/>
      <c r="C17" s="475" t="s">
        <v>109</v>
      </c>
      <c r="D17" s="475" t="s">
        <v>427</v>
      </c>
      <c r="E17" s="475" t="s">
        <v>131</v>
      </c>
      <c r="F17" s="677"/>
    </row>
    <row r="18" spans="1:6">
      <c r="A18" s="680"/>
      <c r="B18" s="681" t="str">
        <f>B5</f>
        <v>I KWARTAŁ 2024 R.</v>
      </c>
      <c r="C18" s="682"/>
      <c r="D18" s="682"/>
      <c r="E18" s="682"/>
      <c r="F18" s="683"/>
    </row>
    <row r="19" spans="1:6" ht="21" customHeight="1">
      <c r="A19" s="173" t="s">
        <v>68</v>
      </c>
      <c r="B19" s="173">
        <f>B20+B21</f>
        <v>17</v>
      </c>
      <c r="C19" s="173">
        <f>C20+C21</f>
        <v>14</v>
      </c>
      <c r="D19" s="173">
        <f>D20+D21</f>
        <v>10</v>
      </c>
      <c r="E19" s="173">
        <f>E20+E21</f>
        <v>4</v>
      </c>
      <c r="F19" s="173">
        <f>F20+F21</f>
        <v>3</v>
      </c>
    </row>
    <row r="20" spans="1:6" ht="21" customHeight="1">
      <c r="A20" s="174" t="s">
        <v>111</v>
      </c>
      <c r="B20" s="174">
        <v>12</v>
      </c>
      <c r="C20" s="174">
        <v>9</v>
      </c>
      <c r="D20" s="174">
        <v>8</v>
      </c>
      <c r="E20" s="174">
        <v>1</v>
      </c>
      <c r="F20" s="174">
        <v>3</v>
      </c>
    </row>
    <row r="21" spans="1:6" ht="21" customHeight="1">
      <c r="A21" s="174" t="s">
        <v>112</v>
      </c>
      <c r="B21" s="174">
        <f>B22+B24</f>
        <v>5</v>
      </c>
      <c r="C21" s="174">
        <f t="shared" ref="C21:F21" si="1">C22+C24</f>
        <v>5</v>
      </c>
      <c r="D21" s="174">
        <f t="shared" si="1"/>
        <v>2</v>
      </c>
      <c r="E21" s="174">
        <f t="shared" si="1"/>
        <v>3</v>
      </c>
      <c r="F21" s="175">
        <f t="shared" si="1"/>
        <v>0</v>
      </c>
    </row>
    <row r="22" spans="1:6" ht="21" customHeight="1">
      <c r="A22" s="174" t="s">
        <v>113</v>
      </c>
      <c r="B22" s="174">
        <v>4</v>
      </c>
      <c r="C22" s="174">
        <v>4</v>
      </c>
      <c r="D22" s="174">
        <v>1</v>
      </c>
      <c r="E22" s="174">
        <v>3</v>
      </c>
      <c r="F22" s="175">
        <v>0</v>
      </c>
    </row>
    <row r="23" spans="1:6" ht="31.5" customHeight="1">
      <c r="A23" s="176" t="s">
        <v>114</v>
      </c>
      <c r="B23" s="175">
        <v>0</v>
      </c>
      <c r="C23" s="175">
        <v>0</v>
      </c>
      <c r="D23" s="175">
        <v>0</v>
      </c>
      <c r="E23" s="175">
        <v>0</v>
      </c>
      <c r="F23" s="175">
        <v>0</v>
      </c>
    </row>
    <row r="24" spans="1:6" ht="21" customHeight="1">
      <c r="A24" s="177" t="s">
        <v>115</v>
      </c>
      <c r="B24" s="177">
        <v>1</v>
      </c>
      <c r="C24" s="177">
        <v>1</v>
      </c>
      <c r="D24" s="177">
        <v>1</v>
      </c>
      <c r="E24" s="182">
        <v>0</v>
      </c>
      <c r="F24" s="182">
        <v>0</v>
      </c>
    </row>
    <row r="25" spans="1:6" ht="35.25" customHeight="1">
      <c r="A25" s="673" t="s">
        <v>253</v>
      </c>
      <c r="B25" s="673"/>
      <c r="C25" s="673"/>
      <c r="D25" s="673"/>
      <c r="E25" s="673"/>
      <c r="F25" s="673"/>
    </row>
    <row r="38" spans="7:7">
      <c r="G38" s="503"/>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2"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L55"/>
  <sheetViews>
    <sheetView showGridLines="0" view="pageBreakPreview" zoomScale="90" zoomScaleNormal="100" zoomScaleSheetLayoutView="90" workbookViewId="0">
      <selection activeCell="B1" sqref="B1"/>
    </sheetView>
  </sheetViews>
  <sheetFormatPr defaultRowHeight="15"/>
  <cols>
    <col min="1" max="1" width="19" customWidth="1"/>
    <col min="2" max="2" width="8.375" customWidth="1"/>
    <col min="3" max="3" width="10.375" customWidth="1"/>
    <col min="4" max="4" width="8.375" customWidth="1"/>
    <col min="5" max="5" width="10.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670" t="str">
        <f>'Tab 10 i 11'!A1:F1</f>
        <v xml:space="preserve"> I. EMERYTURY I RENTY REALIZOWANE PRZEZ KRUS</v>
      </c>
      <c r="B1" s="670"/>
      <c r="C1" s="670"/>
      <c r="D1" s="670"/>
      <c r="E1" s="670"/>
      <c r="F1" s="670"/>
      <c r="G1" s="670"/>
      <c r="H1" s="670"/>
      <c r="I1" s="670"/>
      <c r="J1" s="670"/>
      <c r="K1" s="670"/>
    </row>
    <row r="3" spans="1:12" ht="32.25" customHeight="1">
      <c r="A3" s="688" t="s">
        <v>549</v>
      </c>
      <c r="B3" s="688"/>
      <c r="C3" s="688"/>
      <c r="D3" s="688"/>
      <c r="E3" s="688"/>
      <c r="F3" s="688"/>
      <c r="G3" s="688"/>
      <c r="H3" s="688"/>
      <c r="I3" s="688"/>
      <c r="J3" s="688"/>
      <c r="K3" s="688"/>
      <c r="L3" s="547" t="s">
        <v>539</v>
      </c>
    </row>
    <row r="4" spans="1:12" ht="34.5" customHeight="1">
      <c r="A4" s="679" t="s">
        <v>13</v>
      </c>
      <c r="B4" s="677" t="s">
        <v>132</v>
      </c>
      <c r="C4" s="677"/>
      <c r="D4" s="677" t="s">
        <v>133</v>
      </c>
      <c r="E4" s="677"/>
      <c r="F4" s="677" t="s">
        <v>134</v>
      </c>
      <c r="G4" s="677"/>
      <c r="H4" s="689" t="s">
        <v>436</v>
      </c>
      <c r="I4" s="689"/>
      <c r="J4" s="677" t="s">
        <v>135</v>
      </c>
      <c r="K4" s="677"/>
    </row>
    <row r="5" spans="1:12" ht="36.75" customHeight="1">
      <c r="A5" s="684"/>
      <c r="B5" s="475" t="s">
        <v>137</v>
      </c>
      <c r="C5" s="475" t="s">
        <v>76</v>
      </c>
      <c r="D5" s="475" t="s">
        <v>136</v>
      </c>
      <c r="E5" s="475" t="s">
        <v>76</v>
      </c>
      <c r="F5" s="475" t="s">
        <v>137</v>
      </c>
      <c r="G5" s="475" t="s">
        <v>76</v>
      </c>
      <c r="H5" s="475" t="s">
        <v>138</v>
      </c>
      <c r="I5" s="475" t="s">
        <v>76</v>
      </c>
      <c r="J5" s="475" t="s">
        <v>137</v>
      </c>
      <c r="K5" s="475" t="s">
        <v>76</v>
      </c>
    </row>
    <row r="6" spans="1:12" ht="12" customHeight="1">
      <c r="A6" s="680"/>
      <c r="B6" s="681" t="str">
        <f>'Tab 10 i 11'!B18:F18</f>
        <v>I KWARTAŁ 2024 R.</v>
      </c>
      <c r="C6" s="682"/>
      <c r="D6" s="682"/>
      <c r="E6" s="682"/>
      <c r="F6" s="682"/>
      <c r="G6" s="682"/>
      <c r="H6" s="682"/>
      <c r="I6" s="682"/>
      <c r="J6" s="682"/>
      <c r="K6" s="683"/>
    </row>
    <row r="7" spans="1:12" ht="17.25" customHeight="1">
      <c r="A7" s="184" t="s">
        <v>68</v>
      </c>
      <c r="B7" s="191">
        <v>4020</v>
      </c>
      <c r="C7" s="192">
        <v>12588775.34</v>
      </c>
      <c r="D7" s="191">
        <v>3341</v>
      </c>
      <c r="E7" s="192">
        <v>10109982.059999999</v>
      </c>
      <c r="F7" s="191">
        <v>302</v>
      </c>
      <c r="G7" s="192">
        <v>1300839.53</v>
      </c>
      <c r="H7" s="191">
        <v>3</v>
      </c>
      <c r="I7" s="192">
        <v>17357.400000000001</v>
      </c>
      <c r="J7" s="191">
        <v>377</v>
      </c>
      <c r="K7" s="192">
        <v>1177953.75</v>
      </c>
    </row>
    <row r="8" spans="1:12" ht="12" customHeight="1">
      <c r="A8" s="186" t="s">
        <v>71</v>
      </c>
      <c r="B8" s="187"/>
      <c r="C8" s="188"/>
      <c r="D8" s="187"/>
      <c r="E8" s="188"/>
      <c r="F8" s="187"/>
      <c r="G8" s="188"/>
      <c r="H8" s="187"/>
      <c r="I8" s="188"/>
      <c r="J8" s="187"/>
      <c r="K8" s="188"/>
    </row>
    <row r="9" spans="1:12" ht="17.25" customHeight="1">
      <c r="A9" s="505" t="s">
        <v>139</v>
      </c>
      <c r="B9" s="187">
        <v>40</v>
      </c>
      <c r="C9" s="188">
        <v>258235.06</v>
      </c>
      <c r="D9" s="187">
        <v>39</v>
      </c>
      <c r="E9" s="188">
        <v>252098.78</v>
      </c>
      <c r="F9" s="187">
        <v>1</v>
      </c>
      <c r="G9" s="188">
        <v>6136.2800000000007</v>
      </c>
      <c r="H9" s="175">
        <v>0</v>
      </c>
      <c r="I9" s="175">
        <v>0</v>
      </c>
      <c r="J9" s="175">
        <v>0</v>
      </c>
      <c r="K9" s="175">
        <v>0</v>
      </c>
    </row>
    <row r="10" spans="1:12" ht="12.75" customHeight="1">
      <c r="A10" s="186" t="s">
        <v>35</v>
      </c>
      <c r="B10" s="187"/>
      <c r="C10" s="188"/>
      <c r="D10" s="187"/>
      <c r="E10" s="188"/>
      <c r="F10" s="187"/>
      <c r="G10" s="188"/>
      <c r="H10" s="189"/>
      <c r="I10" s="189"/>
      <c r="J10" s="189"/>
      <c r="K10" s="189"/>
    </row>
    <row r="11" spans="1:12" ht="22.5" customHeight="1">
      <c r="A11" s="190" t="s">
        <v>140</v>
      </c>
      <c r="B11" s="191">
        <v>3731</v>
      </c>
      <c r="C11" s="192">
        <v>11097251.52</v>
      </c>
      <c r="D11" s="191">
        <v>3075</v>
      </c>
      <c r="E11" s="192">
        <v>8737549.1099999994</v>
      </c>
      <c r="F11" s="191">
        <v>296</v>
      </c>
      <c r="G11" s="192">
        <v>1265108.4000000001</v>
      </c>
      <c r="H11" s="191">
        <v>3</v>
      </c>
      <c r="I11" s="192">
        <v>17357.400000000001</v>
      </c>
      <c r="J11" s="191">
        <v>360</v>
      </c>
      <c r="K11" s="192">
        <v>1094594.01</v>
      </c>
    </row>
    <row r="12" spans="1:12" ht="17.25" customHeight="1">
      <c r="A12" s="186" t="s">
        <v>141</v>
      </c>
      <c r="B12" s="187">
        <v>114</v>
      </c>
      <c r="C12" s="188">
        <v>393232.64999999997</v>
      </c>
      <c r="D12" s="187">
        <v>76</v>
      </c>
      <c r="E12" s="188">
        <v>236876.14</v>
      </c>
      <c r="F12" s="187">
        <v>31</v>
      </c>
      <c r="G12" s="188">
        <v>131963.71</v>
      </c>
      <c r="H12" s="175">
        <v>0</v>
      </c>
      <c r="I12" s="175">
        <v>0</v>
      </c>
      <c r="J12" s="187">
        <v>7</v>
      </c>
      <c r="K12" s="188">
        <v>24392.799999999999</v>
      </c>
    </row>
    <row r="13" spans="1:12" ht="17.25" customHeight="1">
      <c r="A13" s="186" t="s">
        <v>142</v>
      </c>
      <c r="B13" s="187">
        <v>58</v>
      </c>
      <c r="C13" s="188">
        <v>331033.94</v>
      </c>
      <c r="D13" s="187">
        <v>27</v>
      </c>
      <c r="E13" s="188">
        <v>143755.42000000001</v>
      </c>
      <c r="F13" s="187">
        <v>25</v>
      </c>
      <c r="G13" s="188">
        <v>170794.98</v>
      </c>
      <c r="H13" s="175">
        <v>0</v>
      </c>
      <c r="I13" s="175">
        <v>0</v>
      </c>
      <c r="J13" s="187">
        <v>6</v>
      </c>
      <c r="K13" s="188">
        <v>16483.54</v>
      </c>
    </row>
    <row r="14" spans="1:12" ht="17.25" customHeight="1">
      <c r="A14" s="186" t="s">
        <v>143</v>
      </c>
      <c r="B14" s="175">
        <v>0</v>
      </c>
      <c r="C14" s="175">
        <v>0</v>
      </c>
      <c r="D14" s="175">
        <v>0</v>
      </c>
      <c r="E14" s="175">
        <v>0</v>
      </c>
      <c r="F14" s="175">
        <v>0</v>
      </c>
      <c r="G14" s="175">
        <v>0</v>
      </c>
      <c r="H14" s="175">
        <v>0</v>
      </c>
      <c r="I14" s="175">
        <v>0</v>
      </c>
      <c r="J14" s="175">
        <v>0</v>
      </c>
      <c r="K14" s="175">
        <v>0</v>
      </c>
    </row>
    <row r="15" spans="1:12" ht="17.25" customHeight="1">
      <c r="A15" s="186" t="s">
        <v>144</v>
      </c>
      <c r="B15" s="175">
        <v>0</v>
      </c>
      <c r="C15" s="175">
        <v>0</v>
      </c>
      <c r="D15" s="175">
        <v>0</v>
      </c>
      <c r="E15" s="175">
        <v>0</v>
      </c>
      <c r="F15" s="175">
        <v>0</v>
      </c>
      <c r="G15" s="175">
        <v>0</v>
      </c>
      <c r="H15" s="175">
        <v>0</v>
      </c>
      <c r="I15" s="175">
        <v>0</v>
      </c>
      <c r="J15" s="175">
        <v>0</v>
      </c>
      <c r="K15" s="175">
        <v>0</v>
      </c>
    </row>
    <row r="16" spans="1:12" ht="17.25" customHeight="1">
      <c r="A16" s="186" t="s">
        <v>145</v>
      </c>
      <c r="B16" s="175">
        <v>0</v>
      </c>
      <c r="C16" s="175">
        <v>0</v>
      </c>
      <c r="D16" s="175">
        <v>0</v>
      </c>
      <c r="E16" s="175">
        <v>0</v>
      </c>
      <c r="F16" s="175">
        <v>0</v>
      </c>
      <c r="G16" s="175">
        <v>0</v>
      </c>
      <c r="H16" s="175">
        <v>0</v>
      </c>
      <c r="I16" s="193">
        <v>0</v>
      </c>
      <c r="J16" s="175">
        <v>0</v>
      </c>
      <c r="K16" s="175">
        <v>0</v>
      </c>
    </row>
    <row r="17" spans="1:11" ht="17.25" customHeight="1">
      <c r="A17" s="186" t="s">
        <v>146</v>
      </c>
      <c r="B17" s="187">
        <v>2</v>
      </c>
      <c r="C17" s="188">
        <v>9929.99</v>
      </c>
      <c r="D17" s="175">
        <v>0</v>
      </c>
      <c r="E17" s="175">
        <v>0</v>
      </c>
      <c r="F17" s="187">
        <v>2</v>
      </c>
      <c r="G17" s="188">
        <v>9929.99</v>
      </c>
      <c r="H17" s="175">
        <v>0</v>
      </c>
      <c r="I17" s="175">
        <v>0</v>
      </c>
      <c r="J17" s="175">
        <v>0</v>
      </c>
      <c r="K17" s="175">
        <v>0</v>
      </c>
    </row>
    <row r="18" spans="1:11" ht="17.25" customHeight="1">
      <c r="A18" s="186" t="s">
        <v>147</v>
      </c>
      <c r="B18" s="594">
        <v>1</v>
      </c>
      <c r="C18" s="188">
        <v>4957.84</v>
      </c>
      <c r="D18" s="175">
        <v>0</v>
      </c>
      <c r="E18" s="175">
        <v>0</v>
      </c>
      <c r="F18" s="175">
        <v>0</v>
      </c>
      <c r="G18" s="175">
        <v>0</v>
      </c>
      <c r="H18" s="175">
        <v>0</v>
      </c>
      <c r="I18" s="175">
        <v>0</v>
      </c>
      <c r="J18" s="594">
        <v>1</v>
      </c>
      <c r="K18" s="188">
        <v>4957.84</v>
      </c>
    </row>
    <row r="19" spans="1:11" ht="17.25" customHeight="1">
      <c r="A19" s="186" t="s">
        <v>148</v>
      </c>
      <c r="B19" s="175">
        <v>0</v>
      </c>
      <c r="C19" s="175">
        <v>0</v>
      </c>
      <c r="D19" s="175">
        <v>0</v>
      </c>
      <c r="E19" s="175">
        <v>0</v>
      </c>
      <c r="F19" s="175">
        <v>0</v>
      </c>
      <c r="G19" s="175">
        <v>0</v>
      </c>
      <c r="H19" s="175">
        <v>0</v>
      </c>
      <c r="I19" s="175">
        <v>0</v>
      </c>
      <c r="J19" s="175">
        <v>0</v>
      </c>
      <c r="K19" s="175">
        <v>0</v>
      </c>
    </row>
    <row r="20" spans="1:11" ht="17.25" customHeight="1">
      <c r="A20" s="186" t="s">
        <v>149</v>
      </c>
      <c r="B20" s="187">
        <v>1</v>
      </c>
      <c r="C20" s="188">
        <v>4957.84</v>
      </c>
      <c r="D20" s="175">
        <v>0</v>
      </c>
      <c r="E20" s="175">
        <v>0</v>
      </c>
      <c r="F20" s="175">
        <v>0</v>
      </c>
      <c r="G20" s="175">
        <v>0</v>
      </c>
      <c r="H20" s="175">
        <v>0</v>
      </c>
      <c r="I20" s="193">
        <v>0</v>
      </c>
      <c r="J20" s="187">
        <v>1</v>
      </c>
      <c r="K20" s="188">
        <v>4957.84</v>
      </c>
    </row>
    <row r="21" spans="1:11" ht="17.25" customHeight="1">
      <c r="A21" s="186" t="s">
        <v>150</v>
      </c>
      <c r="B21" s="187">
        <v>24</v>
      </c>
      <c r="C21" s="188">
        <v>113014.27</v>
      </c>
      <c r="D21" s="187">
        <v>21</v>
      </c>
      <c r="E21" s="188">
        <v>109613.61</v>
      </c>
      <c r="F21" s="187">
        <v>2</v>
      </c>
      <c r="G21" s="188">
        <v>2870.78</v>
      </c>
      <c r="H21" s="175">
        <v>0</v>
      </c>
      <c r="I21" s="175">
        <v>0</v>
      </c>
      <c r="J21" s="187">
        <v>1</v>
      </c>
      <c r="K21" s="188">
        <v>529.88</v>
      </c>
    </row>
    <row r="22" spans="1:11" ht="17.25" customHeight="1">
      <c r="A22" s="186" t="s">
        <v>151</v>
      </c>
      <c r="B22" s="187">
        <v>2</v>
      </c>
      <c r="C22" s="188">
        <v>6099.52</v>
      </c>
      <c r="D22" s="187">
        <v>1</v>
      </c>
      <c r="E22" s="188">
        <v>1141.68</v>
      </c>
      <c r="F22" s="175">
        <v>0</v>
      </c>
      <c r="G22" s="175">
        <v>0</v>
      </c>
      <c r="H22" s="175">
        <v>0</v>
      </c>
      <c r="I22" s="175">
        <v>0</v>
      </c>
      <c r="J22" s="187">
        <v>1</v>
      </c>
      <c r="K22" s="188">
        <v>4957.84</v>
      </c>
    </row>
    <row r="23" spans="1:11" ht="17.25" customHeight="1">
      <c r="A23" s="186" t="s">
        <v>152</v>
      </c>
      <c r="B23" s="187">
        <v>23</v>
      </c>
      <c r="C23" s="188">
        <v>112512.28</v>
      </c>
      <c r="D23" s="187">
        <v>13</v>
      </c>
      <c r="E23" s="188">
        <v>70659.81</v>
      </c>
      <c r="F23" s="187">
        <v>5</v>
      </c>
      <c r="G23" s="188">
        <v>23852.94</v>
      </c>
      <c r="H23" s="175">
        <v>0</v>
      </c>
      <c r="I23" s="175">
        <v>0</v>
      </c>
      <c r="J23" s="187">
        <v>5</v>
      </c>
      <c r="K23" s="188">
        <v>17999.53</v>
      </c>
    </row>
    <row r="24" spans="1:11" ht="17.25" customHeight="1">
      <c r="A24" s="186" t="s">
        <v>153</v>
      </c>
      <c r="B24" s="187">
        <v>8</v>
      </c>
      <c r="C24" s="188">
        <v>32177.53</v>
      </c>
      <c r="D24" s="187">
        <v>6</v>
      </c>
      <c r="E24" s="188">
        <v>25497.07</v>
      </c>
      <c r="F24" s="187">
        <v>0</v>
      </c>
      <c r="G24" s="188">
        <v>1780.96</v>
      </c>
      <c r="H24" s="175">
        <v>0</v>
      </c>
      <c r="I24" s="175">
        <v>0</v>
      </c>
      <c r="J24" s="187">
        <v>2</v>
      </c>
      <c r="K24" s="188">
        <v>4899.4999999999991</v>
      </c>
    </row>
    <row r="25" spans="1:11" ht="17.25" customHeight="1">
      <c r="A25" s="186" t="s">
        <v>154</v>
      </c>
      <c r="B25" s="187">
        <v>10</v>
      </c>
      <c r="C25" s="188">
        <v>49661.600000000006</v>
      </c>
      <c r="D25" s="187">
        <v>7</v>
      </c>
      <c r="E25" s="188">
        <v>40174</v>
      </c>
      <c r="F25" s="187">
        <v>2</v>
      </c>
      <c r="G25" s="188">
        <v>4529.76</v>
      </c>
      <c r="H25" s="175">
        <v>0</v>
      </c>
      <c r="I25" s="175">
        <v>0</v>
      </c>
      <c r="J25" s="187">
        <v>1</v>
      </c>
      <c r="K25" s="188">
        <v>4957.84</v>
      </c>
    </row>
    <row r="26" spans="1:11" ht="17.25" customHeight="1">
      <c r="A26" s="186" t="s">
        <v>155</v>
      </c>
      <c r="B26" s="175">
        <v>0</v>
      </c>
      <c r="C26" s="175">
        <v>0</v>
      </c>
      <c r="D26" s="175">
        <v>0</v>
      </c>
      <c r="E26" s="175">
        <v>0</v>
      </c>
      <c r="F26" s="175">
        <v>0</v>
      </c>
      <c r="G26" s="175">
        <v>0</v>
      </c>
      <c r="H26" s="175">
        <v>0</v>
      </c>
      <c r="I26" s="175">
        <v>0</v>
      </c>
      <c r="J26" s="175">
        <v>0</v>
      </c>
      <c r="K26" s="175">
        <v>0</v>
      </c>
    </row>
    <row r="27" spans="1:11" ht="17.25" customHeight="1">
      <c r="A27" s="186" t="s">
        <v>156</v>
      </c>
      <c r="B27" s="175">
        <v>0</v>
      </c>
      <c r="C27" s="175">
        <v>0</v>
      </c>
      <c r="D27" s="175">
        <v>0</v>
      </c>
      <c r="E27" s="175">
        <v>0</v>
      </c>
      <c r="F27" s="175">
        <v>0</v>
      </c>
      <c r="G27" s="175">
        <v>0</v>
      </c>
      <c r="H27" s="175">
        <v>0</v>
      </c>
      <c r="I27" s="175">
        <v>0</v>
      </c>
      <c r="J27" s="175">
        <v>0</v>
      </c>
      <c r="K27" s="175">
        <v>0</v>
      </c>
    </row>
    <row r="28" spans="1:11" ht="17.25" customHeight="1">
      <c r="A28" s="186" t="s">
        <v>157</v>
      </c>
      <c r="B28" s="187">
        <v>3</v>
      </c>
      <c r="C28" s="188">
        <v>13487.170000000002</v>
      </c>
      <c r="D28" s="187">
        <v>1</v>
      </c>
      <c r="E28" s="188">
        <v>2898.54</v>
      </c>
      <c r="F28" s="187">
        <v>1</v>
      </c>
      <c r="G28" s="188">
        <v>4711.9400000000005</v>
      </c>
      <c r="H28" s="175">
        <v>0</v>
      </c>
      <c r="I28" s="175">
        <v>0</v>
      </c>
      <c r="J28" s="187">
        <v>1</v>
      </c>
      <c r="K28" s="188">
        <v>5876.6900000000005</v>
      </c>
    </row>
    <row r="29" spans="1:11" ht="17.25" customHeight="1">
      <c r="A29" s="186" t="s">
        <v>158</v>
      </c>
      <c r="B29" s="187">
        <v>1</v>
      </c>
      <c r="C29" s="188">
        <v>8566.26</v>
      </c>
      <c r="D29" s="175">
        <v>0</v>
      </c>
      <c r="E29" s="175">
        <v>0</v>
      </c>
      <c r="F29" s="175">
        <v>0</v>
      </c>
      <c r="G29" s="175">
        <v>0</v>
      </c>
      <c r="H29" s="175">
        <v>0</v>
      </c>
      <c r="I29" s="175">
        <v>0</v>
      </c>
      <c r="J29" s="187">
        <v>1</v>
      </c>
      <c r="K29" s="188">
        <v>8566.26</v>
      </c>
    </row>
    <row r="30" spans="1:11" ht="17.25" customHeight="1">
      <c r="A30" s="186" t="s">
        <v>159</v>
      </c>
      <c r="B30" s="187">
        <v>2</v>
      </c>
      <c r="C30" s="188">
        <v>9915.68</v>
      </c>
      <c r="D30" s="175">
        <v>0</v>
      </c>
      <c r="E30" s="175">
        <v>0</v>
      </c>
      <c r="F30" s="175">
        <v>0</v>
      </c>
      <c r="G30" s="175">
        <v>0</v>
      </c>
      <c r="H30" s="175">
        <v>0</v>
      </c>
      <c r="I30" s="175">
        <v>0</v>
      </c>
      <c r="J30" s="187">
        <v>2</v>
      </c>
      <c r="K30" s="188">
        <v>9915.68</v>
      </c>
    </row>
    <row r="31" spans="1:11" ht="17.25" customHeight="1">
      <c r="A31" s="186" t="s">
        <v>160</v>
      </c>
      <c r="B31" s="175">
        <v>0</v>
      </c>
      <c r="C31" s="175">
        <v>0</v>
      </c>
      <c r="D31" s="175">
        <v>0</v>
      </c>
      <c r="E31" s="175">
        <v>0</v>
      </c>
      <c r="F31" s="175">
        <v>0</v>
      </c>
      <c r="G31" s="175">
        <v>0</v>
      </c>
      <c r="H31" s="175">
        <v>0</v>
      </c>
      <c r="I31" s="175">
        <v>0</v>
      </c>
      <c r="J31" s="175">
        <v>0</v>
      </c>
      <c r="K31" s="175">
        <v>0</v>
      </c>
    </row>
    <row r="32" spans="1:11" ht="17.25" customHeight="1">
      <c r="A32" s="186" t="s">
        <v>161</v>
      </c>
      <c r="B32" s="187">
        <v>3395</v>
      </c>
      <c r="C32" s="188">
        <v>9565546.4000000004</v>
      </c>
      <c r="D32" s="187">
        <v>2868</v>
      </c>
      <c r="E32" s="188">
        <v>7810706.0700000003</v>
      </c>
      <c r="F32" s="187">
        <v>211</v>
      </c>
      <c r="G32" s="188">
        <v>832637.55</v>
      </c>
      <c r="H32" s="187">
        <v>3</v>
      </c>
      <c r="I32" s="188">
        <v>17357.400000000001</v>
      </c>
      <c r="J32" s="187">
        <v>316</v>
      </c>
      <c r="K32" s="188">
        <v>922202.78</v>
      </c>
    </row>
    <row r="33" spans="1:11" ht="17.25" customHeight="1">
      <c r="A33" s="186" t="s">
        <v>162</v>
      </c>
      <c r="B33" s="187">
        <v>10</v>
      </c>
      <c r="C33" s="188">
        <v>46505.59</v>
      </c>
      <c r="D33" s="187">
        <v>1</v>
      </c>
      <c r="E33" s="188">
        <v>5711.4400000000005</v>
      </c>
      <c r="F33" s="187">
        <v>9</v>
      </c>
      <c r="G33" s="188">
        <v>39205.709999999992</v>
      </c>
      <c r="H33" s="175">
        <v>0</v>
      </c>
      <c r="I33" s="175">
        <v>0</v>
      </c>
      <c r="J33" s="187">
        <v>0</v>
      </c>
      <c r="K33" s="188">
        <v>1588.44</v>
      </c>
    </row>
    <row r="34" spans="1:11" ht="17.25" customHeight="1">
      <c r="A34" s="186" t="s">
        <v>163</v>
      </c>
      <c r="B34" s="175">
        <v>0</v>
      </c>
      <c r="C34" s="175">
        <v>0</v>
      </c>
      <c r="D34" s="175">
        <v>0</v>
      </c>
      <c r="E34" s="175">
        <v>0</v>
      </c>
      <c r="F34" s="175">
        <v>0</v>
      </c>
      <c r="G34" s="175">
        <v>0</v>
      </c>
      <c r="H34" s="175">
        <v>0</v>
      </c>
      <c r="I34" s="175">
        <v>0</v>
      </c>
      <c r="J34" s="175">
        <v>0</v>
      </c>
      <c r="K34" s="175">
        <v>0</v>
      </c>
    </row>
    <row r="35" spans="1:11" ht="17.25" customHeight="1">
      <c r="A35" s="186" t="s">
        <v>164</v>
      </c>
      <c r="B35" s="175">
        <v>0</v>
      </c>
      <c r="C35" s="175">
        <v>0</v>
      </c>
      <c r="D35" s="175">
        <v>0</v>
      </c>
      <c r="E35" s="175">
        <v>0</v>
      </c>
      <c r="F35" s="175">
        <v>0</v>
      </c>
      <c r="G35" s="175">
        <v>0</v>
      </c>
      <c r="H35" s="175">
        <v>0</v>
      </c>
      <c r="I35" s="175">
        <v>0</v>
      </c>
      <c r="J35" s="175">
        <v>0</v>
      </c>
      <c r="K35" s="175">
        <v>0</v>
      </c>
    </row>
    <row r="36" spans="1:11" ht="17.25" customHeight="1">
      <c r="A36" s="186" t="s">
        <v>165</v>
      </c>
      <c r="B36" s="187">
        <v>3</v>
      </c>
      <c r="C36" s="188">
        <v>10225.94</v>
      </c>
      <c r="D36" s="187">
        <v>1</v>
      </c>
      <c r="E36" s="188">
        <v>1217.24</v>
      </c>
      <c r="F36" s="175">
        <v>0</v>
      </c>
      <c r="G36" s="175">
        <v>0</v>
      </c>
      <c r="H36" s="175">
        <v>0</v>
      </c>
      <c r="I36" s="175">
        <v>0</v>
      </c>
      <c r="J36" s="187">
        <v>2</v>
      </c>
      <c r="K36" s="188">
        <v>9008.7000000000007</v>
      </c>
    </row>
    <row r="37" spans="1:11" ht="17.25" customHeight="1">
      <c r="A37" s="186" t="s">
        <v>166</v>
      </c>
      <c r="B37" s="175">
        <v>0</v>
      </c>
      <c r="C37" s="175">
        <v>0</v>
      </c>
      <c r="D37" s="175">
        <v>0</v>
      </c>
      <c r="E37" s="175">
        <v>0</v>
      </c>
      <c r="F37" s="175">
        <v>0</v>
      </c>
      <c r="G37" s="175">
        <v>0</v>
      </c>
      <c r="H37" s="175">
        <v>0</v>
      </c>
      <c r="I37" s="175">
        <v>0</v>
      </c>
      <c r="J37" s="175">
        <v>0</v>
      </c>
      <c r="K37" s="175">
        <v>0</v>
      </c>
    </row>
    <row r="38" spans="1:11" ht="17.25" customHeight="1">
      <c r="A38" s="186" t="s">
        <v>167</v>
      </c>
      <c r="B38" s="187">
        <v>2</v>
      </c>
      <c r="C38" s="188">
        <v>9953.69</v>
      </c>
      <c r="D38" s="187">
        <v>1</v>
      </c>
      <c r="E38" s="188">
        <v>6674.9000000000005</v>
      </c>
      <c r="F38" s="187">
        <v>0</v>
      </c>
      <c r="G38" s="188">
        <v>355.26</v>
      </c>
      <c r="H38" s="175">
        <v>0</v>
      </c>
      <c r="I38" s="175">
        <v>0</v>
      </c>
      <c r="J38" s="187">
        <v>1</v>
      </c>
      <c r="K38" s="188">
        <v>2923.5299999999997</v>
      </c>
    </row>
    <row r="39" spans="1:11" ht="17.25" customHeight="1">
      <c r="A39" s="186" t="s">
        <v>168</v>
      </c>
      <c r="B39" s="187">
        <v>16</v>
      </c>
      <c r="C39" s="188">
        <v>69830.189999999988</v>
      </c>
      <c r="D39" s="187">
        <v>10</v>
      </c>
      <c r="E39" s="188">
        <v>45667.53</v>
      </c>
      <c r="F39" s="187">
        <v>4</v>
      </c>
      <c r="G39" s="188">
        <v>20101.73</v>
      </c>
      <c r="H39" s="175">
        <v>0</v>
      </c>
      <c r="I39" s="175">
        <v>0</v>
      </c>
      <c r="J39" s="187">
        <v>2</v>
      </c>
      <c r="K39" s="188">
        <v>4060.93</v>
      </c>
    </row>
    <row r="40" spans="1:11" ht="17.25" customHeight="1">
      <c r="A40" s="186" t="s">
        <v>169</v>
      </c>
      <c r="B40" s="175">
        <v>0</v>
      </c>
      <c r="C40" s="175">
        <v>0</v>
      </c>
      <c r="D40" s="175">
        <v>0</v>
      </c>
      <c r="E40" s="175">
        <v>0</v>
      </c>
      <c r="F40" s="175">
        <v>0</v>
      </c>
      <c r="G40" s="554">
        <v>0</v>
      </c>
      <c r="H40" s="175">
        <v>0</v>
      </c>
      <c r="I40" s="175">
        <v>0</v>
      </c>
      <c r="J40" s="175">
        <v>0</v>
      </c>
      <c r="K40" s="175">
        <v>0</v>
      </c>
    </row>
    <row r="41" spans="1:11" ht="17.25" customHeight="1">
      <c r="A41" s="186" t="s">
        <v>170</v>
      </c>
      <c r="B41" s="187">
        <v>39</v>
      </c>
      <c r="C41" s="188">
        <v>225605.31</v>
      </c>
      <c r="D41" s="187">
        <v>28</v>
      </c>
      <c r="E41" s="188">
        <v>170748.52</v>
      </c>
      <c r="F41" s="187">
        <v>3</v>
      </c>
      <c r="G41" s="188">
        <v>17415.25</v>
      </c>
      <c r="H41" s="175">
        <v>0</v>
      </c>
      <c r="I41" s="175">
        <v>0</v>
      </c>
      <c r="J41" s="187">
        <v>8</v>
      </c>
      <c r="K41" s="188">
        <v>37441.54</v>
      </c>
    </row>
    <row r="42" spans="1:11" ht="17.25" customHeight="1">
      <c r="A42" s="186" t="s">
        <v>171</v>
      </c>
      <c r="B42" s="187">
        <v>17</v>
      </c>
      <c r="C42" s="188">
        <v>80037.83</v>
      </c>
      <c r="D42" s="187">
        <v>14</v>
      </c>
      <c r="E42" s="188">
        <v>66207.14</v>
      </c>
      <c r="F42" s="187">
        <v>1</v>
      </c>
      <c r="G42" s="188">
        <v>4957.84</v>
      </c>
      <c r="H42" s="175">
        <v>0</v>
      </c>
      <c r="I42" s="175">
        <v>0</v>
      </c>
      <c r="J42" s="187">
        <v>2</v>
      </c>
      <c r="K42" s="188">
        <v>8872.85</v>
      </c>
    </row>
    <row r="43" spans="1:11" ht="34.5">
      <c r="A43" s="190" t="s">
        <v>172</v>
      </c>
      <c r="B43" s="191">
        <v>289</v>
      </c>
      <c r="C43" s="192">
        <v>1491523.82</v>
      </c>
      <c r="D43" s="191">
        <v>266</v>
      </c>
      <c r="E43" s="192">
        <v>1372432.95</v>
      </c>
      <c r="F43" s="191">
        <v>6</v>
      </c>
      <c r="G43" s="192">
        <v>35731.129999999997</v>
      </c>
      <c r="H43" s="194">
        <v>0</v>
      </c>
      <c r="I43" s="194">
        <v>0</v>
      </c>
      <c r="J43" s="191">
        <v>17</v>
      </c>
      <c r="K43" s="192">
        <v>83359.740000000005</v>
      </c>
    </row>
    <row r="44" spans="1:11" ht="17.25" customHeight="1">
      <c r="A44" s="186" t="s">
        <v>532</v>
      </c>
      <c r="B44" s="187">
        <v>64</v>
      </c>
      <c r="C44" s="188">
        <v>199826.68</v>
      </c>
      <c r="D44" s="187">
        <v>63</v>
      </c>
      <c r="E44" s="188">
        <v>193597.97999999998</v>
      </c>
      <c r="F44" s="187">
        <v>1</v>
      </c>
      <c r="G44" s="188">
        <v>6228.7</v>
      </c>
      <c r="H44" s="175">
        <v>0</v>
      </c>
      <c r="I44" s="175">
        <v>0</v>
      </c>
      <c r="J44" s="175">
        <v>0</v>
      </c>
      <c r="K44" s="175">
        <v>0</v>
      </c>
    </row>
    <row r="45" spans="1:11" ht="17.25" customHeight="1">
      <c r="A45" s="186" t="s">
        <v>543</v>
      </c>
      <c r="B45" s="175">
        <v>0</v>
      </c>
      <c r="C45" s="175">
        <v>0</v>
      </c>
      <c r="D45" s="175">
        <v>0</v>
      </c>
      <c r="E45" s="175">
        <v>0</v>
      </c>
      <c r="F45" s="175">
        <v>0</v>
      </c>
      <c r="G45" s="175">
        <v>0</v>
      </c>
      <c r="H45" s="175">
        <v>0</v>
      </c>
      <c r="I45" s="175">
        <v>0</v>
      </c>
      <c r="J45" s="175">
        <v>0</v>
      </c>
      <c r="K45" s="175">
        <v>0</v>
      </c>
    </row>
    <row r="46" spans="1:11" ht="17.25" customHeight="1">
      <c r="A46" s="186" t="s">
        <v>504</v>
      </c>
      <c r="B46" s="175">
        <v>0</v>
      </c>
      <c r="C46" s="175">
        <v>0</v>
      </c>
      <c r="D46" s="175">
        <v>0</v>
      </c>
      <c r="E46" s="175">
        <v>0</v>
      </c>
      <c r="F46" s="175">
        <v>0</v>
      </c>
      <c r="G46" s="175">
        <v>0</v>
      </c>
      <c r="H46" s="175">
        <v>0</v>
      </c>
      <c r="I46" s="175">
        <v>0</v>
      </c>
      <c r="J46" s="175">
        <v>0</v>
      </c>
      <c r="K46" s="175">
        <v>0</v>
      </c>
    </row>
    <row r="47" spans="1:11" ht="17.25" customHeight="1">
      <c r="A47" s="186" t="s">
        <v>173</v>
      </c>
      <c r="B47" s="187">
        <v>83</v>
      </c>
      <c r="C47" s="188">
        <v>510181.54000000004</v>
      </c>
      <c r="D47" s="187">
        <v>77</v>
      </c>
      <c r="E47" s="188">
        <v>479794.98</v>
      </c>
      <c r="F47" s="187">
        <v>2</v>
      </c>
      <c r="G47" s="188">
        <v>13006.029999999999</v>
      </c>
      <c r="H47" s="175">
        <v>0</v>
      </c>
      <c r="I47" s="175">
        <v>0</v>
      </c>
      <c r="J47" s="187">
        <v>4</v>
      </c>
      <c r="K47" s="188">
        <v>17380.53</v>
      </c>
    </row>
    <row r="48" spans="1:11" ht="17.25" customHeight="1">
      <c r="A48" s="186" t="s">
        <v>174</v>
      </c>
      <c r="B48" s="175">
        <v>0</v>
      </c>
      <c r="C48" s="175">
        <v>0</v>
      </c>
      <c r="D48" s="175">
        <v>0</v>
      </c>
      <c r="E48" s="175">
        <v>0</v>
      </c>
      <c r="F48" s="175">
        <v>0</v>
      </c>
      <c r="G48" s="175">
        <v>0</v>
      </c>
      <c r="H48" s="175">
        <v>0</v>
      </c>
      <c r="I48" s="175">
        <v>0</v>
      </c>
      <c r="J48" s="175">
        <v>0</v>
      </c>
      <c r="K48" s="175">
        <v>0</v>
      </c>
    </row>
    <row r="49" spans="1:11" ht="17.25" customHeight="1">
      <c r="A49" s="186" t="s">
        <v>533</v>
      </c>
      <c r="B49" s="175">
        <v>0</v>
      </c>
      <c r="C49" s="175">
        <v>0</v>
      </c>
      <c r="D49" s="175">
        <v>0</v>
      </c>
      <c r="E49" s="175">
        <v>0</v>
      </c>
      <c r="F49" s="175">
        <v>0</v>
      </c>
      <c r="G49" s="175">
        <v>0</v>
      </c>
      <c r="H49" s="175">
        <v>0</v>
      </c>
      <c r="I49" s="175">
        <v>0</v>
      </c>
      <c r="J49" s="175">
        <v>0</v>
      </c>
      <c r="K49" s="175">
        <v>0</v>
      </c>
    </row>
    <row r="50" spans="1:11" ht="17.25" customHeight="1">
      <c r="A50" s="186" t="s">
        <v>175</v>
      </c>
      <c r="B50" s="175">
        <v>0</v>
      </c>
      <c r="C50" s="175">
        <v>0</v>
      </c>
      <c r="D50" s="175">
        <v>0</v>
      </c>
      <c r="E50" s="175">
        <v>0</v>
      </c>
      <c r="F50" s="175">
        <v>0</v>
      </c>
      <c r="G50" s="175">
        <v>0</v>
      </c>
      <c r="H50" s="175">
        <v>0</v>
      </c>
      <c r="I50" s="175">
        <v>0</v>
      </c>
      <c r="J50" s="175">
        <v>0</v>
      </c>
      <c r="K50" s="175">
        <v>0</v>
      </c>
    </row>
    <row r="51" spans="1:11" ht="17.25" customHeight="1">
      <c r="A51" s="186" t="s">
        <v>176</v>
      </c>
      <c r="B51" s="175">
        <v>0</v>
      </c>
      <c r="C51" s="175">
        <v>0</v>
      </c>
      <c r="D51" s="175">
        <v>0</v>
      </c>
      <c r="E51" s="175">
        <v>0</v>
      </c>
      <c r="F51" s="175">
        <v>0</v>
      </c>
      <c r="G51" s="175">
        <v>0</v>
      </c>
      <c r="H51" s="175">
        <v>0</v>
      </c>
      <c r="I51" s="175">
        <v>0</v>
      </c>
      <c r="J51" s="175">
        <v>0</v>
      </c>
      <c r="K51" s="175">
        <v>0</v>
      </c>
    </row>
    <row r="52" spans="1:11" ht="17.25" customHeight="1">
      <c r="A52" s="186" t="s">
        <v>177</v>
      </c>
      <c r="B52" s="175">
        <v>0</v>
      </c>
      <c r="C52" s="175">
        <v>0</v>
      </c>
      <c r="D52" s="175">
        <v>0</v>
      </c>
      <c r="E52" s="175">
        <v>0</v>
      </c>
      <c r="F52" s="175">
        <v>0</v>
      </c>
      <c r="G52" s="175">
        <v>0</v>
      </c>
      <c r="H52" s="175">
        <v>0</v>
      </c>
      <c r="I52" s="175">
        <v>0</v>
      </c>
      <c r="J52" s="175">
        <v>0</v>
      </c>
      <c r="K52" s="175">
        <v>0</v>
      </c>
    </row>
    <row r="53" spans="1:11" ht="17.25" customHeight="1">
      <c r="A53" s="186" t="s">
        <v>505</v>
      </c>
      <c r="B53" s="175">
        <v>0</v>
      </c>
      <c r="C53" s="175">
        <v>0</v>
      </c>
      <c r="D53" s="175">
        <v>0</v>
      </c>
      <c r="E53" s="175">
        <v>0</v>
      </c>
      <c r="F53" s="175">
        <v>0</v>
      </c>
      <c r="G53" s="175">
        <v>0</v>
      </c>
      <c r="H53" s="175">
        <v>0</v>
      </c>
      <c r="I53" s="175">
        <v>0</v>
      </c>
      <c r="J53" s="175">
        <v>0</v>
      </c>
      <c r="K53" s="175">
        <v>0</v>
      </c>
    </row>
    <row r="54" spans="1:11" ht="17.25" customHeight="1">
      <c r="A54" s="186" t="s">
        <v>178</v>
      </c>
      <c r="B54" s="187">
        <v>12</v>
      </c>
      <c r="C54" s="188">
        <v>51988.04</v>
      </c>
      <c r="D54" s="187">
        <v>2</v>
      </c>
      <c r="E54" s="188">
        <v>2814.23</v>
      </c>
      <c r="F54" s="187">
        <v>1</v>
      </c>
      <c r="G54" s="188">
        <v>5443.73</v>
      </c>
      <c r="H54" s="175">
        <v>0</v>
      </c>
      <c r="I54" s="175">
        <v>0</v>
      </c>
      <c r="J54" s="187">
        <v>9</v>
      </c>
      <c r="K54" s="188">
        <v>43730.080000000002</v>
      </c>
    </row>
    <row r="55" spans="1:11" ht="17.25" customHeight="1">
      <c r="A55" s="195" t="s">
        <v>534</v>
      </c>
      <c r="B55" s="196">
        <v>130</v>
      </c>
      <c r="C55" s="197">
        <v>729527.56</v>
      </c>
      <c r="D55" s="196">
        <v>124</v>
      </c>
      <c r="E55" s="197">
        <v>696225.76</v>
      </c>
      <c r="F55" s="196">
        <v>2</v>
      </c>
      <c r="G55" s="197">
        <v>11052.67</v>
      </c>
      <c r="H55" s="182">
        <v>0</v>
      </c>
      <c r="I55" s="182">
        <v>0</v>
      </c>
      <c r="J55" s="196">
        <v>4</v>
      </c>
      <c r="K55" s="197">
        <v>22249.13</v>
      </c>
    </row>
  </sheetData>
  <mergeCells count="9">
    <mergeCell ref="B6:K6"/>
    <mergeCell ref="A4:A6"/>
    <mergeCell ref="A1:K1"/>
    <mergeCell ref="A3:K3"/>
    <mergeCell ref="B4:C4"/>
    <mergeCell ref="D4:E4"/>
    <mergeCell ref="F4:G4"/>
    <mergeCell ref="H4:I4"/>
    <mergeCell ref="J4:K4"/>
  </mergeCells>
  <hyperlinks>
    <hyperlink ref="L3"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H39"/>
  <sheetViews>
    <sheetView showGridLines="0" view="pageBreakPreview" zoomScale="90" zoomScaleNormal="90" zoomScaleSheetLayoutView="90" workbookViewId="0">
      <selection activeCell="B1" sqref="B1"/>
    </sheetView>
  </sheetViews>
  <sheetFormatPr defaultColWidth="8" defaultRowHeight="12.75"/>
  <cols>
    <col min="1" max="1" width="36" style="1" customWidth="1"/>
    <col min="2" max="6" width="11.125" style="1" customWidth="1"/>
    <col min="7" max="7" width="10.875" style="1" customWidth="1"/>
    <col min="8" max="16379" width="8" style="1"/>
    <col min="16380" max="16380" width="1.5" style="1" customWidth="1"/>
    <col min="16381" max="16384" width="0.25" style="1" customWidth="1"/>
  </cols>
  <sheetData>
    <row r="1" spans="1:8" ht="23.25" customHeight="1">
      <c r="A1" s="691" t="s">
        <v>460</v>
      </c>
      <c r="B1" s="691"/>
      <c r="C1" s="691"/>
      <c r="D1" s="691"/>
      <c r="E1" s="691"/>
      <c r="F1" s="691"/>
    </row>
    <row r="2" spans="1:8" ht="33.75" customHeight="1">
      <c r="A2" s="692" t="s">
        <v>574</v>
      </c>
      <c r="B2" s="692"/>
      <c r="C2" s="692"/>
      <c r="D2" s="693"/>
      <c r="E2" s="693"/>
      <c r="F2" s="693"/>
      <c r="G2" s="547" t="s">
        <v>539</v>
      </c>
    </row>
    <row r="3" spans="1:8" ht="20.25" customHeight="1">
      <c r="A3" s="649" t="s">
        <v>13</v>
      </c>
      <c r="B3" s="631" t="str">
        <f>'Tab 2 i 3'!B4:C4</f>
        <v>2023 rok</v>
      </c>
      <c r="C3" s="632"/>
      <c r="D3" s="631" t="str">
        <f>'Tab 2 i 3'!D4:F4</f>
        <v>2024 rok</v>
      </c>
      <c r="E3" s="633"/>
      <c r="F3" s="632"/>
    </row>
    <row r="4" spans="1:8" ht="20.25" customHeight="1">
      <c r="A4" s="650"/>
      <c r="B4" s="634" t="str">
        <f>'Tab 1'!B4:B5</f>
        <v>I kwartał</v>
      </c>
      <c r="C4" s="634" t="str">
        <f>'Tab 1'!C4:C5</f>
        <v>IV kwartał</v>
      </c>
      <c r="D4" s="634" t="str">
        <f>'Tab 1'!D4:D5</f>
        <v>I kwartał</v>
      </c>
      <c r="E4" s="635" t="s">
        <v>14</v>
      </c>
      <c r="F4" s="636"/>
    </row>
    <row r="5" spans="1:8" ht="75" customHeight="1">
      <c r="A5" s="651"/>
      <c r="B5" s="634"/>
      <c r="C5" s="634"/>
      <c r="D5" s="634"/>
      <c r="E5" s="568" t="str">
        <f>'Tab 1'!E5</f>
        <v xml:space="preserve">I kwartału 
2024 r. 
z 
I kwartałem 
2023 r. </v>
      </c>
      <c r="F5" s="567" t="str">
        <f>'Tab 1'!F5</f>
        <v xml:space="preserve">I kwartału 
2024 r. 
z 
IV kwartałem 
2023 r. </v>
      </c>
    </row>
    <row r="6" spans="1:8" ht="21" customHeight="1">
      <c r="A6" s="694" t="s">
        <v>68</v>
      </c>
      <c r="B6" s="695"/>
      <c r="C6" s="695"/>
      <c r="D6" s="695"/>
      <c r="E6" s="695"/>
      <c r="F6" s="696"/>
    </row>
    <row r="7" spans="1:8" ht="21.75" customHeight="1">
      <c r="A7" s="198" t="s">
        <v>15</v>
      </c>
      <c r="B7" s="199">
        <v>978670</v>
      </c>
      <c r="C7" s="199">
        <v>969489</v>
      </c>
      <c r="D7" s="199">
        <v>968496</v>
      </c>
      <c r="E7" s="200">
        <f>D7/B7-1</f>
        <v>-1.0395741158919725E-2</v>
      </c>
      <c r="F7" s="200">
        <f>D7/C7-1</f>
        <v>-1.0242509198145067E-3</v>
      </c>
      <c r="G7" s="4"/>
      <c r="H7" s="4"/>
    </row>
    <row r="8" spans="1:8" ht="21.75" customHeight="1">
      <c r="A8" s="202" t="s">
        <v>133</v>
      </c>
      <c r="B8" s="203">
        <v>763123</v>
      </c>
      <c r="C8" s="203">
        <v>763343</v>
      </c>
      <c r="D8" s="203">
        <v>761183</v>
      </c>
      <c r="E8" s="204">
        <f t="shared" ref="E8:E9" si="0">D8/B8-1</f>
        <v>-2.5421852047441407E-3</v>
      </c>
      <c r="F8" s="205">
        <f t="shared" ref="F8:F9" si="1">D8/C8-1</f>
        <v>-2.8296584890409315E-3</v>
      </c>
      <c r="G8" s="4"/>
      <c r="H8" s="4"/>
    </row>
    <row r="9" spans="1:8" ht="21.75" customHeight="1">
      <c r="A9" s="206" t="s">
        <v>16</v>
      </c>
      <c r="B9" s="207">
        <v>215548</v>
      </c>
      <c r="C9" s="207">
        <v>206146</v>
      </c>
      <c r="D9" s="207">
        <v>207313</v>
      </c>
      <c r="E9" s="204">
        <f t="shared" si="0"/>
        <v>-3.8204947389908539E-2</v>
      </c>
      <c r="F9" s="205">
        <f t="shared" si="1"/>
        <v>5.6610363528761809E-3</v>
      </c>
      <c r="G9" s="4"/>
      <c r="H9" s="4"/>
    </row>
    <row r="10" spans="1:8" ht="26.25" customHeight="1">
      <c r="A10" s="694" t="s">
        <v>107</v>
      </c>
      <c r="B10" s="695"/>
      <c r="C10" s="695"/>
      <c r="D10" s="695"/>
      <c r="E10" s="695"/>
      <c r="F10" s="696"/>
      <c r="G10" s="4"/>
      <c r="H10" s="4"/>
    </row>
    <row r="11" spans="1:8" s="5" customFormat="1" ht="21" customHeight="1">
      <c r="A11" s="208" t="s">
        <v>429</v>
      </c>
      <c r="B11" s="209">
        <v>763123</v>
      </c>
      <c r="C11" s="210">
        <v>763343</v>
      </c>
      <c r="D11" s="210">
        <v>761183</v>
      </c>
      <c r="E11" s="200">
        <f t="shared" ref="E11:E15" si="2">D11/B11-1</f>
        <v>-2.5421852047441407E-3</v>
      </c>
      <c r="F11" s="201">
        <f t="shared" ref="F11:F15" si="3">D11/C11-1</f>
        <v>-2.8296584890409315E-3</v>
      </c>
      <c r="G11" s="4"/>
      <c r="H11" s="4"/>
    </row>
    <row r="12" spans="1:8" ht="21" customHeight="1">
      <c r="A12" s="213" t="s">
        <v>17</v>
      </c>
      <c r="B12" s="212">
        <v>687501</v>
      </c>
      <c r="C12" s="203">
        <v>696224</v>
      </c>
      <c r="D12" s="203">
        <v>697217</v>
      </c>
      <c r="E12" s="562">
        <f t="shared" si="2"/>
        <v>1.413234308022826E-2</v>
      </c>
      <c r="F12" s="205">
        <f t="shared" si="3"/>
        <v>1.4262651100795942E-3</v>
      </c>
      <c r="G12" s="4"/>
      <c r="H12" s="4"/>
    </row>
    <row r="13" spans="1:8" ht="21" customHeight="1">
      <c r="A13" s="214" t="s">
        <v>18</v>
      </c>
      <c r="B13" s="212">
        <v>12214</v>
      </c>
      <c r="C13" s="207">
        <v>10809</v>
      </c>
      <c r="D13" s="207">
        <v>10287</v>
      </c>
      <c r="E13" s="204">
        <f t="shared" si="2"/>
        <v>-0.15776977239233669</v>
      </c>
      <c r="F13" s="205">
        <f t="shared" si="3"/>
        <v>-4.8293089092423025E-2</v>
      </c>
      <c r="G13" s="4"/>
      <c r="H13" s="4"/>
    </row>
    <row r="14" spans="1:8" ht="21" customHeight="1">
      <c r="A14" s="214" t="s">
        <v>19</v>
      </c>
      <c r="B14" s="212">
        <v>60930</v>
      </c>
      <c r="C14" s="207">
        <v>53910</v>
      </c>
      <c r="D14" s="207">
        <v>51312</v>
      </c>
      <c r="E14" s="204">
        <f t="shared" si="2"/>
        <v>-0.15785327424913831</v>
      </c>
      <c r="F14" s="205">
        <f t="shared" si="3"/>
        <v>-4.8191430161380056E-2</v>
      </c>
      <c r="G14" s="4"/>
      <c r="H14" s="4"/>
    </row>
    <row r="15" spans="1:8" ht="26.25" customHeight="1">
      <c r="A15" s="215" t="s">
        <v>20</v>
      </c>
      <c r="B15" s="216">
        <v>2478</v>
      </c>
      <c r="C15" s="217">
        <v>2400</v>
      </c>
      <c r="D15" s="217">
        <v>2367</v>
      </c>
      <c r="E15" s="204">
        <f t="shared" si="2"/>
        <v>-4.4794188861985496E-2</v>
      </c>
      <c r="F15" s="205">
        <f t="shared" si="3"/>
        <v>-1.375000000000004E-2</v>
      </c>
      <c r="G15" s="4"/>
      <c r="H15" s="4"/>
    </row>
    <row r="16" spans="1:8" ht="27.75" customHeight="1">
      <c r="A16" s="694" t="s">
        <v>21</v>
      </c>
      <c r="B16" s="695"/>
      <c r="C16" s="695"/>
      <c r="D16" s="695"/>
      <c r="E16" s="695"/>
      <c r="F16" s="696"/>
      <c r="G16" s="4"/>
      <c r="H16" s="4"/>
    </row>
    <row r="17" spans="1:8" ht="24.75" customHeight="1">
      <c r="A17" s="208" t="s">
        <v>22</v>
      </c>
      <c r="B17" s="199">
        <v>215548</v>
      </c>
      <c r="C17" s="199">
        <v>206146</v>
      </c>
      <c r="D17" s="199">
        <v>207313</v>
      </c>
      <c r="E17" s="200">
        <f t="shared" ref="E17:E29" si="4">D17/B17-1</f>
        <v>-3.8204947389908539E-2</v>
      </c>
      <c r="F17" s="201">
        <f t="shared" ref="F17:F29" si="5">D17/C17-1</f>
        <v>5.6610363528761809E-3</v>
      </c>
      <c r="G17" s="4"/>
      <c r="H17" s="4"/>
    </row>
    <row r="18" spans="1:8" ht="33" customHeight="1">
      <c r="A18" s="218" t="s">
        <v>23</v>
      </c>
      <c r="B18" s="219">
        <v>174462</v>
      </c>
      <c r="C18" s="219">
        <v>166305</v>
      </c>
      <c r="D18" s="219">
        <v>167029</v>
      </c>
      <c r="E18" s="200">
        <f t="shared" si="4"/>
        <v>-4.2605266476367309E-2</v>
      </c>
      <c r="F18" s="201">
        <f t="shared" si="5"/>
        <v>4.3534469799464404E-3</v>
      </c>
      <c r="G18" s="4"/>
      <c r="H18" s="4"/>
    </row>
    <row r="19" spans="1:8" ht="27.75" customHeight="1">
      <c r="A19" s="211" t="s">
        <v>24</v>
      </c>
      <c r="B19" s="212">
        <v>11685</v>
      </c>
      <c r="C19" s="207">
        <v>11194</v>
      </c>
      <c r="D19" s="207">
        <v>11186</v>
      </c>
      <c r="E19" s="204">
        <f t="shared" si="4"/>
        <v>-4.2704321780059895E-2</v>
      </c>
      <c r="F19" s="205">
        <f t="shared" si="5"/>
        <v>-7.146685724495061E-4</v>
      </c>
      <c r="G19" s="4"/>
      <c r="H19" s="4"/>
    </row>
    <row r="20" spans="1:8" ht="20.25" customHeight="1">
      <c r="A20" s="211" t="s">
        <v>25</v>
      </c>
      <c r="B20" s="212">
        <v>172545</v>
      </c>
      <c r="C20" s="207">
        <v>164600</v>
      </c>
      <c r="D20" s="207">
        <v>165383</v>
      </c>
      <c r="E20" s="204">
        <f t="shared" si="4"/>
        <v>-4.1508012402561634E-2</v>
      </c>
      <c r="F20" s="205">
        <f t="shared" si="5"/>
        <v>4.756986634264937E-3</v>
      </c>
      <c r="G20" s="4"/>
      <c r="H20" s="4"/>
    </row>
    <row r="21" spans="1:8" ht="28.5" customHeight="1">
      <c r="A21" s="211" t="s">
        <v>26</v>
      </c>
      <c r="B21" s="212">
        <v>141</v>
      </c>
      <c r="C21" s="207">
        <v>114</v>
      </c>
      <c r="D21" s="207">
        <v>109</v>
      </c>
      <c r="E21" s="204">
        <f t="shared" si="4"/>
        <v>-0.22695035460992907</v>
      </c>
      <c r="F21" s="205">
        <f t="shared" si="5"/>
        <v>-4.3859649122807043E-2</v>
      </c>
      <c r="G21" s="4"/>
      <c r="H21" s="4"/>
    </row>
    <row r="22" spans="1:8" ht="28.5" customHeight="1">
      <c r="A22" s="211" t="s">
        <v>27</v>
      </c>
      <c r="B22" s="212">
        <v>429</v>
      </c>
      <c r="C22" s="207">
        <v>384</v>
      </c>
      <c r="D22" s="207">
        <v>374</v>
      </c>
      <c r="E22" s="204">
        <f t="shared" si="4"/>
        <v>-0.12820512820512819</v>
      </c>
      <c r="F22" s="205">
        <f t="shared" si="5"/>
        <v>-2.604166666666663E-2</v>
      </c>
      <c r="G22" s="4"/>
      <c r="H22" s="4"/>
    </row>
    <row r="23" spans="1:8" ht="28.5" customHeight="1">
      <c r="A23" s="211" t="s">
        <v>510</v>
      </c>
      <c r="B23" s="212">
        <v>1347</v>
      </c>
      <c r="C23" s="207">
        <v>1207</v>
      </c>
      <c r="D23" s="207">
        <v>1163</v>
      </c>
      <c r="E23" s="204">
        <f t="shared" si="4"/>
        <v>-0.13659985152190057</v>
      </c>
      <c r="F23" s="205">
        <f t="shared" si="5"/>
        <v>-3.6454018227009111E-2</v>
      </c>
      <c r="G23" s="4"/>
      <c r="H23" s="4"/>
    </row>
    <row r="24" spans="1:8" ht="24" customHeight="1">
      <c r="A24" s="218" t="s">
        <v>29</v>
      </c>
      <c r="B24" s="219">
        <v>41086</v>
      </c>
      <c r="C24" s="199">
        <v>39841</v>
      </c>
      <c r="D24" s="199">
        <v>40284</v>
      </c>
      <c r="E24" s="200">
        <f t="shared" si="4"/>
        <v>-1.9520031154164452E-2</v>
      </c>
      <c r="F24" s="201">
        <f t="shared" si="5"/>
        <v>1.1119198815290776E-2</v>
      </c>
      <c r="G24" s="4"/>
      <c r="H24" s="4"/>
    </row>
    <row r="25" spans="1:8" ht="21" customHeight="1">
      <c r="A25" s="211" t="s">
        <v>30</v>
      </c>
      <c r="B25" s="212">
        <v>788</v>
      </c>
      <c r="C25" s="207">
        <v>734</v>
      </c>
      <c r="D25" s="207">
        <v>744</v>
      </c>
      <c r="E25" s="204">
        <f t="shared" si="4"/>
        <v>-5.5837563451776595E-2</v>
      </c>
      <c r="F25" s="205">
        <f t="shared" si="5"/>
        <v>1.3623978201634968E-2</v>
      </c>
      <c r="G25" s="4"/>
      <c r="H25" s="4"/>
    </row>
    <row r="26" spans="1:8" ht="21" customHeight="1">
      <c r="A26" s="211" t="s">
        <v>31</v>
      </c>
      <c r="B26" s="212">
        <v>39721</v>
      </c>
      <c r="C26" s="207">
        <v>38547</v>
      </c>
      <c r="D26" s="207">
        <v>38998</v>
      </c>
      <c r="E26" s="204">
        <f t="shared" si="4"/>
        <v>-1.8201958661665074E-2</v>
      </c>
      <c r="F26" s="205">
        <f t="shared" si="5"/>
        <v>1.1700002594235537E-2</v>
      </c>
      <c r="G26" s="4"/>
      <c r="H26" s="4"/>
    </row>
    <row r="27" spans="1:8" ht="27.75" customHeight="1">
      <c r="A27" s="211" t="s">
        <v>32</v>
      </c>
      <c r="B27" s="212">
        <v>283</v>
      </c>
      <c r="C27" s="207">
        <v>264</v>
      </c>
      <c r="D27" s="207">
        <v>261</v>
      </c>
      <c r="E27" s="204">
        <f t="shared" si="4"/>
        <v>-7.7738515901060068E-2</v>
      </c>
      <c r="F27" s="205">
        <f t="shared" si="5"/>
        <v>-1.1363636363636354E-2</v>
      </c>
      <c r="G27" s="4"/>
      <c r="H27" s="4"/>
    </row>
    <row r="28" spans="1:8" ht="27.75" customHeight="1">
      <c r="A28" s="211" t="s">
        <v>33</v>
      </c>
      <c r="B28" s="212">
        <v>751</v>
      </c>
      <c r="C28" s="207">
        <v>710</v>
      </c>
      <c r="D28" s="207">
        <v>704</v>
      </c>
      <c r="E28" s="204">
        <f t="shared" si="4"/>
        <v>-6.2583222370173108E-2</v>
      </c>
      <c r="F28" s="205">
        <f t="shared" si="5"/>
        <v>-8.4507042253521014E-3</v>
      </c>
      <c r="G28" s="4"/>
      <c r="H28" s="4"/>
    </row>
    <row r="29" spans="1:8" ht="27.75" customHeight="1">
      <c r="A29" s="220" t="s">
        <v>34</v>
      </c>
      <c r="B29" s="216">
        <v>331</v>
      </c>
      <c r="C29" s="217">
        <v>320</v>
      </c>
      <c r="D29" s="217">
        <v>321</v>
      </c>
      <c r="E29" s="221">
        <f t="shared" si="4"/>
        <v>-3.0211480362537735E-2</v>
      </c>
      <c r="F29" s="222">
        <f t="shared" si="5"/>
        <v>3.1250000000000444E-3</v>
      </c>
      <c r="G29" s="4"/>
      <c r="H29" s="4"/>
    </row>
    <row r="30" spans="1:8" ht="14.25" customHeight="1">
      <c r="A30" s="6"/>
      <c r="B30" s="6"/>
      <c r="C30" s="6"/>
      <c r="D30" s="7"/>
      <c r="E30" s="7"/>
      <c r="F30" s="7"/>
    </row>
    <row r="31" spans="1:8">
      <c r="A31" s="690"/>
      <c r="B31" s="690"/>
      <c r="C31" s="690"/>
      <c r="D31" s="690"/>
      <c r="E31" s="690"/>
      <c r="F31" s="690"/>
    </row>
    <row r="32" spans="1:8" ht="16.5" customHeight="1">
      <c r="A32" s="8"/>
      <c r="B32" s="8"/>
      <c r="C32" s="8"/>
      <c r="D32" s="8"/>
      <c r="E32" s="8"/>
      <c r="F32" s="8"/>
    </row>
    <row r="39" spans="5:5">
      <c r="E39" s="501"/>
    </row>
  </sheetData>
  <mergeCells count="13">
    <mergeCell ref="E4:F4"/>
    <mergeCell ref="A31:F31"/>
    <mergeCell ref="A1:F1"/>
    <mergeCell ref="A2:F2"/>
    <mergeCell ref="A3:A5"/>
    <mergeCell ref="B3:C3"/>
    <mergeCell ref="B4:B5"/>
    <mergeCell ref="C4:C5"/>
    <mergeCell ref="D4:D5"/>
    <mergeCell ref="A6:F6"/>
    <mergeCell ref="A10:F10"/>
    <mergeCell ref="A16:F16"/>
    <mergeCell ref="D3:F3"/>
  </mergeCells>
  <hyperlinks>
    <hyperlink ref="G2"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view="pageBreakPreview" topLeftCell="A13" zoomScaleNormal="100" zoomScaleSheetLayoutView="100" workbookViewId="0">
      <selection activeCell="B1" sqref="B1"/>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691" t="str">
        <f>'Tab 1 (13)'!A1:F1</f>
        <v>II. FUNDUSZ EMERYTALNO-RENTOWY</v>
      </c>
      <c r="B1" s="691"/>
      <c r="C1" s="691"/>
      <c r="D1" s="691"/>
      <c r="E1" s="691"/>
    </row>
    <row r="2" spans="1:6" ht="32.25" customHeight="1">
      <c r="A2" s="697" t="s">
        <v>600</v>
      </c>
      <c r="B2" s="697"/>
      <c r="C2" s="697"/>
      <c r="D2" s="697"/>
      <c r="E2" s="697"/>
      <c r="F2" s="547" t="s">
        <v>539</v>
      </c>
    </row>
    <row r="3" spans="1:6" ht="43.5" customHeight="1">
      <c r="A3" s="178" t="s">
        <v>13</v>
      </c>
      <c r="B3" s="580" t="s">
        <v>661</v>
      </c>
      <c r="C3" s="580" t="s">
        <v>662</v>
      </c>
    </row>
    <row r="4" spans="1:6" ht="16.5" customHeight="1">
      <c r="A4" s="225" t="s">
        <v>42</v>
      </c>
      <c r="B4" s="226">
        <v>36199</v>
      </c>
      <c r="C4" s="226">
        <v>34506</v>
      </c>
    </row>
    <row r="5" spans="1:6" ht="16.5" customHeight="1">
      <c r="A5" s="174" t="s">
        <v>43</v>
      </c>
      <c r="B5" s="187">
        <v>66142</v>
      </c>
      <c r="C5" s="187">
        <v>54780</v>
      </c>
    </row>
    <row r="6" spans="1:6" ht="16.5" customHeight="1">
      <c r="A6" s="174" t="s">
        <v>44</v>
      </c>
      <c r="B6" s="187">
        <v>122596</v>
      </c>
      <c r="C6" s="187">
        <v>131367</v>
      </c>
    </row>
    <row r="7" spans="1:6" ht="16.5" customHeight="1">
      <c r="A7" s="174" t="s">
        <v>45</v>
      </c>
      <c r="B7" s="187">
        <v>12546</v>
      </c>
      <c r="C7" s="187">
        <v>12062</v>
      </c>
    </row>
    <row r="8" spans="1:6" ht="16.5" customHeight="1">
      <c r="A8" s="174" t="s">
        <v>46</v>
      </c>
      <c r="B8" s="187">
        <v>81658</v>
      </c>
      <c r="C8" s="187">
        <v>81484</v>
      </c>
    </row>
    <row r="9" spans="1:6" ht="16.5" customHeight="1">
      <c r="A9" s="174" t="s">
        <v>47</v>
      </c>
      <c r="B9" s="187">
        <v>85285</v>
      </c>
      <c r="C9" s="187">
        <v>124550</v>
      </c>
    </row>
    <row r="10" spans="1:6" ht="16.5" customHeight="1">
      <c r="A10" s="174" t="s">
        <v>48</v>
      </c>
      <c r="B10" s="187">
        <v>149466</v>
      </c>
      <c r="C10" s="187">
        <v>144749</v>
      </c>
    </row>
    <row r="11" spans="1:6" ht="16.5" customHeight="1">
      <c r="A11" s="174" t="s">
        <v>49</v>
      </c>
      <c r="B11" s="187">
        <v>19186</v>
      </c>
      <c r="C11" s="187">
        <v>22229</v>
      </c>
    </row>
    <row r="12" spans="1:6" ht="16.5" customHeight="1">
      <c r="A12" s="174" t="s">
        <v>50</v>
      </c>
      <c r="B12" s="187">
        <v>54564</v>
      </c>
      <c r="C12" s="187">
        <v>76355</v>
      </c>
    </row>
    <row r="13" spans="1:6" ht="16.5" customHeight="1">
      <c r="A13" s="174" t="s">
        <v>51</v>
      </c>
      <c r="B13" s="187">
        <v>68590</v>
      </c>
      <c r="C13" s="187">
        <v>72879</v>
      </c>
    </row>
    <row r="14" spans="1:6" ht="16.5" customHeight="1">
      <c r="A14" s="174" t="s">
        <v>52</v>
      </c>
      <c r="B14" s="187">
        <v>31959</v>
      </c>
      <c r="C14" s="187">
        <v>34565</v>
      </c>
    </row>
    <row r="15" spans="1:6" ht="16.5" customHeight="1">
      <c r="A15" s="174" t="s">
        <v>53</v>
      </c>
      <c r="B15" s="187">
        <v>26923</v>
      </c>
      <c r="C15" s="187">
        <v>28540</v>
      </c>
    </row>
    <row r="16" spans="1:6" ht="16.5" customHeight="1">
      <c r="A16" s="174" t="s">
        <v>54</v>
      </c>
      <c r="B16" s="187">
        <v>52440</v>
      </c>
      <c r="C16" s="187">
        <v>57283</v>
      </c>
    </row>
    <row r="17" spans="1:5" ht="16.5" customHeight="1">
      <c r="A17" s="174" t="s">
        <v>55</v>
      </c>
      <c r="B17" s="187">
        <v>35245</v>
      </c>
      <c r="C17" s="187">
        <v>36236</v>
      </c>
    </row>
    <row r="18" spans="1:5" ht="16.5" customHeight="1">
      <c r="A18" s="174" t="s">
        <v>56</v>
      </c>
      <c r="B18" s="187">
        <v>104685</v>
      </c>
      <c r="C18" s="187">
        <v>100496</v>
      </c>
    </row>
    <row r="19" spans="1:5" ht="16.5" customHeight="1">
      <c r="A19" s="174" t="s">
        <v>57</v>
      </c>
      <c r="B19" s="187">
        <v>20609</v>
      </c>
      <c r="C19" s="187">
        <v>20391</v>
      </c>
    </row>
    <row r="20" spans="1:5" ht="16.5" customHeight="1">
      <c r="A20" s="174" t="s">
        <v>59</v>
      </c>
      <c r="B20" s="187">
        <v>68</v>
      </c>
      <c r="C20" s="187"/>
    </row>
    <row r="21" spans="1:5" ht="16.5" customHeight="1">
      <c r="A21" s="174" t="s">
        <v>60</v>
      </c>
      <c r="B21" s="187">
        <v>303</v>
      </c>
      <c r="C21" s="187"/>
    </row>
    <row r="22" spans="1:5" ht="16.5" customHeight="1">
      <c r="A22" s="174" t="s">
        <v>61</v>
      </c>
      <c r="B22" s="187">
        <v>31</v>
      </c>
      <c r="C22" s="187"/>
    </row>
    <row r="23" spans="1:5" ht="18.75" customHeight="1">
      <c r="A23" s="223" t="s">
        <v>119</v>
      </c>
      <c r="B23" s="224">
        <v>968496</v>
      </c>
      <c r="C23" s="224">
        <f>SUM(C4:C19)</f>
        <v>1032472</v>
      </c>
    </row>
    <row r="24" spans="1:5" ht="18.75" customHeight="1">
      <c r="A24" s="227"/>
      <c r="B24" s="228"/>
      <c r="C24" s="228"/>
    </row>
    <row r="25" spans="1:5" ht="24" customHeight="1">
      <c r="A25" s="698" t="s">
        <v>515</v>
      </c>
      <c r="B25" s="698"/>
      <c r="C25" s="698"/>
      <c r="D25" s="698"/>
      <c r="E25" s="698"/>
    </row>
    <row r="40" spans="7:7">
      <c r="G40" s="503"/>
    </row>
    <row r="48" spans="7:7" ht="46.5" customHeight="1"/>
  </sheetData>
  <sortState ref="A4:C19">
    <sortCondition ref="A4:A19"/>
  </sortState>
  <mergeCells count="3">
    <mergeCell ref="A1:E1"/>
    <mergeCell ref="A2:E2"/>
    <mergeCell ref="A25:E25"/>
  </mergeCells>
  <hyperlinks>
    <hyperlink ref="F2"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zoomScale="80" zoomScaleNormal="100" zoomScaleSheetLayoutView="80" workbookViewId="0">
      <selection activeCell="B1" sqref="B1"/>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691" t="str">
        <f>'Tab 2 (14) i wykres 1'!A1:E1</f>
        <v>II. FUNDUSZ EMERYTALNO-RENTOWY</v>
      </c>
      <c r="B1" s="691"/>
      <c r="C1" s="691"/>
      <c r="D1" s="691"/>
      <c r="E1" s="691"/>
    </row>
    <row r="2" spans="1:6" ht="48.75" customHeight="1">
      <c r="A2" s="678" t="s">
        <v>575</v>
      </c>
      <c r="B2" s="678"/>
      <c r="C2" s="678"/>
      <c r="F2" s="547" t="s">
        <v>539</v>
      </c>
    </row>
    <row r="3" spans="1:6" ht="36.75" customHeight="1">
      <c r="A3" s="700" t="s">
        <v>13</v>
      </c>
      <c r="B3" s="178" t="s">
        <v>493</v>
      </c>
      <c r="C3" s="178" t="s">
        <v>335</v>
      </c>
    </row>
    <row r="4" spans="1:6" ht="14.25" customHeight="1">
      <c r="A4" s="701"/>
      <c r="B4" s="703" t="s">
        <v>333</v>
      </c>
      <c r="C4" s="704"/>
    </row>
    <row r="5" spans="1:6" ht="14.25" customHeight="1">
      <c r="A5" s="702"/>
      <c r="B5" s="681" t="str">
        <f>'Tab 6 i 7'!B5:G5</f>
        <v>I KWARTAŁ 2024 R.</v>
      </c>
      <c r="C5" s="683"/>
    </row>
    <row r="6" spans="1:6" ht="16.5" customHeight="1">
      <c r="A6" s="225" t="s">
        <v>42</v>
      </c>
      <c r="B6" s="452">
        <v>1890.42</v>
      </c>
      <c r="C6" s="452">
        <v>2045.79</v>
      </c>
    </row>
    <row r="7" spans="1:6" ht="16.5" customHeight="1">
      <c r="A7" s="174" t="s">
        <v>43</v>
      </c>
      <c r="B7" s="188">
        <v>1948.87</v>
      </c>
      <c r="C7" s="188">
        <v>2020.29</v>
      </c>
    </row>
    <row r="8" spans="1:6" ht="16.5" customHeight="1">
      <c r="A8" s="174" t="s">
        <v>44</v>
      </c>
      <c r="B8" s="188">
        <v>1901.02</v>
      </c>
      <c r="C8" s="188">
        <v>1994.2</v>
      </c>
    </row>
    <row r="9" spans="1:6" ht="16.5" customHeight="1">
      <c r="A9" s="174" t="s">
        <v>45</v>
      </c>
      <c r="B9" s="188">
        <v>1838.24</v>
      </c>
      <c r="C9" s="188">
        <v>2112.44</v>
      </c>
    </row>
    <row r="10" spans="1:6" ht="16.5" customHeight="1">
      <c r="A10" s="174" t="s">
        <v>46</v>
      </c>
      <c r="B10" s="188">
        <v>1923.94</v>
      </c>
      <c r="C10" s="188">
        <v>1998.24</v>
      </c>
    </row>
    <row r="11" spans="1:6" ht="16.5" customHeight="1">
      <c r="A11" s="174" t="s">
        <v>47</v>
      </c>
      <c r="B11" s="188">
        <v>1862.58</v>
      </c>
      <c r="C11" s="188">
        <v>1939.35</v>
      </c>
    </row>
    <row r="12" spans="1:6" ht="16.5" customHeight="1">
      <c r="A12" s="174" t="s">
        <v>48</v>
      </c>
      <c r="B12" s="188">
        <v>1917.03</v>
      </c>
      <c r="C12" s="188">
        <v>1975.43</v>
      </c>
    </row>
    <row r="13" spans="1:6" ht="16.5" customHeight="1">
      <c r="A13" s="174" t="s">
        <v>49</v>
      </c>
      <c r="B13" s="188">
        <v>1926.76</v>
      </c>
      <c r="C13" s="188">
        <v>2032.02</v>
      </c>
    </row>
    <row r="14" spans="1:6" ht="16.5" customHeight="1">
      <c r="A14" s="174" t="s">
        <v>50</v>
      </c>
      <c r="B14" s="188">
        <v>1885.03</v>
      </c>
      <c r="C14" s="188">
        <v>1968.03</v>
      </c>
    </row>
    <row r="15" spans="1:6" ht="16.5" customHeight="1">
      <c r="A15" s="174" t="s">
        <v>51</v>
      </c>
      <c r="B15" s="188">
        <v>1926.85</v>
      </c>
      <c r="C15" s="188">
        <v>1985.5</v>
      </c>
    </row>
    <row r="16" spans="1:6" ht="16.5" customHeight="1">
      <c r="A16" s="174" t="s">
        <v>52</v>
      </c>
      <c r="B16" s="188">
        <v>1924.99</v>
      </c>
      <c r="C16" s="188">
        <v>2026.33</v>
      </c>
    </row>
    <row r="17" spans="1:5" ht="16.5" customHeight="1">
      <c r="A17" s="174" t="s">
        <v>53</v>
      </c>
      <c r="B17" s="188">
        <v>1829.42</v>
      </c>
      <c r="C17" s="188">
        <v>2101.2199999999998</v>
      </c>
    </row>
    <row r="18" spans="1:5" ht="16.5" customHeight="1">
      <c r="A18" s="174" t="s">
        <v>54</v>
      </c>
      <c r="B18" s="188">
        <v>1894.53</v>
      </c>
      <c r="C18" s="188">
        <v>1972.58</v>
      </c>
    </row>
    <row r="19" spans="1:5" ht="16.5" customHeight="1">
      <c r="A19" s="174" t="s">
        <v>55</v>
      </c>
      <c r="B19" s="188">
        <v>1937.57</v>
      </c>
      <c r="C19" s="188">
        <v>2032.14</v>
      </c>
    </row>
    <row r="20" spans="1:5" ht="16.5" customHeight="1">
      <c r="A20" s="174" t="s">
        <v>56</v>
      </c>
      <c r="B20" s="188">
        <v>1869.15</v>
      </c>
      <c r="C20" s="188">
        <v>1952.58</v>
      </c>
    </row>
    <row r="21" spans="1:5" ht="16.5" customHeight="1">
      <c r="A21" s="174" t="s">
        <v>57</v>
      </c>
      <c r="B21" s="188">
        <v>1924.97</v>
      </c>
      <c r="C21" s="188">
        <v>2065.5300000000002</v>
      </c>
    </row>
    <row r="22" spans="1:5" ht="16.5" customHeight="1">
      <c r="A22" s="174" t="s">
        <v>59</v>
      </c>
      <c r="B22" s="188">
        <v>945.54</v>
      </c>
      <c r="C22" s="188">
        <v>945.54</v>
      </c>
    </row>
    <row r="23" spans="1:5" ht="16.5" customHeight="1">
      <c r="A23" s="174" t="s">
        <v>60</v>
      </c>
      <c r="B23" s="188">
        <v>856.7</v>
      </c>
      <c r="C23" s="188">
        <v>856.7</v>
      </c>
    </row>
    <row r="24" spans="1:5" ht="16.5" customHeight="1">
      <c r="A24" s="177" t="s">
        <v>61</v>
      </c>
      <c r="B24" s="197">
        <v>765.03</v>
      </c>
      <c r="C24" s="197">
        <v>765.03</v>
      </c>
    </row>
    <row r="26" spans="1:5" ht="11.25" customHeight="1"/>
    <row r="27" spans="1:5" ht="36" customHeight="1">
      <c r="A27" s="699" t="s">
        <v>519</v>
      </c>
      <c r="B27" s="699"/>
      <c r="C27" s="699"/>
      <c r="D27" s="699"/>
      <c r="E27" s="699"/>
    </row>
    <row r="40" spans="7:7">
      <c r="G40" s="503"/>
    </row>
    <row r="50" ht="27.75" customHeight="1"/>
  </sheetData>
  <sortState ref="A6:C21">
    <sortCondition ref="A6:A21"/>
  </sortState>
  <mergeCells count="6">
    <mergeCell ref="A27:E27"/>
    <mergeCell ref="A2:C2"/>
    <mergeCell ref="A1:E1"/>
    <mergeCell ref="B5:C5"/>
    <mergeCell ref="A3:A5"/>
    <mergeCell ref="B4:C4"/>
  </mergeCells>
  <hyperlinks>
    <hyperlink ref="F2"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zoomScale="90" zoomScaleNormal="100" zoomScaleSheetLayoutView="90" workbookViewId="0">
      <selection activeCell="B1" sqref="B1"/>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691" t="str">
        <f>'Tab 3 (15) i wykres 2'!A1:E1</f>
        <v>II. FUNDUSZ EMERYTALNO-RENTOWY</v>
      </c>
      <c r="B1" s="691"/>
      <c r="C1" s="691"/>
      <c r="D1" s="691"/>
      <c r="E1" s="691"/>
      <c r="F1" s="691"/>
      <c r="G1" s="714"/>
      <c r="H1" s="714"/>
    </row>
    <row r="2" spans="1:12" ht="15">
      <c r="A2" s="9"/>
      <c r="B2" s="9"/>
      <c r="C2" s="9"/>
      <c r="D2" s="9"/>
      <c r="E2" s="9"/>
      <c r="F2" s="9"/>
      <c r="G2" s="9"/>
      <c r="H2" s="10"/>
    </row>
    <row r="3" spans="1:12" ht="36" customHeight="1">
      <c r="A3" s="692" t="s">
        <v>576</v>
      </c>
      <c r="B3" s="692"/>
      <c r="C3" s="692"/>
      <c r="D3" s="692"/>
      <c r="E3" s="692"/>
      <c r="F3" s="692"/>
      <c r="G3" s="692"/>
      <c r="H3" s="692"/>
      <c r="I3" s="547" t="s">
        <v>539</v>
      </c>
    </row>
    <row r="4" spans="1:12" ht="18" customHeight="1">
      <c r="A4" s="707" t="s">
        <v>13</v>
      </c>
      <c r="B4" s="707" t="s">
        <v>119</v>
      </c>
      <c r="C4" s="716" t="s">
        <v>35</v>
      </c>
      <c r="D4" s="717"/>
      <c r="E4" s="717"/>
      <c r="F4" s="717"/>
      <c r="G4" s="717"/>
      <c r="H4" s="718"/>
    </row>
    <row r="5" spans="1:12">
      <c r="A5" s="715"/>
      <c r="B5" s="715"/>
      <c r="C5" s="707" t="s">
        <v>431</v>
      </c>
      <c r="D5" s="707" t="s">
        <v>36</v>
      </c>
      <c r="E5" s="719" t="s">
        <v>35</v>
      </c>
      <c r="F5" s="720"/>
      <c r="G5" s="720"/>
      <c r="H5" s="721"/>
    </row>
    <row r="6" spans="1:12" ht="29.25" customHeight="1">
      <c r="A6" s="715"/>
      <c r="B6" s="715"/>
      <c r="C6" s="715"/>
      <c r="D6" s="715"/>
      <c r="E6" s="722" t="s">
        <v>37</v>
      </c>
      <c r="F6" s="723"/>
      <c r="G6" s="705" t="s">
        <v>38</v>
      </c>
      <c r="H6" s="705"/>
    </row>
    <row r="7" spans="1:12">
      <c r="A7" s="715"/>
      <c r="B7" s="715"/>
      <c r="C7" s="715"/>
      <c r="D7" s="715"/>
      <c r="E7" s="705" t="s">
        <v>39</v>
      </c>
      <c r="F7" s="706" t="s">
        <v>40</v>
      </c>
      <c r="G7" s="707" t="s">
        <v>41</v>
      </c>
      <c r="H7" s="706" t="s">
        <v>40</v>
      </c>
    </row>
    <row r="8" spans="1:12" ht="26.25" customHeight="1">
      <c r="A8" s="715"/>
      <c r="B8" s="708"/>
      <c r="C8" s="708"/>
      <c r="D8" s="708"/>
      <c r="E8" s="705"/>
      <c r="F8" s="706"/>
      <c r="G8" s="708"/>
      <c r="H8" s="706"/>
    </row>
    <row r="9" spans="1:12" ht="18" customHeight="1">
      <c r="A9" s="708"/>
      <c r="B9" s="711" t="str">
        <f>'Tab 12'!B6:K6</f>
        <v>I KWARTAŁ 2024 R.</v>
      </c>
      <c r="C9" s="712"/>
      <c r="D9" s="712"/>
      <c r="E9" s="712"/>
      <c r="F9" s="712"/>
      <c r="G9" s="712"/>
      <c r="H9" s="713"/>
    </row>
    <row r="10" spans="1:12" s="5" customFormat="1" ht="21.75" customHeight="1">
      <c r="A10" s="229" t="s">
        <v>430</v>
      </c>
      <c r="B10" s="230">
        <v>968496</v>
      </c>
      <c r="C10" s="231">
        <v>761183</v>
      </c>
      <c r="D10" s="232">
        <v>207313</v>
      </c>
      <c r="E10" s="233">
        <v>167029</v>
      </c>
      <c r="F10" s="233">
        <v>11186</v>
      </c>
      <c r="G10" s="233">
        <v>40284</v>
      </c>
      <c r="H10" s="234">
        <v>744</v>
      </c>
      <c r="I10" s="11"/>
      <c r="J10" s="11"/>
    </row>
    <row r="11" spans="1:12" ht="21" customHeight="1">
      <c r="A11" s="235" t="s">
        <v>42</v>
      </c>
      <c r="B11" s="236">
        <v>36199</v>
      </c>
      <c r="C11" s="237">
        <v>28892</v>
      </c>
      <c r="D11" s="238">
        <v>7307</v>
      </c>
      <c r="E11" s="239">
        <v>5886</v>
      </c>
      <c r="F11" s="239">
        <v>436</v>
      </c>
      <c r="G11" s="239">
        <v>1421</v>
      </c>
      <c r="H11" s="240">
        <v>20</v>
      </c>
      <c r="I11" s="12"/>
      <c r="J11" s="11"/>
      <c r="K11" s="12"/>
      <c r="L11" s="12"/>
    </row>
    <row r="12" spans="1:12" ht="21" customHeight="1">
      <c r="A12" s="235" t="s">
        <v>43</v>
      </c>
      <c r="B12" s="236">
        <v>66142</v>
      </c>
      <c r="C12" s="237">
        <v>51925</v>
      </c>
      <c r="D12" s="238">
        <v>14217</v>
      </c>
      <c r="E12" s="239">
        <v>11891</v>
      </c>
      <c r="F12" s="239">
        <v>949</v>
      </c>
      <c r="G12" s="239">
        <v>2326</v>
      </c>
      <c r="H12" s="240">
        <v>55</v>
      </c>
      <c r="I12" s="12"/>
      <c r="J12" s="11"/>
      <c r="K12" s="12"/>
      <c r="L12" s="12"/>
    </row>
    <row r="13" spans="1:12" ht="21" customHeight="1">
      <c r="A13" s="235" t="s">
        <v>44</v>
      </c>
      <c r="B13" s="236">
        <v>122596</v>
      </c>
      <c r="C13" s="237">
        <v>96282</v>
      </c>
      <c r="D13" s="238">
        <v>26314</v>
      </c>
      <c r="E13" s="239">
        <v>21404</v>
      </c>
      <c r="F13" s="239">
        <v>1394</v>
      </c>
      <c r="G13" s="239">
        <v>4910</v>
      </c>
      <c r="H13" s="240">
        <v>103</v>
      </c>
      <c r="I13" s="12"/>
      <c r="J13" s="11"/>
      <c r="K13" s="12"/>
      <c r="L13" s="12"/>
    </row>
    <row r="14" spans="1:12" ht="21" customHeight="1">
      <c r="A14" s="235" t="s">
        <v>45</v>
      </c>
      <c r="B14" s="236">
        <v>12546</v>
      </c>
      <c r="C14" s="237">
        <v>9384</v>
      </c>
      <c r="D14" s="238">
        <v>3162</v>
      </c>
      <c r="E14" s="239">
        <v>2627</v>
      </c>
      <c r="F14" s="239">
        <v>172</v>
      </c>
      <c r="G14" s="239">
        <v>536</v>
      </c>
      <c r="H14" s="240">
        <v>10</v>
      </c>
      <c r="I14" s="12"/>
      <c r="J14" s="11"/>
      <c r="K14" s="12"/>
      <c r="L14" s="12"/>
    </row>
    <row r="15" spans="1:12" ht="21" customHeight="1">
      <c r="A15" s="235" t="s">
        <v>46</v>
      </c>
      <c r="B15" s="236">
        <v>81658</v>
      </c>
      <c r="C15" s="237">
        <v>69017</v>
      </c>
      <c r="D15" s="238">
        <v>12642</v>
      </c>
      <c r="E15" s="239">
        <v>9763</v>
      </c>
      <c r="F15" s="239">
        <v>846</v>
      </c>
      <c r="G15" s="239">
        <v>2879</v>
      </c>
      <c r="H15" s="240">
        <v>38</v>
      </c>
      <c r="I15" s="12"/>
      <c r="J15" s="11"/>
      <c r="K15" s="12"/>
      <c r="L15" s="12"/>
    </row>
    <row r="16" spans="1:12" ht="21" customHeight="1">
      <c r="A16" s="235" t="s">
        <v>47</v>
      </c>
      <c r="B16" s="236">
        <v>85285</v>
      </c>
      <c r="C16" s="237">
        <v>58248</v>
      </c>
      <c r="D16" s="238">
        <v>27037</v>
      </c>
      <c r="E16" s="239">
        <v>23264</v>
      </c>
      <c r="F16" s="239">
        <v>1102</v>
      </c>
      <c r="G16" s="239">
        <v>3773</v>
      </c>
      <c r="H16" s="240">
        <v>64</v>
      </c>
      <c r="I16" s="12"/>
      <c r="J16" s="11"/>
      <c r="K16" s="12"/>
      <c r="L16" s="12"/>
    </row>
    <row r="17" spans="1:12" ht="21" customHeight="1">
      <c r="A17" s="235" t="s">
        <v>48</v>
      </c>
      <c r="B17" s="236">
        <v>149466</v>
      </c>
      <c r="C17" s="241">
        <v>122012</v>
      </c>
      <c r="D17" s="242">
        <v>27454</v>
      </c>
      <c r="E17" s="243">
        <v>20700</v>
      </c>
      <c r="F17" s="243">
        <v>1489</v>
      </c>
      <c r="G17" s="243">
        <v>6754</v>
      </c>
      <c r="H17" s="244">
        <v>108</v>
      </c>
      <c r="I17" s="12"/>
      <c r="J17" s="11"/>
      <c r="K17" s="12"/>
      <c r="L17" s="12"/>
    </row>
    <row r="18" spans="1:12" ht="21" customHeight="1">
      <c r="A18" s="235" t="s">
        <v>49</v>
      </c>
      <c r="B18" s="236">
        <v>19186</v>
      </c>
      <c r="C18" s="237">
        <v>16564</v>
      </c>
      <c r="D18" s="238">
        <v>2621</v>
      </c>
      <c r="E18" s="239">
        <v>1946</v>
      </c>
      <c r="F18" s="239">
        <v>152</v>
      </c>
      <c r="G18" s="239">
        <v>675</v>
      </c>
      <c r="H18" s="240">
        <v>15</v>
      </c>
      <c r="I18" s="12"/>
      <c r="J18" s="11"/>
      <c r="K18" s="12"/>
      <c r="L18" s="12"/>
    </row>
    <row r="19" spans="1:12" ht="21" customHeight="1">
      <c r="A19" s="235" t="s">
        <v>50</v>
      </c>
      <c r="B19" s="236">
        <v>54564</v>
      </c>
      <c r="C19" s="237">
        <v>41020</v>
      </c>
      <c r="D19" s="238">
        <v>13544</v>
      </c>
      <c r="E19" s="239">
        <v>11305</v>
      </c>
      <c r="F19" s="239">
        <v>595</v>
      </c>
      <c r="G19" s="239">
        <v>2238</v>
      </c>
      <c r="H19" s="240">
        <v>26</v>
      </c>
      <c r="I19" s="12"/>
      <c r="J19" s="11"/>
      <c r="K19" s="12"/>
      <c r="L19" s="12"/>
    </row>
    <row r="20" spans="1:12" ht="21" customHeight="1">
      <c r="A20" s="235" t="s">
        <v>51</v>
      </c>
      <c r="B20" s="236">
        <v>68590</v>
      </c>
      <c r="C20" s="237">
        <v>55106</v>
      </c>
      <c r="D20" s="238">
        <v>13483</v>
      </c>
      <c r="E20" s="239">
        <v>10638</v>
      </c>
      <c r="F20" s="239">
        <v>738</v>
      </c>
      <c r="G20" s="239">
        <v>2846</v>
      </c>
      <c r="H20" s="240">
        <v>57</v>
      </c>
      <c r="I20" s="12"/>
      <c r="J20" s="11"/>
      <c r="K20" s="12"/>
      <c r="L20" s="12"/>
    </row>
    <row r="21" spans="1:12" ht="21" customHeight="1">
      <c r="A21" s="235" t="s">
        <v>52</v>
      </c>
      <c r="B21" s="236">
        <v>31959</v>
      </c>
      <c r="C21" s="237">
        <v>24104</v>
      </c>
      <c r="D21" s="238">
        <v>7854</v>
      </c>
      <c r="E21" s="239">
        <v>6353</v>
      </c>
      <c r="F21" s="239">
        <v>406</v>
      </c>
      <c r="G21" s="239">
        <v>1502</v>
      </c>
      <c r="H21" s="240">
        <v>28</v>
      </c>
      <c r="I21" s="12"/>
      <c r="J21" s="11"/>
      <c r="K21" s="12"/>
      <c r="L21" s="12"/>
    </row>
    <row r="22" spans="1:12" ht="21" customHeight="1">
      <c r="A22" s="235" t="s">
        <v>53</v>
      </c>
      <c r="B22" s="236">
        <v>26923</v>
      </c>
      <c r="C22" s="237">
        <v>21596</v>
      </c>
      <c r="D22" s="238">
        <v>5327</v>
      </c>
      <c r="E22" s="239">
        <v>4346</v>
      </c>
      <c r="F22" s="239">
        <v>312</v>
      </c>
      <c r="G22" s="239">
        <v>982</v>
      </c>
      <c r="H22" s="240">
        <v>18</v>
      </c>
      <c r="I22" s="12"/>
      <c r="J22" s="11"/>
      <c r="K22" s="12"/>
      <c r="L22" s="12"/>
    </row>
    <row r="23" spans="1:12" ht="21" customHeight="1">
      <c r="A23" s="235" t="s">
        <v>54</v>
      </c>
      <c r="B23" s="236">
        <v>52440</v>
      </c>
      <c r="C23" s="237">
        <v>41930</v>
      </c>
      <c r="D23" s="238">
        <v>10510</v>
      </c>
      <c r="E23" s="239">
        <v>8257</v>
      </c>
      <c r="F23" s="239">
        <v>587</v>
      </c>
      <c r="G23" s="239">
        <v>2253</v>
      </c>
      <c r="H23" s="240">
        <v>48</v>
      </c>
      <c r="I23" s="12"/>
      <c r="J23" s="11"/>
      <c r="K23" s="12"/>
      <c r="L23" s="12"/>
    </row>
    <row r="24" spans="1:12" ht="21" customHeight="1">
      <c r="A24" s="235" t="s">
        <v>55</v>
      </c>
      <c r="B24" s="236">
        <v>35245</v>
      </c>
      <c r="C24" s="237">
        <v>27121</v>
      </c>
      <c r="D24" s="238">
        <v>8124</v>
      </c>
      <c r="E24" s="239">
        <v>6301</v>
      </c>
      <c r="F24" s="239">
        <v>473</v>
      </c>
      <c r="G24" s="239">
        <v>1823</v>
      </c>
      <c r="H24" s="240">
        <v>39</v>
      </c>
      <c r="I24" s="12"/>
      <c r="J24" s="11"/>
      <c r="K24" s="12"/>
      <c r="L24" s="12"/>
    </row>
    <row r="25" spans="1:12" ht="21" customHeight="1">
      <c r="A25" s="235" t="s">
        <v>56</v>
      </c>
      <c r="B25" s="236">
        <v>104685</v>
      </c>
      <c r="C25" s="237">
        <v>81200</v>
      </c>
      <c r="D25" s="238">
        <v>23485</v>
      </c>
      <c r="E25" s="239">
        <v>18936</v>
      </c>
      <c r="F25" s="239">
        <v>1289</v>
      </c>
      <c r="G25" s="239">
        <v>4549</v>
      </c>
      <c r="H25" s="240">
        <v>97</v>
      </c>
      <c r="I25" s="12"/>
      <c r="J25" s="11"/>
      <c r="K25" s="12"/>
      <c r="L25" s="12"/>
    </row>
    <row r="26" spans="1:12" ht="21" customHeight="1">
      <c r="A26" s="245" t="s">
        <v>57</v>
      </c>
      <c r="B26" s="236">
        <v>20609</v>
      </c>
      <c r="C26" s="237">
        <v>16378</v>
      </c>
      <c r="D26" s="238">
        <v>4231</v>
      </c>
      <c r="E26" s="246">
        <v>3412</v>
      </c>
      <c r="F26" s="246">
        <v>245</v>
      </c>
      <c r="G26" s="246">
        <v>819</v>
      </c>
      <c r="H26" s="237">
        <v>16</v>
      </c>
      <c r="I26" s="12"/>
      <c r="J26" s="11"/>
      <c r="K26" s="12"/>
      <c r="L26" s="12"/>
    </row>
    <row r="27" spans="1:12" s="13" customFormat="1" ht="43.5" customHeight="1">
      <c r="A27" s="498" t="s">
        <v>58</v>
      </c>
      <c r="B27" s="247">
        <f>C27</f>
        <v>402</v>
      </c>
      <c r="C27" s="247">
        <v>402</v>
      </c>
      <c r="D27" s="248">
        <v>0</v>
      </c>
      <c r="E27" s="248">
        <v>0</v>
      </c>
      <c r="F27" s="248">
        <v>0</v>
      </c>
      <c r="G27" s="248">
        <v>0</v>
      </c>
      <c r="H27" s="249">
        <v>0</v>
      </c>
    </row>
    <row r="28" spans="1:12" s="13" customFormat="1" ht="15" customHeight="1">
      <c r="A28" s="250" t="s">
        <v>59</v>
      </c>
      <c r="B28" s="251">
        <f>C28</f>
        <v>68</v>
      </c>
      <c r="C28" s="251">
        <v>68</v>
      </c>
      <c r="D28" s="252">
        <v>0</v>
      </c>
      <c r="E28" s="252">
        <v>0</v>
      </c>
      <c r="F28" s="252">
        <v>0</v>
      </c>
      <c r="G28" s="252">
        <v>0</v>
      </c>
      <c r="H28" s="253">
        <v>0</v>
      </c>
    </row>
    <row r="29" spans="1:12" s="13" customFormat="1" ht="15" customHeight="1">
      <c r="A29" s="250" t="s">
        <v>60</v>
      </c>
      <c r="B29" s="251">
        <f t="shared" ref="B29:B30" si="0">C29</f>
        <v>303</v>
      </c>
      <c r="C29" s="251">
        <v>303</v>
      </c>
      <c r="D29" s="252">
        <v>0</v>
      </c>
      <c r="E29" s="252">
        <v>0</v>
      </c>
      <c r="F29" s="252">
        <v>0</v>
      </c>
      <c r="G29" s="252">
        <v>0</v>
      </c>
      <c r="H29" s="253">
        <v>0</v>
      </c>
    </row>
    <row r="30" spans="1:12" s="13" customFormat="1" ht="15" customHeight="1">
      <c r="A30" s="254" t="s">
        <v>61</v>
      </c>
      <c r="B30" s="255">
        <f t="shared" si="0"/>
        <v>31</v>
      </c>
      <c r="C30" s="255">
        <v>31</v>
      </c>
      <c r="D30" s="256">
        <v>0</v>
      </c>
      <c r="E30" s="256">
        <v>0</v>
      </c>
      <c r="F30" s="256">
        <v>0</v>
      </c>
      <c r="G30" s="256">
        <v>0</v>
      </c>
      <c r="H30" s="257">
        <v>0</v>
      </c>
    </row>
    <row r="31" spans="1:12" ht="27" customHeight="1">
      <c r="A31" s="709"/>
      <c r="B31" s="709"/>
      <c r="C31" s="709"/>
      <c r="D31" s="709"/>
      <c r="E31" s="709"/>
      <c r="F31" s="709"/>
      <c r="G31" s="709"/>
      <c r="H31" s="710"/>
    </row>
    <row r="32" spans="1:12">
      <c r="A32" s="690"/>
      <c r="B32" s="690"/>
      <c r="C32" s="690"/>
      <c r="D32" s="690"/>
      <c r="E32" s="690"/>
      <c r="F32" s="690"/>
      <c r="G32" s="690"/>
      <c r="H32" s="690"/>
    </row>
    <row r="33" spans="1:7">
      <c r="A33" s="8"/>
      <c r="B33" s="12"/>
      <c r="C33" s="12"/>
      <c r="D33" s="12"/>
      <c r="E33" s="12"/>
    </row>
    <row r="34" spans="1:7">
      <c r="B34" s="14"/>
      <c r="C34" s="14"/>
      <c r="D34" s="14"/>
      <c r="E34" s="14"/>
    </row>
    <row r="40" spans="1:7">
      <c r="G40" s="501"/>
    </row>
  </sheetData>
  <mergeCells count="17">
    <mergeCell ref="A1:H1"/>
    <mergeCell ref="A3:H3"/>
    <mergeCell ref="B4:B8"/>
    <mergeCell ref="C4:H4"/>
    <mergeCell ref="C5:C8"/>
    <mergeCell ref="D5:D8"/>
    <mergeCell ref="E5:H5"/>
    <mergeCell ref="E6:F6"/>
    <mergeCell ref="G6:H6"/>
    <mergeCell ref="A4:A9"/>
    <mergeCell ref="A32:H32"/>
    <mergeCell ref="E7:E8"/>
    <mergeCell ref="F7:F8"/>
    <mergeCell ref="G7:G8"/>
    <mergeCell ref="H7:H8"/>
    <mergeCell ref="A31:H31"/>
    <mergeCell ref="B9:H9"/>
  </mergeCells>
  <hyperlinks>
    <hyperlink ref="I3"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L39"/>
  <sheetViews>
    <sheetView showGridLines="0" view="pageBreakPreview" zoomScale="90" zoomScaleNormal="100" zoomScaleSheetLayoutView="90" workbookViewId="0">
      <selection activeCell="B1" sqref="B1"/>
    </sheetView>
  </sheetViews>
  <sheetFormatPr defaultRowHeight="12.75"/>
  <cols>
    <col min="1" max="1" width="27.25" style="1" customWidth="1"/>
    <col min="2" max="3" width="13.125" style="1" customWidth="1"/>
    <col min="4" max="4" width="13.125" style="20" customWidth="1"/>
    <col min="5" max="6" width="11" style="1" customWidth="1"/>
    <col min="7" max="7" width="10.75" style="1" customWidth="1"/>
    <col min="8" max="8" width="9" style="1"/>
    <col min="9" max="9" width="12.625" style="1" bestFit="1" customWidth="1"/>
    <col min="10" max="10" width="9" style="1"/>
    <col min="11" max="11" width="16.875" style="1" customWidth="1"/>
    <col min="12" max="252" width="9" style="1"/>
    <col min="253" max="253" width="25.375" style="1" customWidth="1"/>
    <col min="254" max="254" width="11.375" style="1" customWidth="1"/>
    <col min="255" max="255" width="12.875" style="1" customWidth="1"/>
    <col min="256" max="256" width="12.625" style="1" customWidth="1"/>
    <col min="257" max="257" width="12.375" style="1" customWidth="1"/>
    <col min="258" max="258" width="11.875" style="1" customWidth="1"/>
    <col min="259" max="259" width="0" style="1" hidden="1" customWidth="1"/>
    <col min="260" max="260" width="9" style="1" customWidth="1"/>
    <col min="261" max="261" width="12.25" style="1" customWidth="1"/>
    <col min="262" max="262" width="10.25" style="1" bestFit="1" customWidth="1"/>
    <col min="263" max="263" width="10.625" style="1" customWidth="1"/>
    <col min="264" max="508" width="9" style="1"/>
    <col min="509" max="509" width="25.375" style="1" customWidth="1"/>
    <col min="510" max="510" width="11.375" style="1" customWidth="1"/>
    <col min="511" max="511" width="12.875" style="1" customWidth="1"/>
    <col min="512" max="512" width="12.625" style="1" customWidth="1"/>
    <col min="513" max="513" width="12.375" style="1" customWidth="1"/>
    <col min="514" max="514" width="11.875" style="1" customWidth="1"/>
    <col min="515" max="515" width="0" style="1" hidden="1" customWidth="1"/>
    <col min="516" max="516" width="9" style="1" customWidth="1"/>
    <col min="517" max="517" width="12.25" style="1" customWidth="1"/>
    <col min="518" max="518" width="10.25" style="1" bestFit="1" customWidth="1"/>
    <col min="519" max="519" width="10.625" style="1" customWidth="1"/>
    <col min="520" max="764" width="9" style="1"/>
    <col min="765" max="765" width="25.375" style="1" customWidth="1"/>
    <col min="766" max="766" width="11.375" style="1" customWidth="1"/>
    <col min="767" max="767" width="12.875" style="1" customWidth="1"/>
    <col min="768" max="768" width="12.625" style="1" customWidth="1"/>
    <col min="769" max="769" width="12.375" style="1" customWidth="1"/>
    <col min="770" max="770" width="11.875" style="1" customWidth="1"/>
    <col min="771" max="771" width="0" style="1" hidden="1" customWidth="1"/>
    <col min="772" max="772" width="9" style="1" customWidth="1"/>
    <col min="773" max="773" width="12.25" style="1" customWidth="1"/>
    <col min="774" max="774" width="10.25" style="1" bestFit="1" customWidth="1"/>
    <col min="775" max="775" width="10.625" style="1" customWidth="1"/>
    <col min="776" max="1020" width="9" style="1"/>
    <col min="1021" max="1021" width="25.375" style="1" customWidth="1"/>
    <col min="1022" max="1022" width="11.375" style="1" customWidth="1"/>
    <col min="1023" max="1023" width="12.875" style="1" customWidth="1"/>
    <col min="1024" max="1024" width="12.625" style="1" customWidth="1"/>
    <col min="1025" max="1025" width="12.375" style="1" customWidth="1"/>
    <col min="1026" max="1026" width="11.875" style="1" customWidth="1"/>
    <col min="1027" max="1027" width="0" style="1" hidden="1" customWidth="1"/>
    <col min="1028" max="1028" width="9" style="1" customWidth="1"/>
    <col min="1029" max="1029" width="12.25" style="1" customWidth="1"/>
    <col min="1030" max="1030" width="10.25" style="1" bestFit="1" customWidth="1"/>
    <col min="1031" max="1031" width="10.625" style="1" customWidth="1"/>
    <col min="1032" max="1276" width="9" style="1"/>
    <col min="1277" max="1277" width="25.375" style="1" customWidth="1"/>
    <col min="1278" max="1278" width="11.375" style="1" customWidth="1"/>
    <col min="1279" max="1279" width="12.875" style="1" customWidth="1"/>
    <col min="1280" max="1280" width="12.625" style="1" customWidth="1"/>
    <col min="1281" max="1281" width="12.375" style="1" customWidth="1"/>
    <col min="1282" max="1282" width="11.875" style="1" customWidth="1"/>
    <col min="1283" max="1283" width="0" style="1" hidden="1" customWidth="1"/>
    <col min="1284" max="1284" width="9" style="1" customWidth="1"/>
    <col min="1285" max="1285" width="12.25" style="1" customWidth="1"/>
    <col min="1286" max="1286" width="10.25" style="1" bestFit="1" customWidth="1"/>
    <col min="1287" max="1287" width="10.625" style="1" customWidth="1"/>
    <col min="1288" max="1532" width="9" style="1"/>
    <col min="1533" max="1533" width="25.375" style="1" customWidth="1"/>
    <col min="1534" max="1534" width="11.375" style="1" customWidth="1"/>
    <col min="1535" max="1535" width="12.875" style="1" customWidth="1"/>
    <col min="1536" max="1536" width="12.625" style="1" customWidth="1"/>
    <col min="1537" max="1537" width="12.375" style="1" customWidth="1"/>
    <col min="1538" max="1538" width="11.875" style="1" customWidth="1"/>
    <col min="1539" max="1539" width="0" style="1" hidden="1" customWidth="1"/>
    <col min="1540" max="1540" width="9" style="1" customWidth="1"/>
    <col min="1541" max="1541" width="12.25" style="1" customWidth="1"/>
    <col min="1542" max="1542" width="10.25" style="1" bestFit="1" customWidth="1"/>
    <col min="1543" max="1543" width="10.625" style="1" customWidth="1"/>
    <col min="1544" max="1788" width="9" style="1"/>
    <col min="1789" max="1789" width="25.375" style="1" customWidth="1"/>
    <col min="1790" max="1790" width="11.375" style="1" customWidth="1"/>
    <col min="1791" max="1791" width="12.875" style="1" customWidth="1"/>
    <col min="1792" max="1792" width="12.625" style="1" customWidth="1"/>
    <col min="1793" max="1793" width="12.375" style="1" customWidth="1"/>
    <col min="1794" max="1794" width="11.875" style="1" customWidth="1"/>
    <col min="1795" max="1795" width="0" style="1" hidden="1" customWidth="1"/>
    <col min="1796" max="1796" width="9" style="1" customWidth="1"/>
    <col min="1797" max="1797" width="12.25" style="1" customWidth="1"/>
    <col min="1798" max="1798" width="10.25" style="1" bestFit="1" customWidth="1"/>
    <col min="1799" max="1799" width="10.625" style="1" customWidth="1"/>
    <col min="1800" max="2044" width="9" style="1"/>
    <col min="2045" max="2045" width="25.375" style="1" customWidth="1"/>
    <col min="2046" max="2046" width="11.375" style="1" customWidth="1"/>
    <col min="2047" max="2047" width="12.875" style="1" customWidth="1"/>
    <col min="2048" max="2048" width="12.625" style="1" customWidth="1"/>
    <col min="2049" max="2049" width="12.375" style="1" customWidth="1"/>
    <col min="2050" max="2050" width="11.875" style="1" customWidth="1"/>
    <col min="2051" max="2051" width="0" style="1" hidden="1" customWidth="1"/>
    <col min="2052" max="2052" width="9" style="1" customWidth="1"/>
    <col min="2053" max="2053" width="12.25" style="1" customWidth="1"/>
    <col min="2054" max="2054" width="10.25" style="1" bestFit="1" customWidth="1"/>
    <col min="2055" max="2055" width="10.625" style="1" customWidth="1"/>
    <col min="2056" max="2300" width="9" style="1"/>
    <col min="2301" max="2301" width="25.375" style="1" customWidth="1"/>
    <col min="2302" max="2302" width="11.375" style="1" customWidth="1"/>
    <col min="2303" max="2303" width="12.875" style="1" customWidth="1"/>
    <col min="2304" max="2304" width="12.625" style="1" customWidth="1"/>
    <col min="2305" max="2305" width="12.375" style="1" customWidth="1"/>
    <col min="2306" max="2306" width="11.875" style="1" customWidth="1"/>
    <col min="2307" max="2307" width="0" style="1" hidden="1" customWidth="1"/>
    <col min="2308" max="2308" width="9" style="1" customWidth="1"/>
    <col min="2309" max="2309" width="12.25" style="1" customWidth="1"/>
    <col min="2310" max="2310" width="10.25" style="1" bestFit="1" customWidth="1"/>
    <col min="2311" max="2311" width="10.625" style="1" customWidth="1"/>
    <col min="2312" max="2556" width="9" style="1"/>
    <col min="2557" max="2557" width="25.375" style="1" customWidth="1"/>
    <col min="2558" max="2558" width="11.375" style="1" customWidth="1"/>
    <col min="2559" max="2559" width="12.875" style="1" customWidth="1"/>
    <col min="2560" max="2560" width="12.625" style="1" customWidth="1"/>
    <col min="2561" max="2561" width="12.375" style="1" customWidth="1"/>
    <col min="2562" max="2562" width="11.875" style="1" customWidth="1"/>
    <col min="2563" max="2563" width="0" style="1" hidden="1" customWidth="1"/>
    <col min="2564" max="2564" width="9" style="1" customWidth="1"/>
    <col min="2565" max="2565" width="12.25" style="1" customWidth="1"/>
    <col min="2566" max="2566" width="10.25" style="1" bestFit="1" customWidth="1"/>
    <col min="2567" max="2567" width="10.625" style="1" customWidth="1"/>
    <col min="2568" max="2812" width="9" style="1"/>
    <col min="2813" max="2813" width="25.375" style="1" customWidth="1"/>
    <col min="2814" max="2814" width="11.375" style="1" customWidth="1"/>
    <col min="2815" max="2815" width="12.875" style="1" customWidth="1"/>
    <col min="2816" max="2816" width="12.625" style="1" customWidth="1"/>
    <col min="2817" max="2817" width="12.375" style="1" customWidth="1"/>
    <col min="2818" max="2818" width="11.875" style="1" customWidth="1"/>
    <col min="2819" max="2819" width="0" style="1" hidden="1" customWidth="1"/>
    <col min="2820" max="2820" width="9" style="1" customWidth="1"/>
    <col min="2821" max="2821" width="12.25" style="1" customWidth="1"/>
    <col min="2822" max="2822" width="10.25" style="1" bestFit="1" customWidth="1"/>
    <col min="2823" max="2823" width="10.625" style="1" customWidth="1"/>
    <col min="2824" max="3068" width="9" style="1"/>
    <col min="3069" max="3069" width="25.375" style="1" customWidth="1"/>
    <col min="3070" max="3070" width="11.375" style="1" customWidth="1"/>
    <col min="3071" max="3071" width="12.875" style="1" customWidth="1"/>
    <col min="3072" max="3072" width="12.625" style="1" customWidth="1"/>
    <col min="3073" max="3073" width="12.375" style="1" customWidth="1"/>
    <col min="3074" max="3074" width="11.875" style="1" customWidth="1"/>
    <col min="3075" max="3075" width="0" style="1" hidden="1" customWidth="1"/>
    <col min="3076" max="3076" width="9" style="1" customWidth="1"/>
    <col min="3077" max="3077" width="12.25" style="1" customWidth="1"/>
    <col min="3078" max="3078" width="10.25" style="1" bestFit="1" customWidth="1"/>
    <col min="3079" max="3079" width="10.625" style="1" customWidth="1"/>
    <col min="3080" max="3324" width="9" style="1"/>
    <col min="3325" max="3325" width="25.375" style="1" customWidth="1"/>
    <col min="3326" max="3326" width="11.375" style="1" customWidth="1"/>
    <col min="3327" max="3327" width="12.875" style="1" customWidth="1"/>
    <col min="3328" max="3328" width="12.625" style="1" customWidth="1"/>
    <col min="3329" max="3329" width="12.375" style="1" customWidth="1"/>
    <col min="3330" max="3330" width="11.875" style="1" customWidth="1"/>
    <col min="3331" max="3331" width="0" style="1" hidden="1" customWidth="1"/>
    <col min="3332" max="3332" width="9" style="1" customWidth="1"/>
    <col min="3333" max="3333" width="12.25" style="1" customWidth="1"/>
    <col min="3334" max="3334" width="10.25" style="1" bestFit="1" customWidth="1"/>
    <col min="3335" max="3335" width="10.625" style="1" customWidth="1"/>
    <col min="3336" max="3580" width="9" style="1"/>
    <col min="3581" max="3581" width="25.375" style="1" customWidth="1"/>
    <col min="3582" max="3582" width="11.375" style="1" customWidth="1"/>
    <col min="3583" max="3583" width="12.875" style="1" customWidth="1"/>
    <col min="3584" max="3584" width="12.625" style="1" customWidth="1"/>
    <col min="3585" max="3585" width="12.375" style="1" customWidth="1"/>
    <col min="3586" max="3586" width="11.875" style="1" customWidth="1"/>
    <col min="3587" max="3587" width="0" style="1" hidden="1" customWidth="1"/>
    <col min="3588" max="3588" width="9" style="1" customWidth="1"/>
    <col min="3589" max="3589" width="12.25" style="1" customWidth="1"/>
    <col min="3590" max="3590" width="10.25" style="1" bestFit="1" customWidth="1"/>
    <col min="3591" max="3591" width="10.625" style="1" customWidth="1"/>
    <col min="3592" max="3836" width="9" style="1"/>
    <col min="3837" max="3837" width="25.375" style="1" customWidth="1"/>
    <col min="3838" max="3838" width="11.375" style="1" customWidth="1"/>
    <col min="3839" max="3839" width="12.875" style="1" customWidth="1"/>
    <col min="3840" max="3840" width="12.625" style="1" customWidth="1"/>
    <col min="3841" max="3841" width="12.375" style="1" customWidth="1"/>
    <col min="3842" max="3842" width="11.875" style="1" customWidth="1"/>
    <col min="3843" max="3843" width="0" style="1" hidden="1" customWidth="1"/>
    <col min="3844" max="3844" width="9" style="1" customWidth="1"/>
    <col min="3845" max="3845" width="12.25" style="1" customWidth="1"/>
    <col min="3846" max="3846" width="10.25" style="1" bestFit="1" customWidth="1"/>
    <col min="3847" max="3847" width="10.625" style="1" customWidth="1"/>
    <col min="3848" max="4092" width="9" style="1"/>
    <col min="4093" max="4093" width="25.375" style="1" customWidth="1"/>
    <col min="4094" max="4094" width="11.375" style="1" customWidth="1"/>
    <col min="4095" max="4095" width="12.875" style="1" customWidth="1"/>
    <col min="4096" max="4096" width="12.625" style="1" customWidth="1"/>
    <col min="4097" max="4097" width="12.375" style="1" customWidth="1"/>
    <col min="4098" max="4098" width="11.875" style="1" customWidth="1"/>
    <col min="4099" max="4099" width="0" style="1" hidden="1" customWidth="1"/>
    <col min="4100" max="4100" width="9" style="1" customWidth="1"/>
    <col min="4101" max="4101" width="12.25" style="1" customWidth="1"/>
    <col min="4102" max="4102" width="10.25" style="1" bestFit="1" customWidth="1"/>
    <col min="4103" max="4103" width="10.625" style="1" customWidth="1"/>
    <col min="4104" max="4348" width="9" style="1"/>
    <col min="4349" max="4349" width="25.375" style="1" customWidth="1"/>
    <col min="4350" max="4350" width="11.375" style="1" customWidth="1"/>
    <col min="4351" max="4351" width="12.875" style="1" customWidth="1"/>
    <col min="4352" max="4352" width="12.625" style="1" customWidth="1"/>
    <col min="4353" max="4353" width="12.375" style="1" customWidth="1"/>
    <col min="4354" max="4354" width="11.875" style="1" customWidth="1"/>
    <col min="4355" max="4355" width="0" style="1" hidden="1" customWidth="1"/>
    <col min="4356" max="4356" width="9" style="1" customWidth="1"/>
    <col min="4357" max="4357" width="12.25" style="1" customWidth="1"/>
    <col min="4358" max="4358" width="10.25" style="1" bestFit="1" customWidth="1"/>
    <col min="4359" max="4359" width="10.625" style="1" customWidth="1"/>
    <col min="4360" max="4604" width="9" style="1"/>
    <col min="4605" max="4605" width="25.375" style="1" customWidth="1"/>
    <col min="4606" max="4606" width="11.375" style="1" customWidth="1"/>
    <col min="4607" max="4607" width="12.875" style="1" customWidth="1"/>
    <col min="4608" max="4608" width="12.625" style="1" customWidth="1"/>
    <col min="4609" max="4609" width="12.375" style="1" customWidth="1"/>
    <col min="4610" max="4610" width="11.875" style="1" customWidth="1"/>
    <col min="4611" max="4611" width="0" style="1" hidden="1" customWidth="1"/>
    <col min="4612" max="4612" width="9" style="1" customWidth="1"/>
    <col min="4613" max="4613" width="12.25" style="1" customWidth="1"/>
    <col min="4614" max="4614" width="10.25" style="1" bestFit="1" customWidth="1"/>
    <col min="4615" max="4615" width="10.625" style="1" customWidth="1"/>
    <col min="4616" max="4860" width="9" style="1"/>
    <col min="4861" max="4861" width="25.375" style="1" customWidth="1"/>
    <col min="4862" max="4862" width="11.375" style="1" customWidth="1"/>
    <col min="4863" max="4863" width="12.875" style="1" customWidth="1"/>
    <col min="4864" max="4864" width="12.625" style="1" customWidth="1"/>
    <col min="4865" max="4865" width="12.375" style="1" customWidth="1"/>
    <col min="4866" max="4866" width="11.875" style="1" customWidth="1"/>
    <col min="4867" max="4867" width="0" style="1" hidden="1" customWidth="1"/>
    <col min="4868" max="4868" width="9" style="1" customWidth="1"/>
    <col min="4869" max="4869" width="12.25" style="1" customWidth="1"/>
    <col min="4870" max="4870" width="10.25" style="1" bestFit="1" customWidth="1"/>
    <col min="4871" max="4871" width="10.625" style="1" customWidth="1"/>
    <col min="4872" max="5116" width="9" style="1"/>
    <col min="5117" max="5117" width="25.375" style="1" customWidth="1"/>
    <col min="5118" max="5118" width="11.375" style="1" customWidth="1"/>
    <col min="5119" max="5119" width="12.875" style="1" customWidth="1"/>
    <col min="5120" max="5120" width="12.625" style="1" customWidth="1"/>
    <col min="5121" max="5121" width="12.375" style="1" customWidth="1"/>
    <col min="5122" max="5122" width="11.875" style="1" customWidth="1"/>
    <col min="5123" max="5123" width="0" style="1" hidden="1" customWidth="1"/>
    <col min="5124" max="5124" width="9" style="1" customWidth="1"/>
    <col min="5125" max="5125" width="12.25" style="1" customWidth="1"/>
    <col min="5126" max="5126" width="10.25" style="1" bestFit="1" customWidth="1"/>
    <col min="5127" max="5127" width="10.625" style="1" customWidth="1"/>
    <col min="5128" max="5372" width="9" style="1"/>
    <col min="5373" max="5373" width="25.375" style="1" customWidth="1"/>
    <col min="5374" max="5374" width="11.375" style="1" customWidth="1"/>
    <col min="5375" max="5375" width="12.875" style="1" customWidth="1"/>
    <col min="5376" max="5376" width="12.625" style="1" customWidth="1"/>
    <col min="5377" max="5377" width="12.375" style="1" customWidth="1"/>
    <col min="5378" max="5378" width="11.875" style="1" customWidth="1"/>
    <col min="5379" max="5379" width="0" style="1" hidden="1" customWidth="1"/>
    <col min="5380" max="5380" width="9" style="1" customWidth="1"/>
    <col min="5381" max="5381" width="12.25" style="1" customWidth="1"/>
    <col min="5382" max="5382" width="10.25" style="1" bestFit="1" customWidth="1"/>
    <col min="5383" max="5383" width="10.625" style="1" customWidth="1"/>
    <col min="5384" max="5628" width="9" style="1"/>
    <col min="5629" max="5629" width="25.375" style="1" customWidth="1"/>
    <col min="5630" max="5630" width="11.375" style="1" customWidth="1"/>
    <col min="5631" max="5631" width="12.875" style="1" customWidth="1"/>
    <col min="5632" max="5632" width="12.625" style="1" customWidth="1"/>
    <col min="5633" max="5633" width="12.375" style="1" customWidth="1"/>
    <col min="5634" max="5634" width="11.875" style="1" customWidth="1"/>
    <col min="5635" max="5635" width="0" style="1" hidden="1" customWidth="1"/>
    <col min="5636" max="5636" width="9" style="1" customWidth="1"/>
    <col min="5637" max="5637" width="12.25" style="1" customWidth="1"/>
    <col min="5638" max="5638" width="10.25" style="1" bestFit="1" customWidth="1"/>
    <col min="5639" max="5639" width="10.625" style="1" customWidth="1"/>
    <col min="5640" max="5884" width="9" style="1"/>
    <col min="5885" max="5885" width="25.375" style="1" customWidth="1"/>
    <col min="5886" max="5886" width="11.375" style="1" customWidth="1"/>
    <col min="5887" max="5887" width="12.875" style="1" customWidth="1"/>
    <col min="5888" max="5888" width="12.625" style="1" customWidth="1"/>
    <col min="5889" max="5889" width="12.375" style="1" customWidth="1"/>
    <col min="5890" max="5890" width="11.875" style="1" customWidth="1"/>
    <col min="5891" max="5891" width="0" style="1" hidden="1" customWidth="1"/>
    <col min="5892" max="5892" width="9" style="1" customWidth="1"/>
    <col min="5893" max="5893" width="12.25" style="1" customWidth="1"/>
    <col min="5894" max="5894" width="10.25" style="1" bestFit="1" customWidth="1"/>
    <col min="5895" max="5895" width="10.625" style="1" customWidth="1"/>
    <col min="5896" max="6140" width="9" style="1"/>
    <col min="6141" max="6141" width="25.375" style="1" customWidth="1"/>
    <col min="6142" max="6142" width="11.375" style="1" customWidth="1"/>
    <col min="6143" max="6143" width="12.875" style="1" customWidth="1"/>
    <col min="6144" max="6144" width="12.625" style="1" customWidth="1"/>
    <col min="6145" max="6145" width="12.375" style="1" customWidth="1"/>
    <col min="6146" max="6146" width="11.875" style="1" customWidth="1"/>
    <col min="6147" max="6147" width="0" style="1" hidden="1" customWidth="1"/>
    <col min="6148" max="6148" width="9" style="1" customWidth="1"/>
    <col min="6149" max="6149" width="12.25" style="1" customWidth="1"/>
    <col min="6150" max="6150" width="10.25" style="1" bestFit="1" customWidth="1"/>
    <col min="6151" max="6151" width="10.625" style="1" customWidth="1"/>
    <col min="6152" max="6396" width="9" style="1"/>
    <col min="6397" max="6397" width="25.375" style="1" customWidth="1"/>
    <col min="6398" max="6398" width="11.375" style="1" customWidth="1"/>
    <col min="6399" max="6399" width="12.875" style="1" customWidth="1"/>
    <col min="6400" max="6400" width="12.625" style="1" customWidth="1"/>
    <col min="6401" max="6401" width="12.375" style="1" customWidth="1"/>
    <col min="6402" max="6402" width="11.875" style="1" customWidth="1"/>
    <col min="6403" max="6403" width="0" style="1" hidden="1" customWidth="1"/>
    <col min="6404" max="6404" width="9" style="1" customWidth="1"/>
    <col min="6405" max="6405" width="12.25" style="1" customWidth="1"/>
    <col min="6406" max="6406" width="10.25" style="1" bestFit="1" customWidth="1"/>
    <col min="6407" max="6407" width="10.625" style="1" customWidth="1"/>
    <col min="6408" max="6652" width="9" style="1"/>
    <col min="6653" max="6653" width="25.375" style="1" customWidth="1"/>
    <col min="6654" max="6654" width="11.375" style="1" customWidth="1"/>
    <col min="6655" max="6655" width="12.875" style="1" customWidth="1"/>
    <col min="6656" max="6656" width="12.625" style="1" customWidth="1"/>
    <col min="6657" max="6657" width="12.375" style="1" customWidth="1"/>
    <col min="6658" max="6658" width="11.875" style="1" customWidth="1"/>
    <col min="6659" max="6659" width="0" style="1" hidden="1" customWidth="1"/>
    <col min="6660" max="6660" width="9" style="1" customWidth="1"/>
    <col min="6661" max="6661" width="12.25" style="1" customWidth="1"/>
    <col min="6662" max="6662" width="10.25" style="1" bestFit="1" customWidth="1"/>
    <col min="6663" max="6663" width="10.625" style="1" customWidth="1"/>
    <col min="6664" max="6908" width="9" style="1"/>
    <col min="6909" max="6909" width="25.375" style="1" customWidth="1"/>
    <col min="6910" max="6910" width="11.375" style="1" customWidth="1"/>
    <col min="6911" max="6911" width="12.875" style="1" customWidth="1"/>
    <col min="6912" max="6912" width="12.625" style="1" customWidth="1"/>
    <col min="6913" max="6913" width="12.375" style="1" customWidth="1"/>
    <col min="6914" max="6914" width="11.875" style="1" customWidth="1"/>
    <col min="6915" max="6915" width="0" style="1" hidden="1" customWidth="1"/>
    <col min="6916" max="6916" width="9" style="1" customWidth="1"/>
    <col min="6917" max="6917" width="12.25" style="1" customWidth="1"/>
    <col min="6918" max="6918" width="10.25" style="1" bestFit="1" customWidth="1"/>
    <col min="6919" max="6919" width="10.625" style="1" customWidth="1"/>
    <col min="6920" max="7164" width="9" style="1"/>
    <col min="7165" max="7165" width="25.375" style="1" customWidth="1"/>
    <col min="7166" max="7166" width="11.375" style="1" customWidth="1"/>
    <col min="7167" max="7167" width="12.875" style="1" customWidth="1"/>
    <col min="7168" max="7168" width="12.625" style="1" customWidth="1"/>
    <col min="7169" max="7169" width="12.375" style="1" customWidth="1"/>
    <col min="7170" max="7170" width="11.875" style="1" customWidth="1"/>
    <col min="7171" max="7171" width="0" style="1" hidden="1" customWidth="1"/>
    <col min="7172" max="7172" width="9" style="1" customWidth="1"/>
    <col min="7173" max="7173" width="12.25" style="1" customWidth="1"/>
    <col min="7174" max="7174" width="10.25" style="1" bestFit="1" customWidth="1"/>
    <col min="7175" max="7175" width="10.625" style="1" customWidth="1"/>
    <col min="7176" max="7420" width="9" style="1"/>
    <col min="7421" max="7421" width="25.375" style="1" customWidth="1"/>
    <col min="7422" max="7422" width="11.375" style="1" customWidth="1"/>
    <col min="7423" max="7423" width="12.875" style="1" customWidth="1"/>
    <col min="7424" max="7424" width="12.625" style="1" customWidth="1"/>
    <col min="7425" max="7425" width="12.375" style="1" customWidth="1"/>
    <col min="7426" max="7426" width="11.875" style="1" customWidth="1"/>
    <col min="7427" max="7427" width="0" style="1" hidden="1" customWidth="1"/>
    <col min="7428" max="7428" width="9" style="1" customWidth="1"/>
    <col min="7429" max="7429" width="12.25" style="1" customWidth="1"/>
    <col min="7430" max="7430" width="10.25" style="1" bestFit="1" customWidth="1"/>
    <col min="7431" max="7431" width="10.625" style="1" customWidth="1"/>
    <col min="7432" max="7676" width="9" style="1"/>
    <col min="7677" max="7677" width="25.375" style="1" customWidth="1"/>
    <col min="7678" max="7678" width="11.375" style="1" customWidth="1"/>
    <col min="7679" max="7679" width="12.875" style="1" customWidth="1"/>
    <col min="7680" max="7680" width="12.625" style="1" customWidth="1"/>
    <col min="7681" max="7681" width="12.375" style="1" customWidth="1"/>
    <col min="7682" max="7682" width="11.875" style="1" customWidth="1"/>
    <col min="7683" max="7683" width="0" style="1" hidden="1" customWidth="1"/>
    <col min="7684" max="7684" width="9" style="1" customWidth="1"/>
    <col min="7685" max="7685" width="12.25" style="1" customWidth="1"/>
    <col min="7686" max="7686" width="10.25" style="1" bestFit="1" customWidth="1"/>
    <col min="7687" max="7687" width="10.625" style="1" customWidth="1"/>
    <col min="7688" max="7932" width="9" style="1"/>
    <col min="7933" max="7933" width="25.375" style="1" customWidth="1"/>
    <col min="7934" max="7934" width="11.375" style="1" customWidth="1"/>
    <col min="7935" max="7935" width="12.875" style="1" customWidth="1"/>
    <col min="7936" max="7936" width="12.625" style="1" customWidth="1"/>
    <col min="7937" max="7937" width="12.375" style="1" customWidth="1"/>
    <col min="7938" max="7938" width="11.875" style="1" customWidth="1"/>
    <col min="7939" max="7939" width="0" style="1" hidden="1" customWidth="1"/>
    <col min="7940" max="7940" width="9" style="1" customWidth="1"/>
    <col min="7941" max="7941" width="12.25" style="1" customWidth="1"/>
    <col min="7942" max="7942" width="10.25" style="1" bestFit="1" customWidth="1"/>
    <col min="7943" max="7943" width="10.625" style="1" customWidth="1"/>
    <col min="7944" max="8188" width="9" style="1"/>
    <col min="8189" max="8189" width="25.375" style="1" customWidth="1"/>
    <col min="8190" max="8190" width="11.375" style="1" customWidth="1"/>
    <col min="8191" max="8191" width="12.875" style="1" customWidth="1"/>
    <col min="8192" max="8192" width="12.625" style="1" customWidth="1"/>
    <col min="8193" max="8193" width="12.375" style="1" customWidth="1"/>
    <col min="8194" max="8194" width="11.875" style="1" customWidth="1"/>
    <col min="8195" max="8195" width="0" style="1" hidden="1" customWidth="1"/>
    <col min="8196" max="8196" width="9" style="1" customWidth="1"/>
    <col min="8197" max="8197" width="12.25" style="1" customWidth="1"/>
    <col min="8198" max="8198" width="10.25" style="1" bestFit="1" customWidth="1"/>
    <col min="8199" max="8199" width="10.625" style="1" customWidth="1"/>
    <col min="8200" max="8444" width="9" style="1"/>
    <col min="8445" max="8445" width="25.375" style="1" customWidth="1"/>
    <col min="8446" max="8446" width="11.375" style="1" customWidth="1"/>
    <col min="8447" max="8447" width="12.875" style="1" customWidth="1"/>
    <col min="8448" max="8448" width="12.625" style="1" customWidth="1"/>
    <col min="8449" max="8449" width="12.375" style="1" customWidth="1"/>
    <col min="8450" max="8450" width="11.875" style="1" customWidth="1"/>
    <col min="8451" max="8451" width="0" style="1" hidden="1" customWidth="1"/>
    <col min="8452" max="8452" width="9" style="1" customWidth="1"/>
    <col min="8453" max="8453" width="12.25" style="1" customWidth="1"/>
    <col min="8454" max="8454" width="10.25" style="1" bestFit="1" customWidth="1"/>
    <col min="8455" max="8455" width="10.625" style="1" customWidth="1"/>
    <col min="8456" max="8700" width="9" style="1"/>
    <col min="8701" max="8701" width="25.375" style="1" customWidth="1"/>
    <col min="8702" max="8702" width="11.375" style="1" customWidth="1"/>
    <col min="8703" max="8703" width="12.875" style="1" customWidth="1"/>
    <col min="8704" max="8704" width="12.625" style="1" customWidth="1"/>
    <col min="8705" max="8705" width="12.375" style="1" customWidth="1"/>
    <col min="8706" max="8706" width="11.875" style="1" customWidth="1"/>
    <col min="8707" max="8707" width="0" style="1" hidden="1" customWidth="1"/>
    <col min="8708" max="8708" width="9" style="1" customWidth="1"/>
    <col min="8709" max="8709" width="12.25" style="1" customWidth="1"/>
    <col min="8710" max="8710" width="10.25" style="1" bestFit="1" customWidth="1"/>
    <col min="8711" max="8711" width="10.625" style="1" customWidth="1"/>
    <col min="8712" max="8956" width="9" style="1"/>
    <col min="8957" max="8957" width="25.375" style="1" customWidth="1"/>
    <col min="8958" max="8958" width="11.375" style="1" customWidth="1"/>
    <col min="8959" max="8959" width="12.875" style="1" customWidth="1"/>
    <col min="8960" max="8960" width="12.625" style="1" customWidth="1"/>
    <col min="8961" max="8961" width="12.375" style="1" customWidth="1"/>
    <col min="8962" max="8962" width="11.875" style="1" customWidth="1"/>
    <col min="8963" max="8963" width="0" style="1" hidden="1" customWidth="1"/>
    <col min="8964" max="8964" width="9" style="1" customWidth="1"/>
    <col min="8965" max="8965" width="12.25" style="1" customWidth="1"/>
    <col min="8966" max="8966" width="10.25" style="1" bestFit="1" customWidth="1"/>
    <col min="8967" max="8967" width="10.625" style="1" customWidth="1"/>
    <col min="8968" max="9212" width="9" style="1"/>
    <col min="9213" max="9213" width="25.375" style="1" customWidth="1"/>
    <col min="9214" max="9214" width="11.375" style="1" customWidth="1"/>
    <col min="9215" max="9215" width="12.875" style="1" customWidth="1"/>
    <col min="9216" max="9216" width="12.625" style="1" customWidth="1"/>
    <col min="9217" max="9217" width="12.375" style="1" customWidth="1"/>
    <col min="9218" max="9218" width="11.875" style="1" customWidth="1"/>
    <col min="9219" max="9219" width="0" style="1" hidden="1" customWidth="1"/>
    <col min="9220" max="9220" width="9" style="1" customWidth="1"/>
    <col min="9221" max="9221" width="12.25" style="1" customWidth="1"/>
    <col min="9222" max="9222" width="10.25" style="1" bestFit="1" customWidth="1"/>
    <col min="9223" max="9223" width="10.625" style="1" customWidth="1"/>
    <col min="9224" max="9468" width="9" style="1"/>
    <col min="9469" max="9469" width="25.375" style="1" customWidth="1"/>
    <col min="9470" max="9470" width="11.375" style="1" customWidth="1"/>
    <col min="9471" max="9471" width="12.875" style="1" customWidth="1"/>
    <col min="9472" max="9472" width="12.625" style="1" customWidth="1"/>
    <col min="9473" max="9473" width="12.375" style="1" customWidth="1"/>
    <col min="9474" max="9474" width="11.875" style="1" customWidth="1"/>
    <col min="9475" max="9475" width="0" style="1" hidden="1" customWidth="1"/>
    <col min="9476" max="9476" width="9" style="1" customWidth="1"/>
    <col min="9477" max="9477" width="12.25" style="1" customWidth="1"/>
    <col min="9478" max="9478" width="10.25" style="1" bestFit="1" customWidth="1"/>
    <col min="9479" max="9479" width="10.625" style="1" customWidth="1"/>
    <col min="9480" max="9724" width="9" style="1"/>
    <col min="9725" max="9725" width="25.375" style="1" customWidth="1"/>
    <col min="9726" max="9726" width="11.375" style="1" customWidth="1"/>
    <col min="9727" max="9727" width="12.875" style="1" customWidth="1"/>
    <col min="9728" max="9728" width="12.625" style="1" customWidth="1"/>
    <col min="9729" max="9729" width="12.375" style="1" customWidth="1"/>
    <col min="9730" max="9730" width="11.875" style="1" customWidth="1"/>
    <col min="9731" max="9731" width="0" style="1" hidden="1" customWidth="1"/>
    <col min="9732" max="9732" width="9" style="1" customWidth="1"/>
    <col min="9733" max="9733" width="12.25" style="1" customWidth="1"/>
    <col min="9734" max="9734" width="10.25" style="1" bestFit="1" customWidth="1"/>
    <col min="9735" max="9735" width="10.625" style="1" customWidth="1"/>
    <col min="9736" max="9980" width="9" style="1"/>
    <col min="9981" max="9981" width="25.375" style="1" customWidth="1"/>
    <col min="9982" max="9982" width="11.375" style="1" customWidth="1"/>
    <col min="9983" max="9983" width="12.875" style="1" customWidth="1"/>
    <col min="9984" max="9984" width="12.625" style="1" customWidth="1"/>
    <col min="9985" max="9985" width="12.375" style="1" customWidth="1"/>
    <col min="9986" max="9986" width="11.875" style="1" customWidth="1"/>
    <col min="9987" max="9987" width="0" style="1" hidden="1" customWidth="1"/>
    <col min="9988" max="9988" width="9" style="1" customWidth="1"/>
    <col min="9989" max="9989" width="12.25" style="1" customWidth="1"/>
    <col min="9990" max="9990" width="10.25" style="1" bestFit="1" customWidth="1"/>
    <col min="9991" max="9991" width="10.625" style="1" customWidth="1"/>
    <col min="9992" max="10236" width="9" style="1"/>
    <col min="10237" max="10237" width="25.375" style="1" customWidth="1"/>
    <col min="10238" max="10238" width="11.375" style="1" customWidth="1"/>
    <col min="10239" max="10239" width="12.875" style="1" customWidth="1"/>
    <col min="10240" max="10240" width="12.625" style="1" customWidth="1"/>
    <col min="10241" max="10241" width="12.375" style="1" customWidth="1"/>
    <col min="10242" max="10242" width="11.875" style="1" customWidth="1"/>
    <col min="10243" max="10243" width="0" style="1" hidden="1" customWidth="1"/>
    <col min="10244" max="10244" width="9" style="1" customWidth="1"/>
    <col min="10245" max="10245" width="12.25" style="1" customWidth="1"/>
    <col min="10246" max="10246" width="10.25" style="1" bestFit="1" customWidth="1"/>
    <col min="10247" max="10247" width="10.625" style="1" customWidth="1"/>
    <col min="10248" max="10492" width="9" style="1"/>
    <col min="10493" max="10493" width="25.375" style="1" customWidth="1"/>
    <col min="10494" max="10494" width="11.375" style="1" customWidth="1"/>
    <col min="10495" max="10495" width="12.875" style="1" customWidth="1"/>
    <col min="10496" max="10496" width="12.625" style="1" customWidth="1"/>
    <col min="10497" max="10497" width="12.375" style="1" customWidth="1"/>
    <col min="10498" max="10498" width="11.875" style="1" customWidth="1"/>
    <col min="10499" max="10499" width="0" style="1" hidden="1" customWidth="1"/>
    <col min="10500" max="10500" width="9" style="1" customWidth="1"/>
    <col min="10501" max="10501" width="12.25" style="1" customWidth="1"/>
    <col min="10502" max="10502" width="10.25" style="1" bestFit="1" customWidth="1"/>
    <col min="10503" max="10503" width="10.625" style="1" customWidth="1"/>
    <col min="10504" max="10748" width="9" style="1"/>
    <col min="10749" max="10749" width="25.375" style="1" customWidth="1"/>
    <col min="10750" max="10750" width="11.375" style="1" customWidth="1"/>
    <col min="10751" max="10751" width="12.875" style="1" customWidth="1"/>
    <col min="10752" max="10752" width="12.625" style="1" customWidth="1"/>
    <col min="10753" max="10753" width="12.375" style="1" customWidth="1"/>
    <col min="10754" max="10754" width="11.875" style="1" customWidth="1"/>
    <col min="10755" max="10755" width="0" style="1" hidden="1" customWidth="1"/>
    <col min="10756" max="10756" width="9" style="1" customWidth="1"/>
    <col min="10757" max="10757" width="12.25" style="1" customWidth="1"/>
    <col min="10758" max="10758" width="10.25" style="1" bestFit="1" customWidth="1"/>
    <col min="10759" max="10759" width="10.625" style="1" customWidth="1"/>
    <col min="10760" max="11004" width="9" style="1"/>
    <col min="11005" max="11005" width="25.375" style="1" customWidth="1"/>
    <col min="11006" max="11006" width="11.375" style="1" customWidth="1"/>
    <col min="11007" max="11007" width="12.875" style="1" customWidth="1"/>
    <col min="11008" max="11008" width="12.625" style="1" customWidth="1"/>
    <col min="11009" max="11009" width="12.375" style="1" customWidth="1"/>
    <col min="11010" max="11010" width="11.875" style="1" customWidth="1"/>
    <col min="11011" max="11011" width="0" style="1" hidden="1" customWidth="1"/>
    <col min="11012" max="11012" width="9" style="1" customWidth="1"/>
    <col min="11013" max="11013" width="12.25" style="1" customWidth="1"/>
    <col min="11014" max="11014" width="10.25" style="1" bestFit="1" customWidth="1"/>
    <col min="11015" max="11015" width="10.625" style="1" customWidth="1"/>
    <col min="11016" max="11260" width="9" style="1"/>
    <col min="11261" max="11261" width="25.375" style="1" customWidth="1"/>
    <col min="11262" max="11262" width="11.375" style="1" customWidth="1"/>
    <col min="11263" max="11263" width="12.875" style="1" customWidth="1"/>
    <col min="11264" max="11264" width="12.625" style="1" customWidth="1"/>
    <col min="11265" max="11265" width="12.375" style="1" customWidth="1"/>
    <col min="11266" max="11266" width="11.875" style="1" customWidth="1"/>
    <col min="11267" max="11267" width="0" style="1" hidden="1" customWidth="1"/>
    <col min="11268" max="11268" width="9" style="1" customWidth="1"/>
    <col min="11269" max="11269" width="12.25" style="1" customWidth="1"/>
    <col min="11270" max="11270" width="10.25" style="1" bestFit="1" customWidth="1"/>
    <col min="11271" max="11271" width="10.625" style="1" customWidth="1"/>
    <col min="11272" max="11516" width="9" style="1"/>
    <col min="11517" max="11517" width="25.375" style="1" customWidth="1"/>
    <col min="11518" max="11518" width="11.375" style="1" customWidth="1"/>
    <col min="11519" max="11519" width="12.875" style="1" customWidth="1"/>
    <col min="11520" max="11520" width="12.625" style="1" customWidth="1"/>
    <col min="11521" max="11521" width="12.375" style="1" customWidth="1"/>
    <col min="11522" max="11522" width="11.875" style="1" customWidth="1"/>
    <col min="11523" max="11523" width="0" style="1" hidden="1" customWidth="1"/>
    <col min="11524" max="11524" width="9" style="1" customWidth="1"/>
    <col min="11525" max="11525" width="12.25" style="1" customWidth="1"/>
    <col min="11526" max="11526" width="10.25" style="1" bestFit="1" customWidth="1"/>
    <col min="11527" max="11527" width="10.625" style="1" customWidth="1"/>
    <col min="11528" max="11772" width="9" style="1"/>
    <col min="11773" max="11773" width="25.375" style="1" customWidth="1"/>
    <col min="11774" max="11774" width="11.375" style="1" customWidth="1"/>
    <col min="11775" max="11775" width="12.875" style="1" customWidth="1"/>
    <col min="11776" max="11776" width="12.625" style="1" customWidth="1"/>
    <col min="11777" max="11777" width="12.375" style="1" customWidth="1"/>
    <col min="11778" max="11778" width="11.875" style="1" customWidth="1"/>
    <col min="11779" max="11779" width="0" style="1" hidden="1" customWidth="1"/>
    <col min="11780" max="11780" width="9" style="1" customWidth="1"/>
    <col min="11781" max="11781" width="12.25" style="1" customWidth="1"/>
    <col min="11782" max="11782" width="10.25" style="1" bestFit="1" customWidth="1"/>
    <col min="11783" max="11783" width="10.625" style="1" customWidth="1"/>
    <col min="11784" max="12028" width="9" style="1"/>
    <col min="12029" max="12029" width="25.375" style="1" customWidth="1"/>
    <col min="12030" max="12030" width="11.375" style="1" customWidth="1"/>
    <col min="12031" max="12031" width="12.875" style="1" customWidth="1"/>
    <col min="12032" max="12032" width="12.625" style="1" customWidth="1"/>
    <col min="12033" max="12033" width="12.375" style="1" customWidth="1"/>
    <col min="12034" max="12034" width="11.875" style="1" customWidth="1"/>
    <col min="12035" max="12035" width="0" style="1" hidden="1" customWidth="1"/>
    <col min="12036" max="12036" width="9" style="1" customWidth="1"/>
    <col min="12037" max="12037" width="12.25" style="1" customWidth="1"/>
    <col min="12038" max="12038" width="10.25" style="1" bestFit="1" customWidth="1"/>
    <col min="12039" max="12039" width="10.625" style="1" customWidth="1"/>
    <col min="12040" max="12284" width="9" style="1"/>
    <col min="12285" max="12285" width="25.375" style="1" customWidth="1"/>
    <col min="12286" max="12286" width="11.375" style="1" customWidth="1"/>
    <col min="12287" max="12287" width="12.875" style="1" customWidth="1"/>
    <col min="12288" max="12288" width="12.625" style="1" customWidth="1"/>
    <col min="12289" max="12289" width="12.375" style="1" customWidth="1"/>
    <col min="12290" max="12290" width="11.875" style="1" customWidth="1"/>
    <col min="12291" max="12291" width="0" style="1" hidden="1" customWidth="1"/>
    <col min="12292" max="12292" width="9" style="1" customWidth="1"/>
    <col min="12293" max="12293" width="12.25" style="1" customWidth="1"/>
    <col min="12294" max="12294" width="10.25" style="1" bestFit="1" customWidth="1"/>
    <col min="12295" max="12295" width="10.625" style="1" customWidth="1"/>
    <col min="12296" max="12540" width="9" style="1"/>
    <col min="12541" max="12541" width="25.375" style="1" customWidth="1"/>
    <col min="12542" max="12542" width="11.375" style="1" customWidth="1"/>
    <col min="12543" max="12543" width="12.875" style="1" customWidth="1"/>
    <col min="12544" max="12544" width="12.625" style="1" customWidth="1"/>
    <col min="12545" max="12545" width="12.375" style="1" customWidth="1"/>
    <col min="12546" max="12546" width="11.875" style="1" customWidth="1"/>
    <col min="12547" max="12547" width="0" style="1" hidden="1" customWidth="1"/>
    <col min="12548" max="12548" width="9" style="1" customWidth="1"/>
    <col min="12549" max="12549" width="12.25" style="1" customWidth="1"/>
    <col min="12550" max="12550" width="10.25" style="1" bestFit="1" customWidth="1"/>
    <col min="12551" max="12551" width="10.625" style="1" customWidth="1"/>
    <col min="12552" max="12796" width="9" style="1"/>
    <col min="12797" max="12797" width="25.375" style="1" customWidth="1"/>
    <col min="12798" max="12798" width="11.375" style="1" customWidth="1"/>
    <col min="12799" max="12799" width="12.875" style="1" customWidth="1"/>
    <col min="12800" max="12800" width="12.625" style="1" customWidth="1"/>
    <col min="12801" max="12801" width="12.375" style="1" customWidth="1"/>
    <col min="12802" max="12802" width="11.875" style="1" customWidth="1"/>
    <col min="12803" max="12803" width="0" style="1" hidden="1" customWidth="1"/>
    <col min="12804" max="12804" width="9" style="1" customWidth="1"/>
    <col min="12805" max="12805" width="12.25" style="1" customWidth="1"/>
    <col min="12806" max="12806" width="10.25" style="1" bestFit="1" customWidth="1"/>
    <col min="12807" max="12807" width="10.625" style="1" customWidth="1"/>
    <col min="12808" max="13052" width="9" style="1"/>
    <col min="13053" max="13053" width="25.375" style="1" customWidth="1"/>
    <col min="13054" max="13054" width="11.375" style="1" customWidth="1"/>
    <col min="13055" max="13055" width="12.875" style="1" customWidth="1"/>
    <col min="13056" max="13056" width="12.625" style="1" customWidth="1"/>
    <col min="13057" max="13057" width="12.375" style="1" customWidth="1"/>
    <col min="13058" max="13058" width="11.875" style="1" customWidth="1"/>
    <col min="13059" max="13059" width="0" style="1" hidden="1" customWidth="1"/>
    <col min="13060" max="13060" width="9" style="1" customWidth="1"/>
    <col min="13061" max="13061" width="12.25" style="1" customWidth="1"/>
    <col min="13062" max="13062" width="10.25" style="1" bestFit="1" customWidth="1"/>
    <col min="13063" max="13063" width="10.625" style="1" customWidth="1"/>
    <col min="13064" max="13308" width="9" style="1"/>
    <col min="13309" max="13309" width="25.375" style="1" customWidth="1"/>
    <col min="13310" max="13310" width="11.375" style="1" customWidth="1"/>
    <col min="13311" max="13311" width="12.875" style="1" customWidth="1"/>
    <col min="13312" max="13312" width="12.625" style="1" customWidth="1"/>
    <col min="13313" max="13313" width="12.375" style="1" customWidth="1"/>
    <col min="13314" max="13314" width="11.875" style="1" customWidth="1"/>
    <col min="13315" max="13315" width="0" style="1" hidden="1" customWidth="1"/>
    <col min="13316" max="13316" width="9" style="1" customWidth="1"/>
    <col min="13317" max="13317" width="12.25" style="1" customWidth="1"/>
    <col min="13318" max="13318" width="10.25" style="1" bestFit="1" customWidth="1"/>
    <col min="13319" max="13319" width="10.625" style="1" customWidth="1"/>
    <col min="13320" max="13564" width="9" style="1"/>
    <col min="13565" max="13565" width="25.375" style="1" customWidth="1"/>
    <col min="13566" max="13566" width="11.375" style="1" customWidth="1"/>
    <col min="13567" max="13567" width="12.875" style="1" customWidth="1"/>
    <col min="13568" max="13568" width="12.625" style="1" customWidth="1"/>
    <col min="13569" max="13569" width="12.375" style="1" customWidth="1"/>
    <col min="13570" max="13570" width="11.875" style="1" customWidth="1"/>
    <col min="13571" max="13571" width="0" style="1" hidden="1" customWidth="1"/>
    <col min="13572" max="13572" width="9" style="1" customWidth="1"/>
    <col min="13573" max="13573" width="12.25" style="1" customWidth="1"/>
    <col min="13574" max="13574" width="10.25" style="1" bestFit="1" customWidth="1"/>
    <col min="13575" max="13575" width="10.625" style="1" customWidth="1"/>
    <col min="13576" max="13820" width="9" style="1"/>
    <col min="13821" max="13821" width="25.375" style="1" customWidth="1"/>
    <col min="13822" max="13822" width="11.375" style="1" customWidth="1"/>
    <col min="13823" max="13823" width="12.875" style="1" customWidth="1"/>
    <col min="13824" max="13824" width="12.625" style="1" customWidth="1"/>
    <col min="13825" max="13825" width="12.375" style="1" customWidth="1"/>
    <col min="13826" max="13826" width="11.875" style="1" customWidth="1"/>
    <col min="13827" max="13827" width="0" style="1" hidden="1" customWidth="1"/>
    <col min="13828" max="13828" width="9" style="1" customWidth="1"/>
    <col min="13829" max="13829" width="12.25" style="1" customWidth="1"/>
    <col min="13830" max="13830" width="10.25" style="1" bestFit="1" customWidth="1"/>
    <col min="13831" max="13831" width="10.625" style="1" customWidth="1"/>
    <col min="13832" max="14076" width="9" style="1"/>
    <col min="14077" max="14077" width="25.375" style="1" customWidth="1"/>
    <col min="14078" max="14078" width="11.375" style="1" customWidth="1"/>
    <col min="14079" max="14079" width="12.875" style="1" customWidth="1"/>
    <col min="14080" max="14080" width="12.625" style="1" customWidth="1"/>
    <col min="14081" max="14081" width="12.375" style="1" customWidth="1"/>
    <col min="14082" max="14082" width="11.875" style="1" customWidth="1"/>
    <col min="14083" max="14083" width="0" style="1" hidden="1" customWidth="1"/>
    <col min="14084" max="14084" width="9" style="1" customWidth="1"/>
    <col min="14085" max="14085" width="12.25" style="1" customWidth="1"/>
    <col min="14086" max="14086" width="10.25" style="1" bestFit="1" customWidth="1"/>
    <col min="14087" max="14087" width="10.625" style="1" customWidth="1"/>
    <col min="14088" max="14332" width="9" style="1"/>
    <col min="14333" max="14333" width="25.375" style="1" customWidth="1"/>
    <col min="14334" max="14334" width="11.375" style="1" customWidth="1"/>
    <col min="14335" max="14335" width="12.875" style="1" customWidth="1"/>
    <col min="14336" max="14336" width="12.625" style="1" customWidth="1"/>
    <col min="14337" max="14337" width="12.375" style="1" customWidth="1"/>
    <col min="14338" max="14338" width="11.875" style="1" customWidth="1"/>
    <col min="14339" max="14339" width="0" style="1" hidden="1" customWidth="1"/>
    <col min="14340" max="14340" width="9" style="1" customWidth="1"/>
    <col min="14341" max="14341" width="12.25" style="1" customWidth="1"/>
    <col min="14342" max="14342" width="10.25" style="1" bestFit="1" customWidth="1"/>
    <col min="14343" max="14343" width="10.625" style="1" customWidth="1"/>
    <col min="14344" max="14588" width="9" style="1"/>
    <col min="14589" max="14589" width="25.375" style="1" customWidth="1"/>
    <col min="14590" max="14590" width="11.375" style="1" customWidth="1"/>
    <col min="14591" max="14591" width="12.875" style="1" customWidth="1"/>
    <col min="14592" max="14592" width="12.625" style="1" customWidth="1"/>
    <col min="14593" max="14593" width="12.375" style="1" customWidth="1"/>
    <col min="14594" max="14594" width="11.875" style="1" customWidth="1"/>
    <col min="14595" max="14595" width="0" style="1" hidden="1" customWidth="1"/>
    <col min="14596" max="14596" width="9" style="1" customWidth="1"/>
    <col min="14597" max="14597" width="12.25" style="1" customWidth="1"/>
    <col min="14598" max="14598" width="10.25" style="1" bestFit="1" customWidth="1"/>
    <col min="14599" max="14599" width="10.625" style="1" customWidth="1"/>
    <col min="14600" max="14844" width="9" style="1"/>
    <col min="14845" max="14845" width="25.375" style="1" customWidth="1"/>
    <col min="14846" max="14846" width="11.375" style="1" customWidth="1"/>
    <col min="14847" max="14847" width="12.875" style="1" customWidth="1"/>
    <col min="14848" max="14848" width="12.625" style="1" customWidth="1"/>
    <col min="14849" max="14849" width="12.375" style="1" customWidth="1"/>
    <col min="14850" max="14850" width="11.875" style="1" customWidth="1"/>
    <col min="14851" max="14851" width="0" style="1" hidden="1" customWidth="1"/>
    <col min="14852" max="14852" width="9" style="1" customWidth="1"/>
    <col min="14853" max="14853" width="12.25" style="1" customWidth="1"/>
    <col min="14854" max="14854" width="10.25" style="1" bestFit="1" customWidth="1"/>
    <col min="14855" max="14855" width="10.625" style="1" customWidth="1"/>
    <col min="14856" max="15100" width="9" style="1"/>
    <col min="15101" max="15101" width="25.375" style="1" customWidth="1"/>
    <col min="15102" max="15102" width="11.375" style="1" customWidth="1"/>
    <col min="15103" max="15103" width="12.875" style="1" customWidth="1"/>
    <col min="15104" max="15104" width="12.625" style="1" customWidth="1"/>
    <col min="15105" max="15105" width="12.375" style="1" customWidth="1"/>
    <col min="15106" max="15106" width="11.875" style="1" customWidth="1"/>
    <col min="15107" max="15107" width="0" style="1" hidden="1" customWidth="1"/>
    <col min="15108" max="15108" width="9" style="1" customWidth="1"/>
    <col min="15109" max="15109" width="12.25" style="1" customWidth="1"/>
    <col min="15110" max="15110" width="10.25" style="1" bestFit="1" customWidth="1"/>
    <col min="15111" max="15111" width="10.625" style="1" customWidth="1"/>
    <col min="15112" max="15356" width="9" style="1"/>
    <col min="15357" max="15357" width="25.375" style="1" customWidth="1"/>
    <col min="15358" max="15358" width="11.375" style="1" customWidth="1"/>
    <col min="15359" max="15359" width="12.875" style="1" customWidth="1"/>
    <col min="15360" max="15360" width="12.625" style="1" customWidth="1"/>
    <col min="15361" max="15361" width="12.375" style="1" customWidth="1"/>
    <col min="15362" max="15362" width="11.875" style="1" customWidth="1"/>
    <col min="15363" max="15363" width="0" style="1" hidden="1" customWidth="1"/>
    <col min="15364" max="15364" width="9" style="1" customWidth="1"/>
    <col min="15365" max="15365" width="12.25" style="1" customWidth="1"/>
    <col min="15366" max="15366" width="10.25" style="1" bestFit="1" customWidth="1"/>
    <col min="15367" max="15367" width="10.625" style="1" customWidth="1"/>
    <col min="15368" max="15612" width="9" style="1"/>
    <col min="15613" max="15613" width="25.375" style="1" customWidth="1"/>
    <col min="15614" max="15614" width="11.375" style="1" customWidth="1"/>
    <col min="15615" max="15615" width="12.875" style="1" customWidth="1"/>
    <col min="15616" max="15616" width="12.625" style="1" customWidth="1"/>
    <col min="15617" max="15617" width="12.375" style="1" customWidth="1"/>
    <col min="15618" max="15618" width="11.875" style="1" customWidth="1"/>
    <col min="15619" max="15619" width="0" style="1" hidden="1" customWidth="1"/>
    <col min="15620" max="15620" width="9" style="1" customWidth="1"/>
    <col min="15621" max="15621" width="12.25" style="1" customWidth="1"/>
    <col min="15622" max="15622" width="10.25" style="1" bestFit="1" customWidth="1"/>
    <col min="15623" max="15623" width="10.625" style="1" customWidth="1"/>
    <col min="15624" max="15868" width="9" style="1"/>
    <col min="15869" max="15869" width="25.375" style="1" customWidth="1"/>
    <col min="15870" max="15870" width="11.375" style="1" customWidth="1"/>
    <col min="15871" max="15871" width="12.875" style="1" customWidth="1"/>
    <col min="15872" max="15872" width="12.625" style="1" customWidth="1"/>
    <col min="15873" max="15873" width="12.375" style="1" customWidth="1"/>
    <col min="15874" max="15874" width="11.875" style="1" customWidth="1"/>
    <col min="15875" max="15875" width="0" style="1" hidden="1" customWidth="1"/>
    <col min="15876" max="15876" width="9" style="1" customWidth="1"/>
    <col min="15877" max="15877" width="12.25" style="1" customWidth="1"/>
    <col min="15878" max="15878" width="10.25" style="1" bestFit="1" customWidth="1"/>
    <col min="15879" max="15879" width="10.625" style="1" customWidth="1"/>
    <col min="15880" max="16124" width="9" style="1"/>
    <col min="16125" max="16125" width="25.375" style="1" customWidth="1"/>
    <col min="16126" max="16126" width="11.375" style="1" customWidth="1"/>
    <col min="16127" max="16127" width="12.875" style="1" customWidth="1"/>
    <col min="16128" max="16128" width="12.625" style="1" customWidth="1"/>
    <col min="16129" max="16129" width="12.375" style="1" customWidth="1"/>
    <col min="16130" max="16130" width="11.875" style="1" customWidth="1"/>
    <col min="16131" max="16131" width="0" style="1" hidden="1" customWidth="1"/>
    <col min="16132" max="16132" width="9" style="1" customWidth="1"/>
    <col min="16133" max="16133" width="12.25" style="1" customWidth="1"/>
    <col min="16134" max="16134" width="10.25" style="1" bestFit="1" customWidth="1"/>
    <col min="16135" max="16135" width="10.625" style="1" customWidth="1"/>
    <col min="16136" max="16384" width="9" style="1"/>
  </cols>
  <sheetData>
    <row r="1" spans="1:12" ht="23.25" customHeight="1">
      <c r="A1" s="691" t="str">
        <f>'Tab 4 (16)'!A1:H1</f>
        <v>II. FUNDUSZ EMERYTALNO-RENTOWY</v>
      </c>
      <c r="B1" s="691"/>
      <c r="C1" s="691"/>
      <c r="D1" s="691"/>
      <c r="E1" s="691"/>
      <c r="F1" s="691"/>
    </row>
    <row r="2" spans="1:12" ht="9.75" customHeight="1">
      <c r="A2" s="8"/>
      <c r="B2" s="8"/>
      <c r="C2" s="8"/>
      <c r="D2" s="15"/>
      <c r="E2" s="8"/>
      <c r="F2" s="8"/>
    </row>
    <row r="3" spans="1:12" ht="28.5" customHeight="1">
      <c r="A3" s="729" t="s">
        <v>577</v>
      </c>
      <c r="B3" s="729"/>
      <c r="C3" s="729"/>
      <c r="D3" s="729"/>
      <c r="E3" s="729"/>
      <c r="F3" s="729"/>
      <c r="G3" s="547" t="s">
        <v>539</v>
      </c>
    </row>
    <row r="4" spans="1:12" ht="21" customHeight="1">
      <c r="A4" s="649" t="s">
        <v>13</v>
      </c>
      <c r="B4" s="631" t="str">
        <f>'Tab 1 (13)'!B3:C3</f>
        <v>2023 rok</v>
      </c>
      <c r="C4" s="632"/>
      <c r="D4" s="631" t="str">
        <f>'Tab 1 (13)'!D3:F3</f>
        <v>2024 rok</v>
      </c>
      <c r="E4" s="633"/>
      <c r="F4" s="632"/>
    </row>
    <row r="5" spans="1:12" ht="21" customHeight="1">
      <c r="A5" s="650"/>
      <c r="B5" s="634" t="str">
        <f>'Tab 2 i 3'!B5:B6</f>
        <v>I kwartał</v>
      </c>
      <c r="C5" s="634" t="str">
        <f>'Tab 2 i 3'!C5:C6</f>
        <v>IV kwartał</v>
      </c>
      <c r="D5" s="634" t="str">
        <f>'Tab 2 i 3'!D5:D6</f>
        <v>I kwartał</v>
      </c>
      <c r="E5" s="656" t="s">
        <v>14</v>
      </c>
      <c r="F5" s="636"/>
    </row>
    <row r="6" spans="1:12" ht="47.25" customHeight="1">
      <c r="A6" s="650"/>
      <c r="B6" s="634"/>
      <c r="C6" s="634"/>
      <c r="D6" s="634"/>
      <c r="E6" s="649" t="str">
        <f>'Tab 1 (13)'!E5</f>
        <v xml:space="preserve">I kwartału 
2024 r. 
z 
I kwartałem 
2023 r. </v>
      </c>
      <c r="F6" s="649" t="str">
        <f>'Tab 1 (13)'!F5</f>
        <v xml:space="preserve">I kwartału 
2024 r. 
z 
IV kwartałem 
2023 r. </v>
      </c>
    </row>
    <row r="7" spans="1:12" ht="21.75" customHeight="1">
      <c r="A7" s="651"/>
      <c r="B7" s="730" t="s">
        <v>333</v>
      </c>
      <c r="C7" s="731"/>
      <c r="D7" s="731"/>
      <c r="E7" s="651"/>
      <c r="F7" s="651"/>
      <c r="G7" s="8"/>
    </row>
    <row r="8" spans="1:12" ht="21.75" customHeight="1">
      <c r="A8" s="694" t="s">
        <v>494</v>
      </c>
      <c r="B8" s="695"/>
      <c r="C8" s="695"/>
      <c r="D8" s="695"/>
      <c r="E8" s="695"/>
      <c r="F8" s="696"/>
      <c r="G8" s="8"/>
    </row>
    <row r="9" spans="1:12" s="5" customFormat="1" ht="21" customHeight="1">
      <c r="A9" s="198" t="s">
        <v>62</v>
      </c>
      <c r="B9" s="258">
        <f t="shared" ref="B9:C9" si="0">B10+B11</f>
        <v>4585050372.0600014</v>
      </c>
      <c r="C9" s="258">
        <f t="shared" si="0"/>
        <v>5317788386.2399998</v>
      </c>
      <c r="D9" s="259">
        <f>D10+D11</f>
        <v>5526089421.0000019</v>
      </c>
      <c r="E9" s="200">
        <f>D9/B9-1</f>
        <v>0.20524072203752142</v>
      </c>
      <c r="F9" s="201">
        <f>D9/C9-1</f>
        <v>3.9170613727125714E-2</v>
      </c>
      <c r="G9" s="16"/>
      <c r="H9" s="17"/>
      <c r="K9" s="18"/>
      <c r="L9" s="18"/>
    </row>
    <row r="10" spans="1:12" ht="21" customHeight="1">
      <c r="A10" s="206" t="s">
        <v>133</v>
      </c>
      <c r="B10" s="260">
        <f t="shared" ref="B10:C10" si="1">B13</f>
        <v>3600192135.3600006</v>
      </c>
      <c r="C10" s="260">
        <f t="shared" si="1"/>
        <v>4211094012.6399999</v>
      </c>
      <c r="D10" s="261">
        <f>D13</f>
        <v>4374512274.7000017</v>
      </c>
      <c r="E10" s="204">
        <f t="shared" ref="E10:E11" si="2">D10/B10-1</f>
        <v>0.21507744871026802</v>
      </c>
      <c r="F10" s="205">
        <f t="shared" ref="F10:F11" si="3">D10/C10-1</f>
        <v>3.8806605022230878E-2</v>
      </c>
      <c r="G10" s="16"/>
      <c r="H10" s="17"/>
      <c r="I10" s="5"/>
      <c r="J10" s="5"/>
      <c r="K10" s="5"/>
    </row>
    <row r="11" spans="1:12" ht="21" customHeight="1">
      <c r="A11" s="206" t="s">
        <v>16</v>
      </c>
      <c r="B11" s="260">
        <f t="shared" ref="B11:C11" si="4">B19</f>
        <v>984858236.70000029</v>
      </c>
      <c r="C11" s="260">
        <f t="shared" si="4"/>
        <v>1106694373.6000001</v>
      </c>
      <c r="D11" s="261">
        <f>D19</f>
        <v>1151577146.2999997</v>
      </c>
      <c r="E11" s="204">
        <f t="shared" si="2"/>
        <v>0.16928213969010453</v>
      </c>
      <c r="F11" s="205">
        <f t="shared" si="3"/>
        <v>4.0555706950961445E-2</v>
      </c>
      <c r="G11" s="16"/>
      <c r="H11" s="17"/>
      <c r="I11" s="5"/>
      <c r="J11" s="5"/>
      <c r="K11" s="5"/>
    </row>
    <row r="12" spans="1:12" ht="21" customHeight="1">
      <c r="A12" s="694" t="s">
        <v>107</v>
      </c>
      <c r="B12" s="695"/>
      <c r="C12" s="695"/>
      <c r="D12" s="695"/>
      <c r="E12" s="695"/>
      <c r="F12" s="696"/>
      <c r="G12" s="16"/>
      <c r="H12" s="17"/>
      <c r="I12" s="5"/>
      <c r="J12" s="5"/>
      <c r="K12" s="5"/>
    </row>
    <row r="13" spans="1:12" s="5" customFormat="1" ht="21" customHeight="1">
      <c r="A13" s="218" t="s">
        <v>63</v>
      </c>
      <c r="B13" s="262">
        <f t="shared" ref="B13:C13" si="5">SUM(B14:B17)</f>
        <v>3600192135.3600006</v>
      </c>
      <c r="C13" s="262">
        <f t="shared" si="5"/>
        <v>4211094012.6399999</v>
      </c>
      <c r="D13" s="263">
        <f>SUM(D14:D17)</f>
        <v>4374512274.7000017</v>
      </c>
      <c r="E13" s="200">
        <f t="shared" ref="E13:E17" si="6">D13/B13-1</f>
        <v>0.21507744871026802</v>
      </c>
      <c r="F13" s="201">
        <f t="shared" ref="F13:F17" si="7">D13/C13-1</f>
        <v>3.8806605022230878E-2</v>
      </c>
      <c r="G13" s="16"/>
      <c r="H13" s="17"/>
    </row>
    <row r="14" spans="1:12" ht="21" customHeight="1">
      <c r="A14" s="211" t="s">
        <v>17</v>
      </c>
      <c r="B14" s="265">
        <v>3282277376.4400005</v>
      </c>
      <c r="C14" s="264">
        <v>3891862312.4000001</v>
      </c>
      <c r="D14" s="264">
        <v>4057145244.3400016</v>
      </c>
      <c r="E14" s="204">
        <f t="shared" si="6"/>
        <v>0.23607629064562263</v>
      </c>
      <c r="F14" s="205">
        <f t="shared" si="7"/>
        <v>4.2468853898913084E-2</v>
      </c>
      <c r="G14" s="16"/>
      <c r="H14" s="17"/>
      <c r="I14" s="5"/>
      <c r="J14" s="5"/>
      <c r="K14" s="18"/>
    </row>
    <row r="15" spans="1:12" ht="28.5" customHeight="1">
      <c r="A15" s="211" t="s">
        <v>18</v>
      </c>
      <c r="B15" s="265">
        <v>48645519.010000013</v>
      </c>
      <c r="C15" s="264">
        <v>49156072.470000021</v>
      </c>
      <c r="D15" s="264">
        <v>49043938.819999985</v>
      </c>
      <c r="E15" s="204">
        <f t="shared" si="6"/>
        <v>8.1902674307590129E-3</v>
      </c>
      <c r="F15" s="205">
        <f t="shared" si="7"/>
        <v>-2.2811759435921175E-3</v>
      </c>
      <c r="G15" s="16"/>
      <c r="H15" s="17"/>
      <c r="I15" s="19"/>
      <c r="J15" s="5"/>
      <c r="K15" s="5"/>
    </row>
    <row r="16" spans="1:12" ht="28.5" customHeight="1">
      <c r="A16" s="211" t="s">
        <v>19</v>
      </c>
      <c r="B16" s="265">
        <v>257372724.94000006</v>
      </c>
      <c r="C16" s="264">
        <v>257226543.60000008</v>
      </c>
      <c r="D16" s="264">
        <v>255131265.00000006</v>
      </c>
      <c r="E16" s="204">
        <f t="shared" si="6"/>
        <v>-8.7090034133280314E-3</v>
      </c>
      <c r="F16" s="205">
        <f t="shared" si="7"/>
        <v>-8.1456546850712241E-3</v>
      </c>
      <c r="G16" s="16"/>
      <c r="H16" s="17"/>
      <c r="I16" s="5"/>
      <c r="J16" s="5"/>
      <c r="K16" s="5"/>
    </row>
    <row r="17" spans="1:11" ht="28.5" customHeight="1">
      <c r="A17" s="211" t="s">
        <v>20</v>
      </c>
      <c r="B17" s="265">
        <v>11896514.969999999</v>
      </c>
      <c r="C17" s="264">
        <v>12849084.17</v>
      </c>
      <c r="D17" s="264">
        <v>13191826.539999999</v>
      </c>
      <c r="E17" s="204">
        <f t="shared" si="6"/>
        <v>0.10888159879312953</v>
      </c>
      <c r="F17" s="205">
        <f t="shared" si="7"/>
        <v>2.6674459087149049E-2</v>
      </c>
      <c r="G17" s="16"/>
      <c r="H17" s="17"/>
      <c r="I17" s="5"/>
      <c r="J17" s="5"/>
      <c r="K17" s="5"/>
    </row>
    <row r="18" spans="1:11" ht="21" customHeight="1">
      <c r="A18" s="724" t="s">
        <v>64</v>
      </c>
      <c r="B18" s="725"/>
      <c r="C18" s="725"/>
      <c r="D18" s="725"/>
      <c r="E18" s="725"/>
      <c r="F18" s="726"/>
      <c r="G18" s="16"/>
      <c r="H18" s="17"/>
      <c r="I18" s="5"/>
      <c r="J18" s="5"/>
      <c r="K18" s="5"/>
    </row>
    <row r="19" spans="1:11" ht="21" customHeight="1">
      <c r="A19" s="577" t="s">
        <v>65</v>
      </c>
      <c r="B19" s="266">
        <f t="shared" ref="B19:C19" si="8">B20+B26</f>
        <v>984858236.70000029</v>
      </c>
      <c r="C19" s="266">
        <f t="shared" si="8"/>
        <v>1106694373.6000001</v>
      </c>
      <c r="D19" s="267">
        <f>D20+D26</f>
        <v>1151577146.2999997</v>
      </c>
      <c r="E19" s="268">
        <f t="shared" ref="E19:E31" si="9">D19/B19-1</f>
        <v>0.16928213969010453</v>
      </c>
      <c r="F19" s="269">
        <f t="shared" ref="F19:F31" si="10">D19/C19-1</f>
        <v>4.0555706950961445E-2</v>
      </c>
      <c r="G19" s="16"/>
      <c r="H19" s="17"/>
      <c r="I19" s="5"/>
      <c r="J19" s="5"/>
      <c r="K19" s="5"/>
    </row>
    <row r="20" spans="1:11" s="5" customFormat="1" ht="30.75" customHeight="1">
      <c r="A20" s="218" t="s">
        <v>23</v>
      </c>
      <c r="B20" s="262">
        <f t="shared" ref="B20:C20" si="11">SUM(B22:B25)</f>
        <v>774007445.14000022</v>
      </c>
      <c r="C20" s="262">
        <f t="shared" si="11"/>
        <v>875554759.70000005</v>
      </c>
      <c r="D20" s="263">
        <f>SUM(D22:D25)</f>
        <v>910879883.73999977</v>
      </c>
      <c r="E20" s="200">
        <f t="shared" si="9"/>
        <v>0.17683607497501841</v>
      </c>
      <c r="F20" s="201">
        <f t="shared" si="10"/>
        <v>4.0345990526170494E-2</v>
      </c>
      <c r="G20" s="16"/>
      <c r="H20" s="17"/>
    </row>
    <row r="21" spans="1:11" ht="27.75" customHeight="1">
      <c r="A21" s="211" t="s">
        <v>245</v>
      </c>
      <c r="B21" s="265">
        <v>51919425.480000004</v>
      </c>
      <c r="C21" s="261">
        <v>59736181.590000004</v>
      </c>
      <c r="D21" s="261">
        <v>61892309</v>
      </c>
      <c r="E21" s="204">
        <f t="shared" si="9"/>
        <v>0.19208385739633571</v>
      </c>
      <c r="F21" s="205">
        <f t="shared" si="10"/>
        <v>3.6094161906741862E-2</v>
      </c>
      <c r="G21" s="16"/>
      <c r="H21" s="17"/>
      <c r="I21" s="5"/>
      <c r="J21" s="5"/>
      <c r="K21" s="5"/>
    </row>
    <row r="22" spans="1:11" ht="28.5" customHeight="1">
      <c r="A22" s="270" t="s">
        <v>25</v>
      </c>
      <c r="B22" s="265">
        <v>765897150.07000017</v>
      </c>
      <c r="C22" s="261">
        <v>867465425.5</v>
      </c>
      <c r="D22" s="261">
        <v>902764682.37999976</v>
      </c>
      <c r="E22" s="204">
        <f t="shared" si="9"/>
        <v>0.17870223475500646</v>
      </c>
      <c r="F22" s="205">
        <f t="shared" si="10"/>
        <v>4.0692407838218481E-2</v>
      </c>
      <c r="G22" s="16"/>
      <c r="H22" s="17"/>
      <c r="I22" s="5"/>
      <c r="J22" s="5"/>
      <c r="K22" s="5"/>
    </row>
    <row r="23" spans="1:11" ht="28.5" customHeight="1">
      <c r="A23" s="211" t="s">
        <v>26</v>
      </c>
      <c r="B23" s="265">
        <v>512356.66000000003</v>
      </c>
      <c r="C23" s="261">
        <v>486178.4</v>
      </c>
      <c r="D23" s="261">
        <v>484057.51</v>
      </c>
      <c r="E23" s="204">
        <f t="shared" si="9"/>
        <v>-5.5233301739456286E-2</v>
      </c>
      <c r="F23" s="205">
        <f t="shared" si="10"/>
        <v>-4.3623698625854246E-3</v>
      </c>
      <c r="G23" s="16"/>
      <c r="H23" s="17"/>
      <c r="I23" s="5"/>
      <c r="J23" s="5"/>
      <c r="K23" s="5"/>
    </row>
    <row r="24" spans="1:11" ht="28.5" customHeight="1">
      <c r="A24" s="211" t="s">
        <v>27</v>
      </c>
      <c r="B24" s="265">
        <v>1519662.3300000003</v>
      </c>
      <c r="C24" s="261">
        <v>1507885.36</v>
      </c>
      <c r="D24" s="261">
        <v>1527942.9</v>
      </c>
      <c r="E24" s="204">
        <f t="shared" si="9"/>
        <v>5.4489539133339981E-3</v>
      </c>
      <c r="F24" s="205">
        <f t="shared" si="10"/>
        <v>1.3301767184741298E-2</v>
      </c>
      <c r="G24" s="16"/>
      <c r="H24" s="17"/>
      <c r="I24" s="5"/>
      <c r="J24" s="5"/>
      <c r="K24" s="5"/>
    </row>
    <row r="25" spans="1:11" ht="37.5" customHeight="1">
      <c r="A25" s="211" t="s">
        <v>28</v>
      </c>
      <c r="B25" s="265">
        <v>6078276.0800000001</v>
      </c>
      <c r="C25" s="261">
        <v>6095270.4399999995</v>
      </c>
      <c r="D25" s="261">
        <v>6103200.9499999993</v>
      </c>
      <c r="E25" s="204">
        <f t="shared" si="9"/>
        <v>4.1006478929135337E-3</v>
      </c>
      <c r="F25" s="205">
        <f t="shared" si="10"/>
        <v>1.3010923925469431E-3</v>
      </c>
      <c r="G25" s="16"/>
      <c r="H25" s="17"/>
      <c r="I25" s="5"/>
      <c r="J25" s="5"/>
      <c r="K25" s="5"/>
    </row>
    <row r="26" spans="1:11" s="5" customFormat="1" ht="21" customHeight="1">
      <c r="A26" s="218" t="s">
        <v>29</v>
      </c>
      <c r="B26" s="262">
        <f t="shared" ref="B26:C26" si="12">SUM(B28:B31)</f>
        <v>210850791.56000012</v>
      </c>
      <c r="C26" s="262">
        <f t="shared" si="12"/>
        <v>231139613.90000004</v>
      </c>
      <c r="D26" s="263">
        <f>SUM(D28:D31)</f>
        <v>240697262.56000003</v>
      </c>
      <c r="E26" s="200">
        <f t="shared" si="9"/>
        <v>0.14155256795185767</v>
      </c>
      <c r="F26" s="201">
        <f t="shared" si="10"/>
        <v>4.1350110864747824E-2</v>
      </c>
      <c r="G26" s="16"/>
      <c r="H26" s="17"/>
    </row>
    <row r="27" spans="1:11" ht="21" customHeight="1">
      <c r="A27" s="211" t="s">
        <v>66</v>
      </c>
      <c r="B27" s="265">
        <v>4113564.9000000004</v>
      </c>
      <c r="C27" s="261">
        <v>4525378.3900000006</v>
      </c>
      <c r="D27" s="261">
        <v>4739756.38</v>
      </c>
      <c r="E27" s="204">
        <f t="shared" si="9"/>
        <v>0.15222598773146845</v>
      </c>
      <c r="F27" s="205">
        <f t="shared" si="10"/>
        <v>4.737239000250737E-2</v>
      </c>
      <c r="G27" s="16"/>
      <c r="H27" s="17"/>
      <c r="I27" s="5"/>
      <c r="J27" s="5"/>
      <c r="K27" s="5"/>
    </row>
    <row r="28" spans="1:11" ht="21" customHeight="1">
      <c r="A28" s="211" t="s">
        <v>31</v>
      </c>
      <c r="B28" s="265">
        <v>202604139.41000012</v>
      </c>
      <c r="C28" s="261">
        <v>222439759.21000004</v>
      </c>
      <c r="D28" s="261">
        <v>231670457.74000004</v>
      </c>
      <c r="E28" s="204">
        <f t="shared" si="9"/>
        <v>0.14346359563355127</v>
      </c>
      <c r="F28" s="205">
        <f t="shared" si="10"/>
        <v>4.1497520779482322E-2</v>
      </c>
      <c r="G28" s="16"/>
      <c r="H28" s="17"/>
      <c r="I28" s="5"/>
      <c r="J28" s="5"/>
      <c r="K28" s="5"/>
    </row>
    <row r="29" spans="1:11" ht="27.75" customHeight="1">
      <c r="A29" s="211" t="s">
        <v>32</v>
      </c>
      <c r="B29" s="265">
        <v>1753724.2599999998</v>
      </c>
      <c r="C29" s="261">
        <v>1836596.0699999998</v>
      </c>
      <c r="D29" s="261">
        <v>1874245.2000000002</v>
      </c>
      <c r="E29" s="204">
        <f t="shared" si="9"/>
        <v>6.8722856123345499E-2</v>
      </c>
      <c r="F29" s="205">
        <f t="shared" si="10"/>
        <v>2.0499406818397681E-2</v>
      </c>
      <c r="G29" s="16"/>
      <c r="H29" s="17"/>
      <c r="I29" s="5"/>
      <c r="J29" s="5"/>
      <c r="K29" s="5"/>
    </row>
    <row r="30" spans="1:11" ht="27.75" customHeight="1">
      <c r="A30" s="211" t="s">
        <v>33</v>
      </c>
      <c r="B30" s="265">
        <v>4592269.6800000016</v>
      </c>
      <c r="C30" s="261">
        <v>4800934.51</v>
      </c>
      <c r="D30" s="261">
        <v>4983708.5800000019</v>
      </c>
      <c r="E30" s="204">
        <f t="shared" si="9"/>
        <v>8.5238656977131289E-2</v>
      </c>
      <c r="F30" s="205">
        <f t="shared" si="10"/>
        <v>3.8070519316457441E-2</v>
      </c>
      <c r="G30" s="16"/>
      <c r="H30" s="17"/>
      <c r="I30" s="5"/>
      <c r="J30" s="5"/>
      <c r="K30" s="5"/>
    </row>
    <row r="31" spans="1:11" ht="27.75" customHeight="1">
      <c r="A31" s="220" t="s">
        <v>67</v>
      </c>
      <c r="B31" s="271">
        <v>1900658.2099999997</v>
      </c>
      <c r="C31" s="272">
        <v>2062324.1099999996</v>
      </c>
      <c r="D31" s="272">
        <v>2168851.0400000005</v>
      </c>
      <c r="E31" s="221">
        <f t="shared" si="9"/>
        <v>0.14110523848472512</v>
      </c>
      <c r="F31" s="222">
        <f t="shared" si="10"/>
        <v>5.1653825644311979E-2</v>
      </c>
      <c r="G31" s="16"/>
      <c r="H31" s="17"/>
      <c r="I31" s="5"/>
      <c r="J31" s="5"/>
      <c r="K31" s="5"/>
    </row>
    <row r="32" spans="1:11" ht="14.25" customHeight="1">
      <c r="A32" s="727" t="s">
        <v>469</v>
      </c>
      <c r="B32" s="728"/>
      <c r="C32" s="728"/>
      <c r="D32" s="728"/>
      <c r="E32" s="728"/>
      <c r="F32" s="728"/>
    </row>
    <row r="33" spans="1:6">
      <c r="A33" s="690"/>
      <c r="B33" s="690"/>
      <c r="C33" s="690"/>
      <c r="D33" s="690"/>
      <c r="E33" s="690"/>
      <c r="F33" s="690"/>
    </row>
    <row r="39" spans="1:6">
      <c r="E39" s="501"/>
    </row>
  </sheetData>
  <mergeCells count="17">
    <mergeCell ref="A1:F1"/>
    <mergeCell ref="A3:F3"/>
    <mergeCell ref="A4:A7"/>
    <mergeCell ref="B4:C4"/>
    <mergeCell ref="B5:B6"/>
    <mergeCell ref="C5:C6"/>
    <mergeCell ref="D5:D6"/>
    <mergeCell ref="E5:F5"/>
    <mergeCell ref="E6:E7"/>
    <mergeCell ref="F6:F7"/>
    <mergeCell ref="D4:F4"/>
    <mergeCell ref="B7:D7"/>
    <mergeCell ref="A33:F33"/>
    <mergeCell ref="A8:F8"/>
    <mergeCell ref="A12:F12"/>
    <mergeCell ref="A18:F18"/>
    <mergeCell ref="A32:F32"/>
  </mergeCells>
  <hyperlinks>
    <hyperlink ref="G3"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13:D13 B20:D20 B26:D26"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election activeCell="B1" sqref="B1"/>
    </sheetView>
  </sheetViews>
  <sheetFormatPr defaultRowHeight="15"/>
  <cols>
    <col min="1" max="1" width="22.875" customWidth="1"/>
    <col min="2" max="2" width="17.125" customWidth="1"/>
    <col min="3" max="4" width="16.5" customWidth="1"/>
    <col min="5" max="5" width="21.25" customWidth="1"/>
    <col min="6" max="6" width="19" customWidth="1"/>
  </cols>
  <sheetData>
    <row r="1" spans="1:7" ht="24" customHeight="1">
      <c r="A1" s="691" t="str">
        <f>'Tab 2 (14) i wykres 1'!A1:E1</f>
        <v>II. FUNDUSZ EMERYTALNO-RENTOWY</v>
      </c>
      <c r="B1" s="691"/>
      <c r="C1" s="691"/>
      <c r="D1" s="691"/>
      <c r="E1" s="691"/>
      <c r="F1" s="691"/>
      <c r="G1" s="547" t="s">
        <v>539</v>
      </c>
    </row>
    <row r="2" spans="1:7" ht="393" customHeight="1"/>
    <row r="3" spans="1:7" ht="41.25" customHeight="1">
      <c r="A3" s="732" t="s">
        <v>437</v>
      </c>
      <c r="B3" s="732"/>
      <c r="C3" s="732"/>
      <c r="D3" s="732"/>
      <c r="E3" s="732"/>
      <c r="F3" s="732"/>
    </row>
    <row r="4" spans="1:7" ht="50.25" customHeight="1">
      <c r="A4" s="276" t="s">
        <v>13</v>
      </c>
      <c r="B4" s="276" t="s">
        <v>133</v>
      </c>
      <c r="C4" s="276" t="s">
        <v>263</v>
      </c>
      <c r="D4" s="276" t="s">
        <v>264</v>
      </c>
      <c r="E4" s="276" t="s">
        <v>508</v>
      </c>
      <c r="F4" s="276" t="s">
        <v>119</v>
      </c>
    </row>
    <row r="5" spans="1:7" ht="27" customHeight="1">
      <c r="A5" s="273" t="s">
        <v>262</v>
      </c>
      <c r="B5" s="274">
        <f>'Tab 5 (17)'!D13-'Wykres 3'!E5</f>
        <v>4373469410.0300016</v>
      </c>
      <c r="C5" s="274">
        <f>'Tab 5 (17)'!D20</f>
        <v>910879883.73999977</v>
      </c>
      <c r="D5" s="274">
        <f>'Tab 5 (17)'!D26</f>
        <v>240697262.56000003</v>
      </c>
      <c r="E5" s="274">
        <v>1042864.67</v>
      </c>
      <c r="F5" s="274">
        <f>SUM(B5:E5)</f>
        <v>5526089421.0000019</v>
      </c>
    </row>
    <row r="6" spans="1:7" ht="18.75" customHeight="1">
      <c r="A6" s="273" t="s">
        <v>257</v>
      </c>
      <c r="B6" s="275">
        <f>ROUND(B5/$F$5,4)</f>
        <v>0.79139999999999999</v>
      </c>
      <c r="C6" s="275">
        <f t="shared" ref="C6:E6" si="0">ROUND(C5/$F$5,4)</f>
        <v>0.1648</v>
      </c>
      <c r="D6" s="275">
        <f t="shared" si="0"/>
        <v>4.36E-2</v>
      </c>
      <c r="E6" s="275">
        <f t="shared" si="0"/>
        <v>2.0000000000000001E-4</v>
      </c>
      <c r="F6" s="275">
        <f>F5/$F$5</f>
        <v>1</v>
      </c>
    </row>
    <row r="40" spans="7:7">
      <c r="G40" s="503"/>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election activeCell="B1" sqref="B1"/>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83" width="8" style="13"/>
    <col min="16384" max="16384" width="0.625" style="13" customWidth="1"/>
  </cols>
  <sheetData>
    <row r="1" spans="1:9" ht="30" customHeight="1">
      <c r="A1" s="691" t="str">
        <f>'Tab 1 (13)'!A1</f>
        <v>II. FUNDUSZ EMERYTALNO-RENTOWY</v>
      </c>
      <c r="B1" s="691"/>
      <c r="C1" s="691"/>
      <c r="D1" s="691"/>
      <c r="E1" s="691"/>
      <c r="F1" s="691"/>
      <c r="G1" s="691"/>
      <c r="H1" s="691"/>
    </row>
    <row r="2" spans="1:9" ht="27" customHeight="1">
      <c r="A2" s="21"/>
      <c r="B2" s="21"/>
      <c r="C2" s="21"/>
      <c r="D2" s="21"/>
      <c r="E2" s="21"/>
      <c r="F2" s="21"/>
      <c r="G2" s="21"/>
      <c r="H2" s="22"/>
    </row>
    <row r="3" spans="1:9" ht="37.5" customHeight="1">
      <c r="A3" s="734" t="s">
        <v>578</v>
      </c>
      <c r="B3" s="734"/>
      <c r="C3" s="734"/>
      <c r="D3" s="734"/>
      <c r="E3" s="734"/>
      <c r="F3" s="734"/>
      <c r="G3" s="734"/>
      <c r="H3" s="734"/>
      <c r="I3" s="547" t="s">
        <v>539</v>
      </c>
    </row>
    <row r="4" spans="1:9" ht="14.25" customHeight="1">
      <c r="A4" s="707" t="s">
        <v>13</v>
      </c>
      <c r="B4" s="707" t="s">
        <v>495</v>
      </c>
      <c r="C4" s="716" t="s">
        <v>35</v>
      </c>
      <c r="D4" s="717"/>
      <c r="E4" s="717"/>
      <c r="F4" s="717"/>
      <c r="G4" s="717"/>
      <c r="H4" s="718"/>
    </row>
    <row r="5" spans="1:9" ht="13.5" customHeight="1">
      <c r="A5" s="715"/>
      <c r="B5" s="715"/>
      <c r="C5" s="707" t="s">
        <v>431</v>
      </c>
      <c r="D5" s="707" t="s">
        <v>36</v>
      </c>
      <c r="E5" s="285" t="s">
        <v>35</v>
      </c>
      <c r="F5" s="286"/>
      <c r="G5" s="286"/>
      <c r="H5" s="287"/>
    </row>
    <row r="6" spans="1:9" ht="27" customHeight="1">
      <c r="A6" s="715"/>
      <c r="B6" s="715"/>
      <c r="C6" s="715"/>
      <c r="D6" s="715"/>
      <c r="E6" s="722" t="s">
        <v>37</v>
      </c>
      <c r="F6" s="723"/>
      <c r="G6" s="722" t="s">
        <v>38</v>
      </c>
      <c r="H6" s="723"/>
    </row>
    <row r="7" spans="1:9" ht="13.5" customHeight="1">
      <c r="A7" s="715"/>
      <c r="B7" s="715"/>
      <c r="C7" s="715"/>
      <c r="D7" s="715"/>
      <c r="E7" s="707" t="s">
        <v>39</v>
      </c>
      <c r="F7" s="735" t="s">
        <v>40</v>
      </c>
      <c r="G7" s="707" t="s">
        <v>41</v>
      </c>
      <c r="H7" s="735" t="s">
        <v>40</v>
      </c>
    </row>
    <row r="8" spans="1:9" ht="18" customHeight="1">
      <c r="A8" s="715"/>
      <c r="B8" s="708"/>
      <c r="C8" s="708"/>
      <c r="D8" s="708"/>
      <c r="E8" s="708"/>
      <c r="F8" s="736"/>
      <c r="G8" s="708"/>
      <c r="H8" s="736"/>
    </row>
    <row r="9" spans="1:9" ht="18" customHeight="1">
      <c r="A9" s="715"/>
      <c r="B9" s="711" t="str">
        <f>'Tab 4 (16)'!B9:H9</f>
        <v>I KWARTAŁ 2024 R.</v>
      </c>
      <c r="C9" s="712"/>
      <c r="D9" s="712"/>
      <c r="E9" s="712"/>
      <c r="F9" s="712"/>
      <c r="G9" s="712"/>
      <c r="H9" s="713"/>
    </row>
    <row r="10" spans="1:9" ht="20.25" customHeight="1">
      <c r="A10" s="708"/>
      <c r="B10" s="737" t="s">
        <v>333</v>
      </c>
      <c r="C10" s="738"/>
      <c r="D10" s="738"/>
      <c r="E10" s="738"/>
      <c r="F10" s="738"/>
      <c r="G10" s="738"/>
      <c r="H10" s="739"/>
    </row>
    <row r="11" spans="1:9" ht="21.75" customHeight="1">
      <c r="A11" s="277" t="s">
        <v>68</v>
      </c>
      <c r="B11" s="278">
        <f>SUM(B12:B28)</f>
        <v>5526089421.000001</v>
      </c>
      <c r="C11" s="278">
        <f>SUM(C12:C28)</f>
        <v>4374512274.6999989</v>
      </c>
      <c r="D11" s="278">
        <f>SUM(D12:D27)</f>
        <v>1151577146.3</v>
      </c>
      <c r="E11" s="278">
        <f>SUM(E12:E27)</f>
        <v>910879883.74000013</v>
      </c>
      <c r="F11" s="278">
        <f>SUM(F12:F27)</f>
        <v>61892308.999999993</v>
      </c>
      <c r="G11" s="278">
        <f>SUM(G12:G27)</f>
        <v>240697262.56</v>
      </c>
      <c r="H11" s="279">
        <f>SUM(H12:H27)</f>
        <v>4739756.38</v>
      </c>
    </row>
    <row r="12" spans="1:9" ht="21" customHeight="1">
      <c r="A12" s="280" t="s">
        <v>42</v>
      </c>
      <c r="B12" s="281">
        <f>SUM(C12:D12)</f>
        <v>205293881.74000001</v>
      </c>
      <c r="C12" s="281">
        <v>165369863.18000001</v>
      </c>
      <c r="D12" s="282">
        <v>39924018.56000001</v>
      </c>
      <c r="E12" s="281">
        <v>31764166.290000007</v>
      </c>
      <c r="F12" s="281">
        <v>2312473.9</v>
      </c>
      <c r="G12" s="281">
        <v>8159852.2700000005</v>
      </c>
      <c r="H12" s="283">
        <v>118368.34</v>
      </c>
    </row>
    <row r="13" spans="1:9" ht="21" customHeight="1">
      <c r="A13" s="280" t="s">
        <v>43</v>
      </c>
      <c r="B13" s="281">
        <f t="shared" ref="B13:B27" si="0">SUM(C13:D13)</f>
        <v>386704840.60000002</v>
      </c>
      <c r="C13" s="281">
        <v>305417066.13999999</v>
      </c>
      <c r="D13" s="282">
        <v>81287774.460000008</v>
      </c>
      <c r="E13" s="281">
        <v>65868623.390000001</v>
      </c>
      <c r="F13" s="281">
        <v>5426487.6400000006</v>
      </c>
      <c r="G13" s="281">
        <v>15419151.07</v>
      </c>
      <c r="H13" s="283">
        <v>389319.33</v>
      </c>
    </row>
    <row r="14" spans="1:9" ht="21" customHeight="1">
      <c r="A14" s="280" t="s">
        <v>44</v>
      </c>
      <c r="B14" s="281">
        <f t="shared" si="0"/>
        <v>699173354.6500001</v>
      </c>
      <c r="C14" s="281">
        <v>552724197.70000005</v>
      </c>
      <c r="D14" s="282">
        <v>146449156.94999999</v>
      </c>
      <c r="E14" s="281">
        <v>117265481.13</v>
      </c>
      <c r="F14" s="281">
        <v>7736002.7199999997</v>
      </c>
      <c r="G14" s="281">
        <v>29183675.820000004</v>
      </c>
      <c r="H14" s="283">
        <v>611757.82000000007</v>
      </c>
    </row>
    <row r="15" spans="1:9" ht="21" customHeight="1">
      <c r="A15" s="280" t="s">
        <v>45</v>
      </c>
      <c r="B15" s="281">
        <f t="shared" si="0"/>
        <v>69189579.359999999</v>
      </c>
      <c r="C15" s="281">
        <v>51989032.370000005</v>
      </c>
      <c r="D15" s="282">
        <v>17200546.989999998</v>
      </c>
      <c r="E15" s="281">
        <v>14076215.109999998</v>
      </c>
      <c r="F15" s="281">
        <v>895035.18</v>
      </c>
      <c r="G15" s="281">
        <v>3124331.88</v>
      </c>
      <c r="H15" s="283">
        <v>55977.33</v>
      </c>
    </row>
    <row r="16" spans="1:9" ht="21" customHeight="1">
      <c r="A16" s="280" t="s">
        <v>46</v>
      </c>
      <c r="B16" s="281">
        <f t="shared" si="0"/>
        <v>471317753.81</v>
      </c>
      <c r="C16" s="281">
        <v>397351439.94</v>
      </c>
      <c r="D16" s="282">
        <v>73966313.870000005</v>
      </c>
      <c r="E16" s="281">
        <v>53535777.070000008</v>
      </c>
      <c r="F16" s="281">
        <v>4674813.03</v>
      </c>
      <c r="G16" s="281">
        <v>20430536.799999997</v>
      </c>
      <c r="H16" s="283">
        <v>371197.65</v>
      </c>
    </row>
    <row r="17" spans="1:9" ht="21" customHeight="1">
      <c r="A17" s="280" t="s">
        <v>47</v>
      </c>
      <c r="B17" s="281">
        <f t="shared" si="0"/>
        <v>476552833.15999997</v>
      </c>
      <c r="C17" s="281">
        <v>328661715.62999994</v>
      </c>
      <c r="D17" s="282">
        <v>147891117.53</v>
      </c>
      <c r="E17" s="281">
        <v>126202512.10000001</v>
      </c>
      <c r="F17" s="281">
        <v>6006773.2899999991</v>
      </c>
      <c r="G17" s="281">
        <v>21688605.43</v>
      </c>
      <c r="H17" s="283">
        <v>401952.45</v>
      </c>
    </row>
    <row r="18" spans="1:9" ht="21" customHeight="1">
      <c r="A18" s="280" t="s">
        <v>48</v>
      </c>
      <c r="B18" s="281">
        <f t="shared" si="0"/>
        <v>859596544.96999979</v>
      </c>
      <c r="C18" s="281">
        <v>708071559.26999986</v>
      </c>
      <c r="D18" s="282">
        <v>151524985.69999999</v>
      </c>
      <c r="E18" s="281">
        <v>112482532.44999999</v>
      </c>
      <c r="F18" s="281">
        <v>8322769.4499999993</v>
      </c>
      <c r="G18" s="281">
        <v>39042453.249999993</v>
      </c>
      <c r="H18" s="283">
        <v>674741.4</v>
      </c>
    </row>
    <row r="19" spans="1:9" ht="21" customHeight="1">
      <c r="A19" s="280" t="s">
        <v>49</v>
      </c>
      <c r="B19" s="281">
        <f t="shared" si="0"/>
        <v>110898359.11000001</v>
      </c>
      <c r="C19" s="281">
        <v>95927335.470000014</v>
      </c>
      <c r="D19" s="282">
        <v>14971023.639999997</v>
      </c>
      <c r="E19" s="281">
        <v>10739748.349999998</v>
      </c>
      <c r="F19" s="281">
        <v>852914.04</v>
      </c>
      <c r="G19" s="281">
        <v>4231275.29</v>
      </c>
      <c r="H19" s="283">
        <v>89334.65</v>
      </c>
    </row>
    <row r="20" spans="1:9" ht="21" customHeight="1">
      <c r="A20" s="280" t="s">
        <v>50</v>
      </c>
      <c r="B20" s="281">
        <f t="shared" si="0"/>
        <v>308561860.11000001</v>
      </c>
      <c r="C20" s="281">
        <v>234294041.16000003</v>
      </c>
      <c r="D20" s="282">
        <v>74267818.950000018</v>
      </c>
      <c r="E20" s="281">
        <v>60880828.720000014</v>
      </c>
      <c r="F20" s="281">
        <v>3150091.19</v>
      </c>
      <c r="G20" s="281">
        <v>13386990.23</v>
      </c>
      <c r="H20" s="283">
        <v>173330.97</v>
      </c>
    </row>
    <row r="21" spans="1:9" ht="21" customHeight="1">
      <c r="A21" s="280" t="s">
        <v>51</v>
      </c>
      <c r="B21" s="281">
        <f t="shared" si="0"/>
        <v>396484995.75999999</v>
      </c>
      <c r="C21" s="281">
        <v>321022525.12</v>
      </c>
      <c r="D21" s="282">
        <v>75462470.640000001</v>
      </c>
      <c r="E21" s="281">
        <v>57866112.020000003</v>
      </c>
      <c r="F21" s="281">
        <v>4119991.75</v>
      </c>
      <c r="G21" s="281">
        <v>17596358.620000001</v>
      </c>
      <c r="H21" s="283">
        <v>364310.96</v>
      </c>
    </row>
    <row r="22" spans="1:9" ht="21" customHeight="1">
      <c r="A22" s="280" t="s">
        <v>52</v>
      </c>
      <c r="B22" s="281">
        <f t="shared" si="0"/>
        <v>184560618.26999998</v>
      </c>
      <c r="C22" s="281">
        <v>140514295.85999998</v>
      </c>
      <c r="D22" s="282">
        <v>44046322.409999996</v>
      </c>
      <c r="E22" s="281">
        <v>35000980.119999997</v>
      </c>
      <c r="F22" s="281">
        <v>2327237.98</v>
      </c>
      <c r="G22" s="281">
        <v>9045342.2899999991</v>
      </c>
      <c r="H22" s="283">
        <v>177155.3</v>
      </c>
    </row>
    <row r="23" spans="1:9" ht="21" customHeight="1">
      <c r="A23" s="280" t="s">
        <v>53</v>
      </c>
      <c r="B23" s="281">
        <f t="shared" si="0"/>
        <v>147761917</v>
      </c>
      <c r="C23" s="281">
        <v>119149958.43000001</v>
      </c>
      <c r="D23" s="282">
        <v>28611958.57</v>
      </c>
      <c r="E23" s="281">
        <v>23142652.439999998</v>
      </c>
      <c r="F23" s="281">
        <v>1637128.7</v>
      </c>
      <c r="G23" s="281">
        <v>5469306.1300000008</v>
      </c>
      <c r="H23" s="283">
        <v>110353.98</v>
      </c>
    </row>
    <row r="24" spans="1:9" ht="21" customHeight="1">
      <c r="A24" s="280" t="s">
        <v>54</v>
      </c>
      <c r="B24" s="281">
        <f t="shared" si="0"/>
        <v>298049138.07999998</v>
      </c>
      <c r="C24" s="281">
        <v>240347713.71000001</v>
      </c>
      <c r="D24" s="282">
        <v>57701424.36999999</v>
      </c>
      <c r="E24" s="281">
        <v>44796110.879999995</v>
      </c>
      <c r="F24" s="281">
        <v>3215689.55</v>
      </c>
      <c r="G24" s="281">
        <v>12905313.489999998</v>
      </c>
      <c r="H24" s="283">
        <v>274546.84000000003</v>
      </c>
    </row>
    <row r="25" spans="1:9" ht="21" customHeight="1">
      <c r="A25" s="280" t="s">
        <v>55</v>
      </c>
      <c r="B25" s="281">
        <f t="shared" si="0"/>
        <v>204871064.38999999</v>
      </c>
      <c r="C25" s="281">
        <v>159079562.11999997</v>
      </c>
      <c r="D25" s="282">
        <v>45791502.270000003</v>
      </c>
      <c r="E25" s="281">
        <v>34990487.380000003</v>
      </c>
      <c r="F25" s="281">
        <v>2635441.7000000002</v>
      </c>
      <c r="G25" s="281">
        <v>10801014.890000001</v>
      </c>
      <c r="H25" s="283">
        <v>237861.17</v>
      </c>
    </row>
    <row r="26" spans="1:9" ht="21" customHeight="1">
      <c r="A26" s="280" t="s">
        <v>56</v>
      </c>
      <c r="B26" s="281">
        <f t="shared" si="0"/>
        <v>587016331.17000008</v>
      </c>
      <c r="C26" s="281">
        <v>458377942.11000001</v>
      </c>
      <c r="D26" s="282">
        <v>128638389.06</v>
      </c>
      <c r="E26" s="281">
        <v>103691703.7</v>
      </c>
      <c r="F26" s="281">
        <v>7206390.9199999981</v>
      </c>
      <c r="G26" s="281">
        <v>24946685.360000003</v>
      </c>
      <c r="H26" s="283">
        <v>596581.81000000006</v>
      </c>
    </row>
    <row r="27" spans="1:9" ht="21" customHeight="1">
      <c r="A27" s="280" t="s">
        <v>57</v>
      </c>
      <c r="B27" s="281">
        <f t="shared" si="0"/>
        <v>119013484.15000001</v>
      </c>
      <c r="C27" s="281">
        <v>95171161.820000008</v>
      </c>
      <c r="D27" s="282">
        <v>23842322.329999991</v>
      </c>
      <c r="E27" s="281">
        <v>18575952.589999992</v>
      </c>
      <c r="F27" s="281">
        <v>1373067.96</v>
      </c>
      <c r="G27" s="281">
        <v>5266369.7399999993</v>
      </c>
      <c r="H27" s="283">
        <v>92966.37999999999</v>
      </c>
      <c r="I27" s="23"/>
    </row>
    <row r="28" spans="1:9" ht="42" customHeight="1">
      <c r="A28" s="498" t="s">
        <v>58</v>
      </c>
      <c r="B28" s="284">
        <f>B29+B30+B31</f>
        <v>1042864.67</v>
      </c>
      <c r="C28" s="284">
        <f>C29+C30+C31</f>
        <v>1042864.67</v>
      </c>
      <c r="D28" s="248">
        <v>0</v>
      </c>
      <c r="E28" s="248">
        <v>0</v>
      </c>
      <c r="F28" s="248">
        <v>0</v>
      </c>
      <c r="G28" s="248">
        <v>0</v>
      </c>
      <c r="H28" s="249">
        <v>0</v>
      </c>
    </row>
    <row r="29" spans="1:9" ht="21" customHeight="1">
      <c r="A29" s="250" t="s">
        <v>59</v>
      </c>
      <c r="B29" s="508">
        <f>C29</f>
        <v>193836.51</v>
      </c>
      <c r="C29" s="508">
        <v>193836.51</v>
      </c>
      <c r="D29" s="252">
        <v>0</v>
      </c>
      <c r="E29" s="252">
        <v>0</v>
      </c>
      <c r="F29" s="252">
        <v>0</v>
      </c>
      <c r="G29" s="252">
        <v>0</v>
      </c>
      <c r="H29" s="253">
        <v>0</v>
      </c>
    </row>
    <row r="30" spans="1:9" ht="21" customHeight="1">
      <c r="A30" s="250" t="s">
        <v>60</v>
      </c>
      <c r="B30" s="508">
        <f t="shared" ref="B30:B31" si="1">C30</f>
        <v>777880.42</v>
      </c>
      <c r="C30" s="508">
        <v>777880.42</v>
      </c>
      <c r="D30" s="252">
        <v>0</v>
      </c>
      <c r="E30" s="252">
        <v>0</v>
      </c>
      <c r="F30" s="252">
        <v>0</v>
      </c>
      <c r="G30" s="252">
        <v>0</v>
      </c>
      <c r="H30" s="253">
        <v>0</v>
      </c>
    </row>
    <row r="31" spans="1:9" ht="21" customHeight="1">
      <c r="A31" s="254" t="s">
        <v>61</v>
      </c>
      <c r="B31" s="272">
        <f t="shared" si="1"/>
        <v>71147.740000000005</v>
      </c>
      <c r="C31" s="590">
        <v>71147.740000000005</v>
      </c>
      <c r="D31" s="256">
        <v>0</v>
      </c>
      <c r="E31" s="256">
        <v>0</v>
      </c>
      <c r="F31" s="256">
        <v>0</v>
      </c>
      <c r="G31" s="256">
        <v>0</v>
      </c>
      <c r="H31" s="257">
        <v>0</v>
      </c>
    </row>
    <row r="32" spans="1:9" s="1" customFormat="1" ht="12.75" customHeight="1">
      <c r="A32" s="733" t="s">
        <v>469</v>
      </c>
      <c r="B32" s="733"/>
      <c r="C32" s="733"/>
      <c r="D32" s="733"/>
      <c r="E32" s="733"/>
      <c r="F32" s="733"/>
      <c r="G32" s="733"/>
      <c r="H32" s="733"/>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502"/>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3"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N39"/>
  <sheetViews>
    <sheetView showGridLines="0" view="pageBreakPreview" zoomScale="90" zoomScaleNormal="100" zoomScaleSheetLayoutView="90" workbookViewId="0">
      <selection activeCell="B1" sqref="B1"/>
    </sheetView>
  </sheetViews>
  <sheetFormatPr defaultColWidth="8" defaultRowHeight="12.75"/>
  <cols>
    <col min="1" max="1" width="34.875" style="1" customWidth="1"/>
    <col min="2" max="3" width="12" style="1" customWidth="1"/>
    <col min="4" max="4" width="12" style="20" customWidth="1"/>
    <col min="5" max="6" width="11.125" style="1" customWidth="1"/>
    <col min="7" max="7" width="9.625" style="1" customWidth="1"/>
    <col min="8" max="16380" width="8" style="1"/>
    <col min="16381" max="16384" width="0.375" style="1" customWidth="1"/>
  </cols>
  <sheetData>
    <row r="1" spans="1:14" ht="23.25" customHeight="1">
      <c r="A1" s="691" t="str">
        <f>'Tab 1 (13)'!A1</f>
        <v>II. FUNDUSZ EMERYTALNO-RENTOWY</v>
      </c>
      <c r="B1" s="691"/>
      <c r="C1" s="691"/>
      <c r="D1" s="691"/>
      <c r="E1" s="691"/>
      <c r="F1" s="691"/>
      <c r="H1" s="26"/>
    </row>
    <row r="2" spans="1:14" ht="23.25" customHeight="1">
      <c r="A2" s="3"/>
      <c r="B2" s="3"/>
      <c r="C2" s="3"/>
      <c r="D2" s="27"/>
      <c r="E2" s="3"/>
      <c r="F2" s="3"/>
    </row>
    <row r="3" spans="1:14" ht="28.5" customHeight="1">
      <c r="A3" s="692" t="s">
        <v>579</v>
      </c>
      <c r="B3" s="692"/>
      <c r="C3" s="692"/>
      <c r="D3" s="692"/>
      <c r="E3" s="692"/>
      <c r="F3" s="692"/>
      <c r="G3" s="547" t="s">
        <v>539</v>
      </c>
    </row>
    <row r="4" spans="1:14" ht="21" customHeight="1">
      <c r="A4" s="649" t="s">
        <v>13</v>
      </c>
      <c r="B4" s="631" t="str">
        <f>'Tab 5 (17)'!B4:C4</f>
        <v>2023 rok</v>
      </c>
      <c r="C4" s="632"/>
      <c r="D4" s="631" t="str">
        <f>'Tab 5 (17)'!D4:F4</f>
        <v>2024 rok</v>
      </c>
      <c r="E4" s="633"/>
      <c r="F4" s="632"/>
      <c r="G4" s="28"/>
    </row>
    <row r="5" spans="1:14" ht="20.25" customHeight="1">
      <c r="A5" s="650"/>
      <c r="B5" s="634" t="str">
        <f>'Tab 5 (17)'!B5:B6</f>
        <v>I kwartał</v>
      </c>
      <c r="C5" s="634" t="str">
        <f>'Tab 5 (17)'!C5:C6</f>
        <v>IV kwartał</v>
      </c>
      <c r="D5" s="634" t="str">
        <f>'Tab 5 (17)'!D5:D6</f>
        <v>I kwartał</v>
      </c>
      <c r="E5" s="656" t="s">
        <v>14</v>
      </c>
      <c r="F5" s="636"/>
      <c r="G5" s="28"/>
    </row>
    <row r="6" spans="1:14" ht="45" customHeight="1">
      <c r="A6" s="650"/>
      <c r="B6" s="634"/>
      <c r="C6" s="634"/>
      <c r="D6" s="634"/>
      <c r="E6" s="649" t="str">
        <f>'Tab 5 (17)'!E6:E7</f>
        <v xml:space="preserve">I kwartału 
2024 r. 
z 
I kwartałem 
2023 r. </v>
      </c>
      <c r="F6" s="649" t="str">
        <f>'Tab 5 (17)'!F6:F7</f>
        <v xml:space="preserve">I kwartału 
2024 r. 
z 
IV kwartałem 
2023 r. </v>
      </c>
      <c r="G6" s="28"/>
      <c r="H6" s="746"/>
      <c r="I6" s="746"/>
      <c r="J6" s="746"/>
      <c r="L6" s="746"/>
      <c r="M6" s="746"/>
      <c r="N6" s="746"/>
    </row>
    <row r="7" spans="1:14" ht="21" customHeight="1">
      <c r="A7" s="651"/>
      <c r="B7" s="730" t="s">
        <v>333</v>
      </c>
      <c r="C7" s="731"/>
      <c r="D7" s="731"/>
      <c r="E7" s="651"/>
      <c r="F7" s="651"/>
      <c r="G7" s="28"/>
    </row>
    <row r="8" spans="1:14" ht="21" customHeight="1">
      <c r="A8" s="694" t="s">
        <v>494</v>
      </c>
      <c r="B8" s="695"/>
      <c r="C8" s="695"/>
      <c r="D8" s="695"/>
      <c r="E8" s="695"/>
      <c r="F8" s="696"/>
      <c r="G8" s="28"/>
    </row>
    <row r="9" spans="1:14" ht="21" customHeight="1">
      <c r="A9" s="198" t="s">
        <v>62</v>
      </c>
      <c r="B9" s="507">
        <v>1561.66</v>
      </c>
      <c r="C9" s="263">
        <v>1828.38</v>
      </c>
      <c r="D9" s="263">
        <v>1901.95</v>
      </c>
      <c r="E9" s="200">
        <f>D9/B9-1</f>
        <v>0.21790274451545155</v>
      </c>
      <c r="F9" s="201">
        <f>D9/C9-1</f>
        <v>4.023780614533079E-2</v>
      </c>
      <c r="G9" s="28"/>
      <c r="H9" s="29"/>
      <c r="I9" s="30"/>
      <c r="J9" s="18"/>
      <c r="K9" s="18"/>
      <c r="L9" s="31"/>
      <c r="M9" s="31"/>
      <c r="N9" s="5"/>
    </row>
    <row r="10" spans="1:14" s="34" customFormat="1" ht="21" customHeight="1">
      <c r="A10" s="202" t="s">
        <v>133</v>
      </c>
      <c r="B10" s="508">
        <v>1572.57</v>
      </c>
      <c r="C10" s="261">
        <v>1838.88</v>
      </c>
      <c r="D10" s="261">
        <v>1915.66</v>
      </c>
      <c r="E10" s="204">
        <f t="shared" ref="E10:E11" si="0">D10/B10-1</f>
        <v>0.21817152813547258</v>
      </c>
      <c r="F10" s="205">
        <f t="shared" ref="F10:F11" si="1">D10/C10-1</f>
        <v>4.1753676150700469E-2</v>
      </c>
      <c r="G10" s="32"/>
      <c r="H10" s="29"/>
      <c r="I10" s="30"/>
      <c r="J10" s="18"/>
      <c r="K10" s="18"/>
      <c r="L10" s="33"/>
      <c r="M10" s="33"/>
      <c r="N10" s="5"/>
    </row>
    <row r="11" spans="1:14" s="34" customFormat="1" ht="21" customHeight="1">
      <c r="A11" s="202" t="s">
        <v>16</v>
      </c>
      <c r="B11" s="508">
        <v>1523.03</v>
      </c>
      <c r="C11" s="261">
        <v>1789.5</v>
      </c>
      <c r="D11" s="261">
        <v>1851.59</v>
      </c>
      <c r="E11" s="204">
        <f t="shared" si="0"/>
        <v>0.21572785828250263</v>
      </c>
      <c r="F11" s="205">
        <f t="shared" si="1"/>
        <v>3.4696842693489716E-2</v>
      </c>
      <c r="G11" s="32"/>
      <c r="H11" s="29"/>
      <c r="I11" s="30"/>
      <c r="J11" s="18"/>
      <c r="K11" s="18"/>
      <c r="L11" s="33"/>
      <c r="M11" s="33"/>
      <c r="N11" s="5"/>
    </row>
    <row r="12" spans="1:14" ht="22.15" customHeight="1">
      <c r="A12" s="740" t="s">
        <v>107</v>
      </c>
      <c r="B12" s="741"/>
      <c r="C12" s="741"/>
      <c r="D12" s="741"/>
      <c r="E12" s="741"/>
      <c r="F12" s="742"/>
      <c r="G12" s="28"/>
      <c r="H12" s="29"/>
      <c r="I12" s="30"/>
      <c r="J12" s="18"/>
      <c r="K12" s="18"/>
      <c r="L12" s="31"/>
      <c r="M12" s="31"/>
      <c r="N12" s="5"/>
    </row>
    <row r="13" spans="1:14" s="5" customFormat="1" ht="21" customHeight="1">
      <c r="A13" s="509" t="s">
        <v>63</v>
      </c>
      <c r="B13" s="510">
        <v>1572.57</v>
      </c>
      <c r="C13" s="263">
        <v>1838.88</v>
      </c>
      <c r="D13" s="263">
        <v>1915.66</v>
      </c>
      <c r="E13" s="200">
        <f t="shared" ref="E13:E17" si="2">D13/B13-1</f>
        <v>0.21817152813547258</v>
      </c>
      <c r="F13" s="201">
        <f t="shared" ref="F13:F17" si="3">D13/C13-1</f>
        <v>4.1753676150700469E-2</v>
      </c>
      <c r="G13" s="35"/>
      <c r="H13" s="29"/>
      <c r="I13" s="30"/>
      <c r="J13" s="18"/>
      <c r="K13" s="18"/>
      <c r="L13" s="18"/>
      <c r="M13" s="18"/>
    </row>
    <row r="14" spans="1:14" s="34" customFormat="1" ht="21" customHeight="1">
      <c r="A14" s="211" t="s">
        <v>17</v>
      </c>
      <c r="B14" s="265">
        <v>1591.4</v>
      </c>
      <c r="C14" s="261">
        <v>1863.32</v>
      </c>
      <c r="D14" s="261">
        <v>1939.69</v>
      </c>
      <c r="E14" s="204">
        <f t="shared" si="2"/>
        <v>0.21885760965187884</v>
      </c>
      <c r="F14" s="205">
        <f t="shared" si="3"/>
        <v>4.0985982010604882E-2</v>
      </c>
      <c r="G14" s="32"/>
      <c r="H14" s="29"/>
      <c r="I14" s="30"/>
      <c r="J14" s="36"/>
      <c r="K14" s="18"/>
      <c r="L14" s="33"/>
      <c r="M14" s="33"/>
      <c r="N14" s="5"/>
    </row>
    <row r="15" spans="1:14" s="34" customFormat="1" ht="28.5" customHeight="1">
      <c r="A15" s="211" t="s">
        <v>18</v>
      </c>
      <c r="B15" s="265">
        <v>1327.63</v>
      </c>
      <c r="C15" s="261">
        <v>1515.95</v>
      </c>
      <c r="D15" s="261">
        <v>1589.24</v>
      </c>
      <c r="E15" s="204">
        <f t="shared" si="2"/>
        <v>0.19705038301333944</v>
      </c>
      <c r="F15" s="205">
        <f t="shared" si="3"/>
        <v>4.8345921699264549E-2</v>
      </c>
      <c r="G15" s="32"/>
      <c r="H15" s="29"/>
      <c r="I15" s="30"/>
      <c r="J15" s="18"/>
      <c r="K15" s="18"/>
      <c r="L15" s="33"/>
      <c r="M15" s="33"/>
      <c r="N15" s="5"/>
    </row>
    <row r="16" spans="1:14" s="34" customFormat="1" ht="28.5" customHeight="1">
      <c r="A16" s="211" t="s">
        <v>19</v>
      </c>
      <c r="B16" s="265">
        <v>1408.02</v>
      </c>
      <c r="C16" s="261">
        <v>1590.46</v>
      </c>
      <c r="D16" s="261">
        <v>1657.37</v>
      </c>
      <c r="E16" s="204">
        <f t="shared" si="2"/>
        <v>0.17709265493387871</v>
      </c>
      <c r="F16" s="205">
        <f t="shared" si="3"/>
        <v>4.2069589929957241E-2</v>
      </c>
      <c r="G16" s="32"/>
      <c r="H16" s="29"/>
      <c r="I16" s="30"/>
      <c r="J16" s="18"/>
      <c r="K16" s="18"/>
      <c r="L16" s="33"/>
      <c r="M16" s="33"/>
      <c r="N16" s="5"/>
    </row>
    <row r="17" spans="1:14" s="34" customFormat="1" ht="28.5" customHeight="1">
      <c r="A17" s="211" t="s">
        <v>20</v>
      </c>
      <c r="B17" s="265">
        <v>1600.5</v>
      </c>
      <c r="C17" s="261">
        <v>1784.84</v>
      </c>
      <c r="D17" s="261">
        <v>1857.74</v>
      </c>
      <c r="E17" s="204">
        <f t="shared" si="2"/>
        <v>0.16072477350827863</v>
      </c>
      <c r="F17" s="205">
        <f t="shared" si="3"/>
        <v>4.0843997221039485E-2</v>
      </c>
      <c r="G17" s="32"/>
      <c r="H17" s="29"/>
      <c r="I17" s="30"/>
      <c r="J17" s="18"/>
      <c r="K17" s="18"/>
      <c r="L17" s="33"/>
      <c r="M17" s="33"/>
      <c r="N17" s="5"/>
    </row>
    <row r="18" spans="1:14" ht="21" customHeight="1">
      <c r="A18" s="743" t="s">
        <v>64</v>
      </c>
      <c r="B18" s="744"/>
      <c r="C18" s="744"/>
      <c r="D18" s="744"/>
      <c r="E18" s="744"/>
      <c r="F18" s="745"/>
      <c r="G18" s="28"/>
      <c r="H18" s="29"/>
      <c r="I18" s="30"/>
      <c r="J18" s="18"/>
      <c r="K18" s="18"/>
      <c r="L18" s="31"/>
      <c r="M18" s="31"/>
      <c r="N18" s="5"/>
    </row>
    <row r="19" spans="1:14" ht="21" customHeight="1">
      <c r="A19" s="511" t="s">
        <v>65</v>
      </c>
      <c r="B19" s="512">
        <v>1523.03</v>
      </c>
      <c r="C19" s="263">
        <v>1789.5</v>
      </c>
      <c r="D19" s="263">
        <v>1851.59</v>
      </c>
      <c r="E19" s="268">
        <f t="shared" ref="E19:E31" si="4">D19/B19-1</f>
        <v>0.21572785828250263</v>
      </c>
      <c r="F19" s="201">
        <f t="shared" ref="F19:F31" si="5">D19/C19-1</f>
        <v>3.4696842693489716E-2</v>
      </c>
      <c r="G19" s="28"/>
      <c r="H19" s="29"/>
      <c r="I19" s="30"/>
      <c r="J19" s="18"/>
      <c r="K19" s="18"/>
      <c r="L19" s="31"/>
      <c r="M19" s="31"/>
      <c r="N19" s="5"/>
    </row>
    <row r="20" spans="1:14" s="5" customFormat="1" ht="29.25" customHeight="1">
      <c r="A20" s="218" t="s">
        <v>23</v>
      </c>
      <c r="B20" s="262">
        <v>1478.85</v>
      </c>
      <c r="C20" s="263">
        <v>1754.92</v>
      </c>
      <c r="D20" s="263">
        <v>1817.8</v>
      </c>
      <c r="E20" s="200">
        <f t="shared" si="4"/>
        <v>0.22919836359333279</v>
      </c>
      <c r="F20" s="201">
        <f t="shared" si="5"/>
        <v>3.5830693137008929E-2</v>
      </c>
      <c r="G20" s="35"/>
      <c r="H20" s="29"/>
      <c r="I20" s="30"/>
      <c r="J20" s="18"/>
      <c r="K20" s="18"/>
      <c r="L20" s="18"/>
      <c r="M20" s="18"/>
    </row>
    <row r="21" spans="1:14" s="34" customFormat="1" ht="28.5" customHeight="1">
      <c r="A21" s="211" t="s">
        <v>535</v>
      </c>
      <c r="B21" s="265">
        <v>1481.04</v>
      </c>
      <c r="C21" s="261">
        <v>1778.76</v>
      </c>
      <c r="D21" s="261">
        <v>1844.39</v>
      </c>
      <c r="E21" s="204">
        <f t="shared" si="4"/>
        <v>0.24533435963917261</v>
      </c>
      <c r="F21" s="205">
        <f t="shared" si="5"/>
        <v>3.6896489689446588E-2</v>
      </c>
      <c r="G21" s="32"/>
      <c r="H21" s="29"/>
      <c r="I21" s="30"/>
      <c r="J21" s="18"/>
      <c r="K21" s="18"/>
      <c r="L21" s="33"/>
      <c r="M21" s="33"/>
      <c r="N21" s="5"/>
    </row>
    <row r="22" spans="1:14" s="34" customFormat="1" ht="28.5" customHeight="1">
      <c r="A22" s="211" t="s">
        <v>69</v>
      </c>
      <c r="B22" s="265">
        <v>1479.61</v>
      </c>
      <c r="C22" s="261">
        <v>1756.72</v>
      </c>
      <c r="D22" s="261">
        <v>1819.54</v>
      </c>
      <c r="E22" s="204">
        <f t="shared" si="4"/>
        <v>0.22974297281040279</v>
      </c>
      <c r="F22" s="205">
        <f t="shared" si="5"/>
        <v>3.5759825128648837E-2</v>
      </c>
      <c r="G22" s="32"/>
      <c r="H22" s="29"/>
      <c r="I22" s="30"/>
      <c r="J22" s="18"/>
      <c r="K22" s="18"/>
      <c r="L22" s="33" t="s">
        <v>70</v>
      </c>
      <c r="M22" s="33"/>
      <c r="N22" s="5"/>
    </row>
    <row r="23" spans="1:14" s="34" customFormat="1" ht="28.5" customHeight="1">
      <c r="A23" s="211" t="s">
        <v>473</v>
      </c>
      <c r="B23" s="265">
        <v>1208.3900000000001</v>
      </c>
      <c r="C23" s="261">
        <v>1421.57</v>
      </c>
      <c r="D23" s="261">
        <v>1475.79</v>
      </c>
      <c r="E23" s="204">
        <f t="shared" si="4"/>
        <v>0.22128617416562513</v>
      </c>
      <c r="F23" s="205">
        <f t="shared" si="5"/>
        <v>3.8140928691517084E-2</v>
      </c>
      <c r="G23" s="32"/>
      <c r="H23" s="29"/>
      <c r="I23" s="30"/>
      <c r="J23" s="18"/>
      <c r="K23" s="18"/>
      <c r="L23" s="33"/>
      <c r="M23" s="33"/>
      <c r="N23" s="5"/>
    </row>
    <row r="24" spans="1:14" s="34" customFormat="1" ht="28.5" customHeight="1">
      <c r="A24" s="211" t="s">
        <v>474</v>
      </c>
      <c r="B24" s="265">
        <v>1181.7</v>
      </c>
      <c r="C24" s="261">
        <v>1308.93</v>
      </c>
      <c r="D24" s="261">
        <v>1363.02</v>
      </c>
      <c r="E24" s="204">
        <f t="shared" si="4"/>
        <v>0.15343995938055333</v>
      </c>
      <c r="F24" s="205">
        <f t="shared" si="5"/>
        <v>4.1323829387362121E-2</v>
      </c>
      <c r="G24" s="32"/>
      <c r="H24" s="29"/>
      <c r="I24" s="30"/>
      <c r="J24" s="18"/>
      <c r="K24" s="18"/>
      <c r="L24" s="33"/>
      <c r="M24" s="33"/>
      <c r="N24" s="5"/>
    </row>
    <row r="25" spans="1:14" s="34" customFormat="1" ht="37.5" customHeight="1">
      <c r="A25" s="211" t="s">
        <v>28</v>
      </c>
      <c r="B25" s="265">
        <v>1504.15</v>
      </c>
      <c r="C25" s="261">
        <v>1683.31</v>
      </c>
      <c r="D25" s="261">
        <v>1748.77</v>
      </c>
      <c r="E25" s="204">
        <f t="shared" si="4"/>
        <v>0.16263005684273502</v>
      </c>
      <c r="F25" s="205">
        <f t="shared" si="5"/>
        <v>3.8887667749849975E-2</v>
      </c>
      <c r="G25" s="32"/>
      <c r="H25" s="29"/>
      <c r="I25" s="30"/>
      <c r="J25" s="18"/>
      <c r="K25" s="18"/>
      <c r="L25" s="33"/>
      <c r="M25" s="33"/>
      <c r="N25" s="5"/>
    </row>
    <row r="26" spans="1:14" s="5" customFormat="1" ht="21" customHeight="1">
      <c r="A26" s="218" t="s">
        <v>29</v>
      </c>
      <c r="B26" s="262">
        <v>1710.65</v>
      </c>
      <c r="C26" s="263">
        <v>1933.85</v>
      </c>
      <c r="D26" s="263">
        <v>1991.69</v>
      </c>
      <c r="E26" s="200">
        <f t="shared" si="4"/>
        <v>0.1642884283751791</v>
      </c>
      <c r="F26" s="201">
        <f t="shared" si="5"/>
        <v>2.9909248390516341E-2</v>
      </c>
      <c r="G26" s="35"/>
      <c r="H26" s="29"/>
      <c r="I26" s="30"/>
      <c r="J26" s="18"/>
      <c r="K26" s="18"/>
      <c r="L26" s="18"/>
      <c r="M26" s="18"/>
    </row>
    <row r="27" spans="1:14" s="34" customFormat="1" ht="21" customHeight="1">
      <c r="A27" s="211" t="s">
        <v>30</v>
      </c>
      <c r="B27" s="265">
        <v>1740.82</v>
      </c>
      <c r="C27" s="261">
        <v>2054.19</v>
      </c>
      <c r="D27" s="261">
        <v>2124.5</v>
      </c>
      <c r="E27" s="204">
        <f t="shared" si="4"/>
        <v>0.22040187957399393</v>
      </c>
      <c r="F27" s="205">
        <f t="shared" si="5"/>
        <v>3.4227603094163506E-2</v>
      </c>
      <c r="G27" s="32"/>
      <c r="H27" s="29"/>
      <c r="I27" s="30"/>
      <c r="J27" s="18"/>
      <c r="K27" s="18"/>
      <c r="L27" s="33"/>
      <c r="M27" s="33"/>
      <c r="N27" s="5"/>
    </row>
    <row r="28" spans="1:14" s="34" customFormat="1" ht="21" customHeight="1">
      <c r="A28" s="211" t="s">
        <v>31</v>
      </c>
      <c r="B28" s="265">
        <v>1700.21</v>
      </c>
      <c r="C28" s="261">
        <v>1923.52</v>
      </c>
      <c r="D28" s="261">
        <v>1980.19</v>
      </c>
      <c r="E28" s="204">
        <f t="shared" si="4"/>
        <v>0.1646737755924268</v>
      </c>
      <c r="F28" s="205">
        <f t="shared" si="5"/>
        <v>2.9461612044584973E-2</v>
      </c>
      <c r="G28" s="32"/>
      <c r="H28" s="29"/>
      <c r="I28" s="30"/>
      <c r="J28" s="18"/>
      <c r="K28" s="18"/>
      <c r="L28" s="33"/>
      <c r="M28" s="33"/>
      <c r="N28" s="5"/>
    </row>
    <row r="29" spans="1:14" s="34" customFormat="1" ht="28.5" customHeight="1">
      <c r="A29" s="211" t="s">
        <v>32</v>
      </c>
      <c r="B29" s="265">
        <v>2068.0700000000002</v>
      </c>
      <c r="C29" s="261">
        <v>2321.87</v>
      </c>
      <c r="D29" s="261">
        <v>2393.67</v>
      </c>
      <c r="E29" s="204">
        <f t="shared" si="4"/>
        <v>0.15744147925360363</v>
      </c>
      <c r="F29" s="205">
        <f t="shared" si="5"/>
        <v>3.0923350575182917E-2</v>
      </c>
      <c r="G29" s="32"/>
      <c r="H29" s="29"/>
      <c r="I29" s="30"/>
      <c r="J29" s="18"/>
      <c r="K29" s="18"/>
      <c r="L29" s="33"/>
      <c r="M29" s="33"/>
      <c r="N29" s="5"/>
    </row>
    <row r="30" spans="1:14" s="34" customFormat="1" ht="28.5" customHeight="1">
      <c r="A30" s="211" t="s">
        <v>33</v>
      </c>
      <c r="B30" s="265">
        <v>2037.39</v>
      </c>
      <c r="C30" s="261">
        <v>2252.9</v>
      </c>
      <c r="D30" s="261">
        <v>2359.71</v>
      </c>
      <c r="E30" s="204">
        <f t="shared" si="4"/>
        <v>0.158202406019466</v>
      </c>
      <c r="F30" s="205">
        <f t="shared" si="5"/>
        <v>4.7410004882595835E-2</v>
      </c>
      <c r="G30" s="32"/>
      <c r="H30" s="29"/>
      <c r="I30" s="30"/>
      <c r="J30" s="18"/>
      <c r="K30" s="18"/>
      <c r="L30" s="33"/>
      <c r="M30" s="33"/>
      <c r="N30" s="5"/>
    </row>
    <row r="31" spans="1:14" s="34" customFormat="1" ht="28.5" customHeight="1">
      <c r="A31" s="220" t="s">
        <v>34</v>
      </c>
      <c r="B31" s="271">
        <v>1915.99</v>
      </c>
      <c r="C31" s="272">
        <v>2150.4899999999998</v>
      </c>
      <c r="D31" s="272">
        <v>2254.52</v>
      </c>
      <c r="E31" s="221">
        <f t="shared" si="4"/>
        <v>0.176686725922369</v>
      </c>
      <c r="F31" s="222">
        <f t="shared" si="5"/>
        <v>4.8375021506726457E-2</v>
      </c>
      <c r="G31" s="32"/>
      <c r="H31" s="29"/>
      <c r="I31" s="30"/>
      <c r="J31" s="18"/>
      <c r="K31" s="18"/>
      <c r="L31" s="33"/>
      <c r="M31" s="33"/>
      <c r="N31" s="5"/>
    </row>
    <row r="32" spans="1:14" ht="26.25" customHeight="1">
      <c r="A32" s="727" t="s">
        <v>469</v>
      </c>
      <c r="B32" s="728"/>
      <c r="C32" s="728"/>
      <c r="D32" s="728"/>
      <c r="E32" s="728"/>
      <c r="F32" s="728"/>
    </row>
    <row r="39" spans="5:5">
      <c r="E39" s="501"/>
    </row>
  </sheetData>
  <mergeCells count="18">
    <mergeCell ref="L6:N6"/>
    <mergeCell ref="A1:F1"/>
    <mergeCell ref="A3:F3"/>
    <mergeCell ref="A4:A7"/>
    <mergeCell ref="B4:C4"/>
    <mergeCell ref="B5:B6"/>
    <mergeCell ref="C5:C6"/>
    <mergeCell ref="D5:D6"/>
    <mergeCell ref="E5:F5"/>
    <mergeCell ref="E6:E7"/>
    <mergeCell ref="F6:F7"/>
    <mergeCell ref="D4:F4"/>
    <mergeCell ref="A32:F32"/>
    <mergeCell ref="A8:F8"/>
    <mergeCell ref="A12:F12"/>
    <mergeCell ref="A18:F18"/>
    <mergeCell ref="H6:J6"/>
    <mergeCell ref="B7:D7"/>
  </mergeCells>
  <hyperlinks>
    <hyperlink ref="G3"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topLeftCell="A46" zoomScaleNormal="100" zoomScaleSheetLayoutView="100" workbookViewId="0">
      <selection activeCell="B1" sqref="B1"/>
    </sheetView>
  </sheetViews>
  <sheetFormatPr defaultRowHeight="15"/>
  <cols>
    <col min="1" max="1" width="77.125" customWidth="1"/>
    <col min="2" max="2" width="6.625" customWidth="1"/>
    <col min="3" max="3" width="6" customWidth="1"/>
  </cols>
  <sheetData>
    <row r="1" spans="1:3" ht="15" customHeight="1">
      <c r="A1" s="114" t="s">
        <v>0</v>
      </c>
      <c r="B1" s="70"/>
      <c r="C1" s="70"/>
    </row>
    <row r="2" spans="1:3" ht="15" customHeight="1">
      <c r="A2" s="77"/>
      <c r="B2" s="86" t="s">
        <v>284</v>
      </c>
      <c r="C2" s="87" t="s">
        <v>282</v>
      </c>
    </row>
    <row r="3" spans="1:3" ht="18.75" customHeight="1">
      <c r="A3" s="555" t="s">
        <v>280</v>
      </c>
      <c r="B3" s="470" t="s">
        <v>285</v>
      </c>
      <c r="C3" s="477">
        <v>5</v>
      </c>
    </row>
    <row r="4" spans="1:3" ht="24" customHeight="1">
      <c r="A4" s="556" t="s">
        <v>281</v>
      </c>
      <c r="B4" s="84" t="s">
        <v>285</v>
      </c>
      <c r="C4" s="88">
        <v>11</v>
      </c>
    </row>
    <row r="5" spans="1:3" ht="24" customHeight="1">
      <c r="A5" s="550" t="s">
        <v>471</v>
      </c>
      <c r="B5" s="84" t="s">
        <v>285</v>
      </c>
      <c r="C5" s="88">
        <v>11</v>
      </c>
    </row>
    <row r="6" spans="1:3" ht="24.75" customHeight="1">
      <c r="A6" s="113" t="s">
        <v>283</v>
      </c>
      <c r="B6" s="91"/>
      <c r="C6" s="88"/>
    </row>
    <row r="7" spans="1:3" ht="27" customHeight="1">
      <c r="A7" s="82" t="s">
        <v>459</v>
      </c>
      <c r="B7" s="89"/>
      <c r="C7" s="89"/>
    </row>
    <row r="8" spans="1:3" ht="24" customHeight="1">
      <c r="A8" s="547" t="s">
        <v>337</v>
      </c>
      <c r="B8" s="588">
        <v>1</v>
      </c>
      <c r="C8" s="85">
        <v>12</v>
      </c>
    </row>
    <row r="9" spans="1:3" ht="36" customHeight="1">
      <c r="A9" s="548" t="s">
        <v>338</v>
      </c>
      <c r="B9" s="549">
        <v>2</v>
      </c>
      <c r="C9" s="85">
        <v>13</v>
      </c>
    </row>
    <row r="10" spans="1:3" ht="24" customHeight="1">
      <c r="A10" s="547" t="s">
        <v>601</v>
      </c>
      <c r="B10" s="588">
        <v>3</v>
      </c>
      <c r="C10" s="85">
        <v>13</v>
      </c>
    </row>
    <row r="11" spans="1:3" ht="24" customHeight="1">
      <c r="A11" s="547" t="s">
        <v>272</v>
      </c>
      <c r="B11" s="549">
        <v>4</v>
      </c>
      <c r="C11" s="85">
        <v>14</v>
      </c>
    </row>
    <row r="12" spans="1:3" ht="24" customHeight="1">
      <c r="A12" s="547" t="s">
        <v>602</v>
      </c>
      <c r="B12" s="588">
        <v>5</v>
      </c>
      <c r="C12" s="85">
        <v>14</v>
      </c>
    </row>
    <row r="13" spans="1:3" ht="24" customHeight="1">
      <c r="A13" s="587" t="s">
        <v>480</v>
      </c>
      <c r="B13" s="588">
        <v>6</v>
      </c>
      <c r="C13" s="85">
        <v>15</v>
      </c>
    </row>
    <row r="14" spans="1:3" ht="24" customHeight="1">
      <c r="A14" s="587" t="s">
        <v>479</v>
      </c>
      <c r="B14" s="588">
        <v>7</v>
      </c>
      <c r="C14" s="85">
        <v>15</v>
      </c>
    </row>
    <row r="15" spans="1:3" ht="24" customHeight="1">
      <c r="A15" s="589" t="s">
        <v>327</v>
      </c>
      <c r="B15" s="591">
        <v>8</v>
      </c>
      <c r="C15" s="85">
        <v>16</v>
      </c>
    </row>
    <row r="16" spans="1:3" ht="36" customHeight="1">
      <c r="A16" s="547" t="s">
        <v>481</v>
      </c>
      <c r="B16" s="591">
        <v>9</v>
      </c>
      <c r="C16" s="85">
        <v>16</v>
      </c>
    </row>
    <row r="17" spans="1:3" ht="36" customHeight="1">
      <c r="A17" s="547" t="s">
        <v>328</v>
      </c>
      <c r="B17" s="591">
        <v>10</v>
      </c>
      <c r="C17" s="85">
        <v>17</v>
      </c>
    </row>
    <row r="18" spans="1:3" ht="36" customHeight="1">
      <c r="A18" s="547" t="s">
        <v>482</v>
      </c>
      <c r="B18" s="591">
        <v>11</v>
      </c>
      <c r="C18" s="85">
        <v>17</v>
      </c>
    </row>
    <row r="19" spans="1:3" ht="36" customHeight="1">
      <c r="A19" s="547" t="s">
        <v>506</v>
      </c>
      <c r="B19" s="591">
        <v>12</v>
      </c>
      <c r="C19" s="85">
        <v>18</v>
      </c>
    </row>
    <row r="20" spans="1:3" ht="30" customHeight="1">
      <c r="A20" s="82" t="s">
        <v>460</v>
      </c>
      <c r="B20" s="90"/>
      <c r="C20" s="90"/>
    </row>
    <row r="21" spans="1:3" ht="21.75" customHeight="1">
      <c r="A21" s="83" t="s">
        <v>461</v>
      </c>
      <c r="B21" s="84"/>
      <c r="C21" s="91"/>
    </row>
    <row r="22" spans="1:3" ht="24" customHeight="1">
      <c r="A22" s="589" t="s">
        <v>271</v>
      </c>
      <c r="B22" s="581" t="s">
        <v>604</v>
      </c>
      <c r="C22" s="85">
        <v>19</v>
      </c>
    </row>
    <row r="23" spans="1:3" ht="24" customHeight="1">
      <c r="A23" s="589" t="s">
        <v>603</v>
      </c>
      <c r="B23" s="581" t="s">
        <v>605</v>
      </c>
      <c r="C23" s="85">
        <v>20</v>
      </c>
    </row>
    <row r="24" spans="1:3" ht="24" customHeight="1">
      <c r="A24" s="589" t="s">
        <v>521</v>
      </c>
      <c r="B24" s="581" t="s">
        <v>606</v>
      </c>
      <c r="C24" s="85">
        <v>21</v>
      </c>
    </row>
    <row r="25" spans="1:3" ht="36" customHeight="1">
      <c r="A25" s="547" t="s">
        <v>512</v>
      </c>
      <c r="B25" s="581" t="s">
        <v>607</v>
      </c>
      <c r="C25" s="85">
        <v>22</v>
      </c>
    </row>
    <row r="26" spans="1:3" ht="19.5" customHeight="1">
      <c r="A26" s="589" t="s">
        <v>339</v>
      </c>
      <c r="B26" s="581" t="s">
        <v>608</v>
      </c>
      <c r="C26" s="85">
        <v>23</v>
      </c>
    </row>
    <row r="27" spans="1:3" ht="36" customHeight="1">
      <c r="A27" s="547" t="s">
        <v>513</v>
      </c>
      <c r="B27" s="581" t="s">
        <v>609</v>
      </c>
      <c r="C27" s="85">
        <v>25</v>
      </c>
    </row>
    <row r="28" spans="1:3" ht="20.25" customHeight="1">
      <c r="A28" s="589" t="s">
        <v>340</v>
      </c>
      <c r="B28" s="581" t="s">
        <v>610</v>
      </c>
      <c r="C28" s="85">
        <v>26</v>
      </c>
    </row>
    <row r="29" spans="1:3" ht="36" customHeight="1">
      <c r="A29" s="547" t="s">
        <v>514</v>
      </c>
      <c r="B29" s="581" t="s">
        <v>611</v>
      </c>
      <c r="C29" s="85">
        <v>27</v>
      </c>
    </row>
    <row r="30" spans="1:3" ht="24" customHeight="1">
      <c r="A30" s="83" t="s">
        <v>470</v>
      </c>
      <c r="B30" s="86" t="s">
        <v>284</v>
      </c>
      <c r="C30" s="87" t="s">
        <v>282</v>
      </c>
    </row>
    <row r="31" spans="1:3" ht="24" customHeight="1">
      <c r="A31" s="589" t="s">
        <v>483</v>
      </c>
      <c r="B31" s="581" t="s">
        <v>612</v>
      </c>
      <c r="C31" s="85">
        <v>28</v>
      </c>
    </row>
    <row r="32" spans="1:3" ht="24" customHeight="1">
      <c r="A32" s="589" t="s">
        <v>341</v>
      </c>
      <c r="B32" s="581" t="s">
        <v>613</v>
      </c>
      <c r="C32" s="85">
        <v>28</v>
      </c>
    </row>
    <row r="33" spans="1:6" ht="24" customHeight="1">
      <c r="A33" s="589" t="s">
        <v>82</v>
      </c>
      <c r="B33" s="581" t="s">
        <v>614</v>
      </c>
      <c r="C33" s="85">
        <v>29</v>
      </c>
    </row>
    <row r="34" spans="1:6" ht="24" customHeight="1">
      <c r="A34" s="589" t="s">
        <v>343</v>
      </c>
      <c r="B34" s="581" t="s">
        <v>615</v>
      </c>
      <c r="C34" s="85">
        <v>29</v>
      </c>
    </row>
    <row r="35" spans="1:6" ht="30" customHeight="1">
      <c r="A35" s="83" t="s">
        <v>557</v>
      </c>
      <c r="B35" s="92"/>
      <c r="C35" s="92"/>
    </row>
    <row r="36" spans="1:6" ht="24.75" customHeight="1">
      <c r="A36" s="547" t="s">
        <v>558</v>
      </c>
      <c r="B36" s="588" t="s">
        <v>616</v>
      </c>
      <c r="C36" s="85">
        <v>30</v>
      </c>
    </row>
    <row r="37" spans="1:6" ht="24" customHeight="1">
      <c r="A37" s="83" t="s">
        <v>462</v>
      </c>
      <c r="B37" s="92"/>
      <c r="C37" s="92"/>
    </row>
    <row r="38" spans="1:6" ht="24" customHeight="1">
      <c r="A38" s="547" t="s">
        <v>273</v>
      </c>
      <c r="B38" s="588" t="s">
        <v>617</v>
      </c>
      <c r="C38" s="85">
        <v>31</v>
      </c>
    </row>
    <row r="39" spans="1:6" ht="24" customHeight="1">
      <c r="A39" s="547" t="s">
        <v>342</v>
      </c>
      <c r="B39" s="588" t="s">
        <v>618</v>
      </c>
      <c r="C39" s="85">
        <v>31</v>
      </c>
    </row>
    <row r="40" spans="1:6" ht="24" customHeight="1">
      <c r="A40" s="589" t="s">
        <v>274</v>
      </c>
      <c r="B40" s="588" t="s">
        <v>619</v>
      </c>
      <c r="C40" s="566">
        <v>33</v>
      </c>
    </row>
    <row r="41" spans="1:6" ht="24" customHeight="1">
      <c r="A41" s="589" t="s">
        <v>275</v>
      </c>
      <c r="B41" s="588" t="s">
        <v>620</v>
      </c>
      <c r="C41" s="566">
        <v>33</v>
      </c>
    </row>
    <row r="42" spans="1:6" ht="24" customHeight="1">
      <c r="A42" s="82" t="s">
        <v>331</v>
      </c>
      <c r="B42" s="89"/>
      <c r="C42" s="89"/>
    </row>
    <row r="43" spans="1:6" ht="24" customHeight="1">
      <c r="A43" s="589" t="s">
        <v>484</v>
      </c>
      <c r="B43" s="581" t="s">
        <v>621</v>
      </c>
      <c r="C43" s="85">
        <v>35</v>
      </c>
    </row>
    <row r="44" spans="1:6" ht="24" customHeight="1">
      <c r="A44" s="589" t="s">
        <v>485</v>
      </c>
      <c r="B44" s="581" t="s">
        <v>622</v>
      </c>
      <c r="C44" s="85">
        <v>36</v>
      </c>
    </row>
    <row r="45" spans="1:6" ht="24" customHeight="1">
      <c r="A45" s="589" t="s">
        <v>486</v>
      </c>
      <c r="B45" s="581" t="s">
        <v>623</v>
      </c>
      <c r="C45" s="85">
        <v>36</v>
      </c>
      <c r="D45" s="620"/>
      <c r="E45" s="620"/>
      <c r="F45" s="620"/>
    </row>
    <row r="46" spans="1:6" ht="24" customHeight="1">
      <c r="A46" s="589" t="s">
        <v>487</v>
      </c>
      <c r="B46" s="581" t="s">
        <v>624</v>
      </c>
      <c r="C46" s="85">
        <v>37</v>
      </c>
      <c r="D46" s="620"/>
      <c r="E46" s="620"/>
      <c r="F46" s="620"/>
    </row>
    <row r="47" spans="1:6" ht="36" customHeight="1">
      <c r="A47" s="547" t="s">
        <v>488</v>
      </c>
      <c r="B47" s="581" t="s">
        <v>625</v>
      </c>
      <c r="C47" s="85">
        <v>38</v>
      </c>
    </row>
    <row r="48" spans="1:6" ht="36" customHeight="1">
      <c r="A48" s="547" t="s">
        <v>544</v>
      </c>
      <c r="B48" s="581" t="s">
        <v>626</v>
      </c>
      <c r="C48" s="85">
        <v>38</v>
      </c>
    </row>
    <row r="49" spans="1:8" ht="24" customHeight="1">
      <c r="A49" s="589" t="s">
        <v>344</v>
      </c>
      <c r="B49" s="581" t="s">
        <v>627</v>
      </c>
      <c r="C49" s="85">
        <v>39</v>
      </c>
    </row>
    <row r="50" spans="1:8" ht="24" customHeight="1">
      <c r="A50" s="589" t="s">
        <v>489</v>
      </c>
      <c r="B50" s="581" t="s">
        <v>628</v>
      </c>
      <c r="C50" s="85">
        <v>39</v>
      </c>
    </row>
    <row r="51" spans="1:8" ht="24" customHeight="1">
      <c r="A51" s="82" t="s">
        <v>463</v>
      </c>
    </row>
    <row r="52" spans="1:8" ht="24" customHeight="1">
      <c r="A52" s="589" t="s">
        <v>522</v>
      </c>
      <c r="B52" s="581" t="s">
        <v>629</v>
      </c>
      <c r="C52" s="85">
        <v>40</v>
      </c>
    </row>
    <row r="53" spans="1:8" s="79" customFormat="1" ht="24" customHeight="1">
      <c r="A53" s="589" t="s">
        <v>490</v>
      </c>
      <c r="B53" s="581" t="s">
        <v>630</v>
      </c>
      <c r="C53" s="85">
        <v>40</v>
      </c>
    </row>
    <row r="54" spans="1:8" ht="36" customHeight="1">
      <c r="A54" s="113" t="s">
        <v>279</v>
      </c>
      <c r="B54" s="86" t="s">
        <v>284</v>
      </c>
      <c r="C54" s="87" t="s">
        <v>282</v>
      </c>
    </row>
    <row r="55" spans="1:8" ht="24" customHeight="1">
      <c r="A55" s="589" t="s">
        <v>520</v>
      </c>
      <c r="B55" s="581">
        <v>1</v>
      </c>
      <c r="C55" s="85">
        <v>20</v>
      </c>
      <c r="H55" s="551"/>
    </row>
    <row r="56" spans="1:8" ht="36" customHeight="1">
      <c r="A56" s="547" t="s">
        <v>540</v>
      </c>
      <c r="B56" s="581">
        <v>2</v>
      </c>
      <c r="C56" s="85">
        <v>21</v>
      </c>
      <c r="H56" s="551"/>
    </row>
    <row r="57" spans="1:8" ht="24" customHeight="1">
      <c r="A57" s="589" t="s">
        <v>277</v>
      </c>
      <c r="B57" s="591">
        <v>3</v>
      </c>
      <c r="C57" s="85">
        <v>24</v>
      </c>
    </row>
    <row r="58" spans="1:8" ht="24" customHeight="1">
      <c r="A58" s="589" t="s">
        <v>278</v>
      </c>
      <c r="B58" s="586">
        <v>4</v>
      </c>
      <c r="C58" s="85">
        <v>32</v>
      </c>
    </row>
    <row r="59" spans="1:8" ht="24" customHeight="1">
      <c r="A59" s="589" t="s">
        <v>276</v>
      </c>
      <c r="B59" s="586">
        <v>5</v>
      </c>
      <c r="C59" s="85">
        <v>34</v>
      </c>
    </row>
  </sheetData>
  <mergeCells count="2">
    <mergeCell ref="D45:F45"/>
    <mergeCell ref="D46:F46"/>
  </mergeCells>
  <hyperlinks>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40:B40" location="'Tab 3 (28) i 4 (29)'!A1" display="Wypadki przy pracy rolniczej i choroby zawodowe rolników" xr:uid="{05515072-C471-40F2-BAA0-5BAAC0078405}"/>
    <hyperlink ref="A15:B15" location="'Tab 8 i 9'!Obszar_wydruku" display="'Tab 8 i 9'!Obszar_wydruku" xr:uid="{897B44EB-3F09-4912-866F-A000C6B05903}"/>
    <hyperlink ref="A16:B16" location="'Tab 8 i 9'!Obszar_wydruku" display="Decyzje w sprawach wniosków o przyznanie emerytur i rent rolniczych z zastosowaniem przepisów wspólnotowych UE" xr:uid="{29B94933-1A40-497B-90D6-BE4E511E154A}"/>
    <hyperlink ref="A17:B17" location="'Tab 10 i 11'!Obszar_wydruku" display="'Tab 10 i 11'!Obszar_wydruku" xr:uid="{3DDC5A1F-1745-4B48-980C-28FA3E227174}"/>
    <hyperlink ref="A18:B18" location="'Tab 10 i 11'!Obszar_wydruku" display="Decyzje w sprawach wniosków o przyznanie emerytur i rent rolniczych z zastosowaniem postanowień umów dwustronnych o zabezpieczeniu społecznym" xr:uid="{D66BE138-D42D-4D0D-9B5F-86866BD89394}"/>
    <hyperlink ref="A19:B19" location="'Tab 12'!Obszar_wydruku" display="Świadczenia emerytalno-rentowe transferowane do poszczególnych państw UE/EFTA i Wielkiej Brytanii oraz do innych państw na podstawie umów dwustronnych" xr:uid="{38A851E3-D7A9-4E6C-9F36-48A542E80372}"/>
    <hyperlink ref="A22:B22" location="'Tab 1 (13)'!A1" display="Przeciętna miesięczna liczba emerytur i rent według rodzajów świadczeń" xr:uid="{289DC139-A611-4D80-B61D-97BE9377F676}"/>
    <hyperlink ref="A23:B23" location="'Tab 2 (14) i wykres 1'!Obszar_wydruku" display="Przeciętna miesięczna liczba świadczeniobiorców oraz liczba ubezpieczonych według województw" xr:uid="{3D416758-7404-46A1-A888-C991328E9B01}"/>
    <hyperlink ref="A55:B55" location="'Tab 2 (14) i wykres 1'!Obszar_wydruku" display="Przeciętna miesięczna liczba świadczeniobiorców na tle liczby ubezpieczonych" xr:uid="{6A039A16-4291-49D7-AEF2-A9C2B4BDE6E6}"/>
    <hyperlink ref="A24:B24" location="'Tab 3 (15) i wykres 2'!A1" display="Przeciętne miesięczne świadczenia emerytalno-rentowe według województw" xr:uid="{ECBB5FF5-3B61-4A87-8E34-9E1E6121D550}"/>
    <hyperlink ref="A56:B56" location="'Tab 3 (15) i wykres 2'!A1" display="Przeciętne miesięczne świadczenia rolne wypłacane z FER w odniesieniu do świadczeń realizowanych przez KRUS ogółem " xr:uid="{DB3AB437-A7AB-492A-9720-1124CDB2AB9E}"/>
    <hyperlink ref="A25:B25" location="'Tab 4 (16)'!A1" display="Przeciętna miesięczna liczba emerytur i rent według województw oraz świadczeń emerytalnych wypłaconych przez MON, MSWiA i MS" xr:uid="{1068F3F2-6E3A-4EC0-B4F5-50CAF37CF25D}"/>
    <hyperlink ref="A26:B26" location="'Tab 5 (17)'!A1" display="Wydatki na świadczenia emerytalno-rentowe według rodzajów świadczeń" xr:uid="{8201A737-EE2A-47E3-A8D9-756A4EB5B97C}"/>
    <hyperlink ref="A57:B57" location="'Wykres 3'!Obszar_wydruku" display="Struktura wydatków na świadczenia finansowane z Funduszu Emerytalno-Rentowego" xr:uid="{9EE13809-F626-4D02-B429-8160E2108C8A}"/>
    <hyperlink ref="A27:B27" location="'Tab 6 (18)'!A1" display="Wydatki na świadczenia emerytalno-rentowe według województw oraz świadczenia emerytalne wypłacone przez MON, MSWiA i MS" xr:uid="{B7649053-4E20-4AB2-953A-35C16FF6FCA3}"/>
    <hyperlink ref="A28:B28" location="'Tab 7 (19)'!A1" display="Przeciętne miesięczne świadczenie emerytalno-rentowe według rodzajów świadczeń" xr:uid="{189F24A9-6BDE-4A84-B4A9-2859F26FEC28}"/>
    <hyperlink ref="A29:B29" location="'Tab 8 (20)'!A1" display="Przeciętne miesięczne świadczenie emerytalno-rentowe według województw oraz przeciętne miesięczne świadczenie emerytalne wypłacone przez MON, MSWiA i MS" xr:uid="{3B8E4BE9-DD20-4784-A29E-9FF06F905810}"/>
    <hyperlink ref="A31:B32" location="'Tab 14 (27) i 15 (28)'!Obszar_wydruku" display="Zasiłki macierzyńskie" xr:uid="{A1324B69-7D20-42EE-B664-BEA5D85250FE}"/>
    <hyperlink ref="A33:B34" location="'Tab 16 (29) i 17 (30)'!Obszar_wydruku" display="Zasiłki pogrzebowe" xr:uid="{C8BD0FD0-EBCC-4C09-9B9F-5423A0CED00E}"/>
    <hyperlink ref="A36:B36" location="'Tab 1 (25)'!A1" display="Świadczenia zlecone do wypłaty Kasie Rolniczego Ubezpieczenia Społecznego" xr:uid="{D44CCE19-A1B8-4C61-ADB7-160C144070A7}"/>
    <hyperlink ref="A38:B39" location="'Tab 1 (32) i 2 (33)'!Obszar_wydruku" display="Zasiłki chorobowe i jednorazowe odszkodowania" xr:uid="{91C4685F-84C9-4EDA-B276-C954E0CF17B1}"/>
    <hyperlink ref="A58:B58" location="'Wykres 4'!A1" display="Struktura wydatków na świadczenia finansowane z Funduszu Składkowego" xr:uid="{FD3C20A7-4C08-40A5-BEB2-852AFAD86B76}"/>
    <hyperlink ref="A41:B41" location="'Tab 3 (28) i 4 (29)'!A1" display="Wypadki i choroby zawodowe, z tytułu których przyznano jednorazowe odszkodowania według województw " xr:uid="{B1E6C929-414B-4CCC-BAB6-1DE51605145E}"/>
    <hyperlink ref="A59:B59" location="'Wykres 5'!A1" display="Wypadki przy pracy rolniczej" xr:uid="{F1017799-3C06-454A-A529-1F07BC06D1FE}"/>
    <hyperlink ref="A43:B43" location="'Tab 1 (30)'!A1" display="Liczba płatników składek według województw" xr:uid="{F2F860A1-F459-4256-B8AC-6B0A8E27BCE0}"/>
    <hyperlink ref="A44:B45" location="'Tab 2 (37) i 3 (38)'!Obszar_wydruku" display="Liczba ubezpieczonych według statusu ubezpieczonego" xr:uid="{E15EF40B-097C-48BC-B78B-5866AA6BBF26}"/>
    <hyperlink ref="A46:B46" location="'Tab 4 (33)'!A1" display="Liczba ubezpieczonych według województw" xr:uid="{6881323C-1A86-4D94-A83C-A68DB237A714}"/>
    <hyperlink ref="A47:B48" location="'Tab 6 (41) i 7 (42)'!Obszar_wydruku" display="Liczba ubezpieczonych z tytułu prowadzenia jednocześnie działalności rolniczej i pozarolniczej działalności gospodarczej według województw" xr:uid="{70A8AB8F-324E-4A7E-B5C1-8FDAB9126D38}"/>
    <hyperlink ref="A49:B50" location="'Tab 7 (36) i 8 (37)'!A1" display="Przypis i wpływy należności z tytułu składek na ubezpieczenie społeczne rolników według województw" xr:uid="{E7169288-886E-4FAD-9143-0424B03DE54A}"/>
    <hyperlink ref="A52:B53" location="'Tab 1 (38) i 2 (39)'!A1" display="Liczba osób podlegających ubezpieczeniu zdrowotnemu według województw" xr:uid="{867205A3-7207-4735-BABB-1D164DEFC374}"/>
    <hyperlink ref="A12:B12" location="'Tab 2 i 3'!A1" display="Wnioski o przyznanie emerytur i rent według rodzajów świadczeń" xr:uid="{130FBD25-B1E7-43A8-97DE-2227A0D97368}"/>
    <hyperlink ref="A10" location="'Tab 2 i 3'!A1" display="Wnioski i decyzje w sprawach o przyznanie rodzicielskich świadczeń uzupełniających według województw " xr:uid="{7CCC84AE-D022-497E-8924-04824806B8C9}"/>
    <hyperlink ref="A11" location="'Tab 4 i 5'!A1" display="Wnioski o przyznanie emerytur i rent według rodzajów świadczeń" xr:uid="{7F8E0CB7-1CBD-46DB-9A66-2BD21D1C9468}"/>
    <hyperlink ref="A12" location="'Tab 4 i 5'!A1" display="Wnioski o przyznanie emerytur i rent według województw" xr:uid="{26DCAEF6-1396-4191-97D9-7A33C57C3675}"/>
    <hyperlink ref="A13" location="'Tab 6 i 7'!A1" display="Decyzje i postępowania umorzone w sprawach o emerytury i renty według rodzajów świadczeń" xr:uid="{9C219846-301A-470F-A149-264ADA533E81}"/>
    <hyperlink ref="A14" location="'Tab 6 i 7'!A1" display="Decyzje i postępowania umorzone w sprawach o emerytury i renty według województw" xr:uid="{A41C4778-BBD8-4650-9C05-F07E49F2E8AF}"/>
    <hyperlink ref="B10" location="'Tab 2 i 3'!A1" display="'Tab 2 i 3'!A1" xr:uid="{40B3D51D-8519-44D4-80E2-E5C6A9816524}"/>
    <hyperlink ref="B12" location="'Tab 4 i 5'!A1" display="'Tab 4 i 5'!A1" xr:uid="{18DE95DE-24C1-40C9-8FF9-69650F494A0D}"/>
    <hyperlink ref="B13" location="'Tab 6 i 7'!A1" display="'Tab 6 i 7'!A1" xr:uid="{1D541844-FFBD-4798-98D0-069144DF84F2}"/>
    <hyperlink ref="B14" location="'Tab 6 i 7'!A1" display="'Tab 6 i 7'!A1" xr:uid="{B0BFE763-6E9A-44A9-9571-C0D0EC3EA384}"/>
    <hyperlink ref="A31:B31" location="'Tab 9 (21) i 10 (22)'!Obszar_wydruku" display="Zasiłki macierzyńskie" xr:uid="{2E69FE44-1C7B-495E-A866-06D7EA32405D}"/>
    <hyperlink ref="A32:B32" location="'Tab 9 (21) i 10 (22)'!A1" display="Zasiłki macierzyńskie według województw" xr:uid="{1087AA4E-B888-4FA7-B2A7-EBF14C534D89}"/>
    <hyperlink ref="A33:B33" location="'Tab 11 (23) i 12 (24)'!A1" display="Zasiłki pogrzebowe" xr:uid="{8C3B578E-B6F7-4C15-9FDD-72A9116729CB}"/>
    <hyperlink ref="A34:B34" location="'Tab 11 (23) i 12 (24)'!A1" display="Zasiłki pogrzebowe według województw" xr:uid="{1FBAED55-6A91-4832-AD1F-1F0BB1AFF3D5}"/>
    <hyperlink ref="A38:B38" location="'Tab 1 (26) i 2 (27)'!A1" display="Zasiłki chorobowe i jednorazowe odszkodowania" xr:uid="{55F42118-31AC-4327-985A-01BEC13A2343}"/>
    <hyperlink ref="A39:B39" location="'Tab 1 (26) i 2 (27)'!A1" display="Zasiłki chorobowe i jednorazowe odszkodowania według województw" xr:uid="{D2D3FCAE-1432-4873-8B71-EE63D93554CB}"/>
    <hyperlink ref="A44:B44" location="'Tab 2 (31) i 3 (32)'!A1" display="Liczba ubezpieczonych według statusu ubezpieczonego" xr:uid="{C151FA33-C6AB-4DEC-83A4-25BC815AAB5F}"/>
    <hyperlink ref="A45:B45" location="'Tab 2 (31) i 3 (32)'!A1" display="Liczba ubezpieczonych i płatników składek" xr:uid="{A683316E-3FF8-4E5F-B574-928AE6A7281B}"/>
    <hyperlink ref="A48:B48" location="'Tab 5 (34) i 6 (35)'!A1" display="Liczba ubezpieczonych w KRUS przy jednoczesnym objęciu ubezpieczeniem społecznym w ZUS z innego tytułu według województw" xr:uid="{CB78C9C5-1A24-48D5-95AD-79CE0EA14B78}"/>
    <hyperlink ref="A47:B47" location="'Tab 5 (34) i 6 (35)'!A1" display="Liczba ubezpieczonych z tytułu prowadzenia jednocześnie działalności rolniczej i pozarolniczej działalności gospodarczej według województw" xr:uid="{2DEE4F36-A299-4226-A0DB-831732869239}"/>
    <hyperlink ref="A8:B8" location="'Tab 1'!A1" display="Emerytury i renty" xr:uid="{50C7525B-D4A7-4257-8871-0071DAE3204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9" max="2" man="1"/>
    <brk id="53"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zoomScale="90" zoomScaleNormal="100" zoomScaleSheetLayoutView="90" workbookViewId="0">
      <selection activeCell="B1" sqref="B1"/>
    </sheetView>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691" t="str">
        <f>'Tab 1 (13)'!A1</f>
        <v>II. FUNDUSZ EMERYTALNO-RENTOWY</v>
      </c>
      <c r="B1" s="691"/>
      <c r="C1" s="691"/>
      <c r="D1" s="691"/>
      <c r="E1" s="691"/>
      <c r="F1" s="691"/>
      <c r="G1" s="691"/>
      <c r="H1" s="691"/>
    </row>
    <row r="2" spans="1:9" ht="23.25" customHeight="1">
      <c r="A2" s="10"/>
      <c r="B2" s="10"/>
      <c r="C2" s="10"/>
      <c r="D2" s="10"/>
      <c r="E2" s="10"/>
      <c r="F2" s="10"/>
      <c r="G2" s="10"/>
      <c r="H2" s="10"/>
    </row>
    <row r="3" spans="1:9" ht="34.5" customHeight="1">
      <c r="A3" s="692" t="s">
        <v>580</v>
      </c>
      <c r="B3" s="692"/>
      <c r="C3" s="692"/>
      <c r="D3" s="692"/>
      <c r="E3" s="692"/>
      <c r="F3" s="692"/>
      <c r="G3" s="692"/>
      <c r="H3" s="692"/>
      <c r="I3" s="547" t="s">
        <v>539</v>
      </c>
    </row>
    <row r="4" spans="1:9">
      <c r="A4" s="707" t="s">
        <v>13</v>
      </c>
      <c r="B4" s="707" t="s">
        <v>495</v>
      </c>
      <c r="C4" s="719" t="s">
        <v>71</v>
      </c>
      <c r="D4" s="720"/>
      <c r="E4" s="720"/>
      <c r="F4" s="720"/>
      <c r="G4" s="720"/>
      <c r="H4" s="721"/>
    </row>
    <row r="5" spans="1:9">
      <c r="A5" s="715"/>
      <c r="B5" s="715"/>
      <c r="C5" s="707" t="s">
        <v>431</v>
      </c>
      <c r="D5" s="707" t="s">
        <v>36</v>
      </c>
      <c r="E5" s="719" t="s">
        <v>35</v>
      </c>
      <c r="F5" s="720"/>
      <c r="G5" s="720"/>
      <c r="H5" s="721"/>
    </row>
    <row r="6" spans="1:9" ht="29.25" customHeight="1">
      <c r="A6" s="715"/>
      <c r="B6" s="715"/>
      <c r="C6" s="715"/>
      <c r="D6" s="715"/>
      <c r="E6" s="722" t="s">
        <v>72</v>
      </c>
      <c r="F6" s="723"/>
      <c r="G6" s="705" t="s">
        <v>434</v>
      </c>
      <c r="H6" s="705"/>
    </row>
    <row r="7" spans="1:9">
      <c r="A7" s="715"/>
      <c r="B7" s="715"/>
      <c r="C7" s="715"/>
      <c r="D7" s="715"/>
      <c r="E7" s="705" t="s">
        <v>39</v>
      </c>
      <c r="F7" s="706" t="s">
        <v>40</v>
      </c>
      <c r="G7" s="707" t="s">
        <v>41</v>
      </c>
      <c r="H7" s="706" t="s">
        <v>40</v>
      </c>
    </row>
    <row r="8" spans="1:9" ht="21.75" customHeight="1">
      <c r="A8" s="715"/>
      <c r="B8" s="708"/>
      <c r="C8" s="708"/>
      <c r="D8" s="708"/>
      <c r="E8" s="705"/>
      <c r="F8" s="706"/>
      <c r="G8" s="708"/>
      <c r="H8" s="706"/>
    </row>
    <row r="9" spans="1:9" ht="17.25" customHeight="1">
      <c r="A9" s="715"/>
      <c r="B9" s="711" t="str">
        <f>'Tab 6 (18)'!B9:H9</f>
        <v>I KWARTAŁ 2024 R.</v>
      </c>
      <c r="C9" s="712"/>
      <c r="D9" s="712"/>
      <c r="E9" s="712"/>
      <c r="F9" s="712"/>
      <c r="G9" s="712"/>
      <c r="H9" s="713"/>
    </row>
    <row r="10" spans="1:9" ht="19.5" customHeight="1">
      <c r="A10" s="708"/>
      <c r="B10" s="722" t="s">
        <v>333</v>
      </c>
      <c r="C10" s="748"/>
      <c r="D10" s="748"/>
      <c r="E10" s="748"/>
      <c r="F10" s="748"/>
      <c r="G10" s="748"/>
      <c r="H10" s="723"/>
    </row>
    <row r="11" spans="1:9" ht="21" customHeight="1">
      <c r="A11" s="302" t="s">
        <v>73</v>
      </c>
      <c r="B11" s="303">
        <v>1901.95</v>
      </c>
      <c r="C11" s="304">
        <v>1915.66</v>
      </c>
      <c r="D11" s="305">
        <v>1851.59</v>
      </c>
      <c r="E11" s="303">
        <v>1817.8</v>
      </c>
      <c r="F11" s="306">
        <v>1844.39</v>
      </c>
      <c r="G11" s="303">
        <v>1991.69</v>
      </c>
      <c r="H11" s="307">
        <v>2124.5</v>
      </c>
    </row>
    <row r="12" spans="1:9" ht="21" customHeight="1">
      <c r="A12" s="280" t="s">
        <v>42</v>
      </c>
      <c r="B12" s="308">
        <v>1890.42</v>
      </c>
      <c r="C12" s="309">
        <v>1907.91</v>
      </c>
      <c r="D12" s="282">
        <v>1821.27</v>
      </c>
      <c r="E12" s="308">
        <v>1798.75</v>
      </c>
      <c r="F12" s="310">
        <v>1769.3</v>
      </c>
      <c r="G12" s="308">
        <v>1914.56</v>
      </c>
      <c r="H12" s="311">
        <v>1972.81</v>
      </c>
    </row>
    <row r="13" spans="1:9" ht="21" customHeight="1">
      <c r="A13" s="280" t="s">
        <v>43</v>
      </c>
      <c r="B13" s="308">
        <v>1948.87</v>
      </c>
      <c r="C13" s="309">
        <v>1960.64</v>
      </c>
      <c r="D13" s="282">
        <v>1905.88</v>
      </c>
      <c r="E13" s="308">
        <v>1846.4</v>
      </c>
      <c r="F13" s="310">
        <v>1905.37</v>
      </c>
      <c r="G13" s="308">
        <v>2210</v>
      </c>
      <c r="H13" s="311">
        <v>2359.5100000000002</v>
      </c>
    </row>
    <row r="14" spans="1:9" ht="21" customHeight="1">
      <c r="A14" s="280" t="s">
        <v>44</v>
      </c>
      <c r="B14" s="308">
        <v>1901.02</v>
      </c>
      <c r="C14" s="309">
        <v>1913.55</v>
      </c>
      <c r="D14" s="282">
        <v>1855.15</v>
      </c>
      <c r="E14" s="308">
        <v>1826.2</v>
      </c>
      <c r="F14" s="310">
        <v>1849.39</v>
      </c>
      <c r="G14" s="308">
        <v>1981.38</v>
      </c>
      <c r="H14" s="311">
        <v>1973.41</v>
      </c>
    </row>
    <row r="15" spans="1:9" ht="21" customHeight="1">
      <c r="A15" s="280" t="s">
        <v>45</v>
      </c>
      <c r="B15" s="308">
        <v>1838.24</v>
      </c>
      <c r="C15" s="309">
        <v>1846.73</v>
      </c>
      <c r="D15" s="282">
        <v>1813.06</v>
      </c>
      <c r="E15" s="308">
        <v>1786.32</v>
      </c>
      <c r="F15" s="310">
        <v>1734.56</v>
      </c>
      <c r="G15" s="308">
        <v>1944.2</v>
      </c>
      <c r="H15" s="311">
        <v>1865.91</v>
      </c>
    </row>
    <row r="16" spans="1:9" ht="21" customHeight="1">
      <c r="A16" s="280" t="s">
        <v>46</v>
      </c>
      <c r="B16" s="308">
        <v>1923.94</v>
      </c>
      <c r="C16" s="309">
        <v>1919.11</v>
      </c>
      <c r="D16" s="282">
        <v>1950.33</v>
      </c>
      <c r="E16" s="308">
        <v>1827.85</v>
      </c>
      <c r="F16" s="310">
        <v>1842.65</v>
      </c>
      <c r="G16" s="308">
        <v>2365.7399999999998</v>
      </c>
      <c r="H16" s="311">
        <v>3227.81</v>
      </c>
    </row>
    <row r="17" spans="1:8" ht="21" customHeight="1">
      <c r="A17" s="280" t="s">
        <v>47</v>
      </c>
      <c r="B17" s="308">
        <v>1862.58</v>
      </c>
      <c r="C17" s="309">
        <v>1880.81</v>
      </c>
      <c r="D17" s="282">
        <v>1823.32</v>
      </c>
      <c r="E17" s="308">
        <v>1808.27</v>
      </c>
      <c r="F17" s="310">
        <v>1816.38</v>
      </c>
      <c r="G17" s="308">
        <v>1916.12</v>
      </c>
      <c r="H17" s="311">
        <v>2082.66</v>
      </c>
    </row>
    <row r="18" spans="1:8" s="20" customFormat="1" ht="21" customHeight="1">
      <c r="A18" s="280" t="s">
        <v>48</v>
      </c>
      <c r="B18" s="312">
        <v>1917.03</v>
      </c>
      <c r="C18" s="309">
        <v>1934.43</v>
      </c>
      <c r="D18" s="282">
        <v>1839.72</v>
      </c>
      <c r="E18" s="313">
        <v>1811.28</v>
      </c>
      <c r="F18" s="314">
        <v>1862.75</v>
      </c>
      <c r="G18" s="313">
        <v>1926.88</v>
      </c>
      <c r="H18" s="315">
        <v>2082.54</v>
      </c>
    </row>
    <row r="19" spans="1:8" ht="21" customHeight="1">
      <c r="A19" s="280" t="s">
        <v>49</v>
      </c>
      <c r="B19" s="308">
        <v>1926.76</v>
      </c>
      <c r="C19" s="309">
        <v>1930.4</v>
      </c>
      <c r="D19" s="282">
        <v>1903.74</v>
      </c>
      <c r="E19" s="308">
        <v>1839.63</v>
      </c>
      <c r="F19" s="310">
        <v>1866.33</v>
      </c>
      <c r="G19" s="308">
        <v>2088.4899999999998</v>
      </c>
      <c r="H19" s="316">
        <v>2030.33</v>
      </c>
    </row>
    <row r="20" spans="1:8" ht="21" customHeight="1">
      <c r="A20" s="280" t="s">
        <v>50</v>
      </c>
      <c r="B20" s="308">
        <v>1885.03</v>
      </c>
      <c r="C20" s="309">
        <v>1903.9</v>
      </c>
      <c r="D20" s="282">
        <v>1827.86</v>
      </c>
      <c r="E20" s="308">
        <v>1795.05</v>
      </c>
      <c r="F20" s="310">
        <v>1764.76</v>
      </c>
      <c r="G20" s="308">
        <v>1993.59</v>
      </c>
      <c r="H20" s="311">
        <v>2222.19</v>
      </c>
    </row>
    <row r="21" spans="1:8" ht="21" customHeight="1">
      <c r="A21" s="280" t="s">
        <v>51</v>
      </c>
      <c r="B21" s="308">
        <v>1926.85</v>
      </c>
      <c r="C21" s="309">
        <v>1941.84</v>
      </c>
      <c r="D21" s="282">
        <v>1865.57</v>
      </c>
      <c r="E21" s="308">
        <v>1813.25</v>
      </c>
      <c r="F21" s="310">
        <v>1860.04</v>
      </c>
      <c r="G21" s="308">
        <v>2061.19</v>
      </c>
      <c r="H21" s="311">
        <v>2130.4699999999998</v>
      </c>
    </row>
    <row r="22" spans="1:8" ht="21" customHeight="1">
      <c r="A22" s="280" t="s">
        <v>52</v>
      </c>
      <c r="B22" s="308">
        <v>1924.99</v>
      </c>
      <c r="C22" s="309">
        <v>1943.14</v>
      </c>
      <c r="D22" s="282">
        <v>1869.3</v>
      </c>
      <c r="E22" s="308">
        <v>1836.55</v>
      </c>
      <c r="F22" s="310">
        <v>1909.14</v>
      </c>
      <c r="G22" s="308">
        <v>2007.85</v>
      </c>
      <c r="H22" s="311">
        <v>2084.1799999999998</v>
      </c>
    </row>
    <row r="23" spans="1:8" ht="21" customHeight="1">
      <c r="A23" s="280" t="s">
        <v>53</v>
      </c>
      <c r="B23" s="308">
        <v>1829.42</v>
      </c>
      <c r="C23" s="309">
        <v>1839.07</v>
      </c>
      <c r="D23" s="282">
        <v>1790.26</v>
      </c>
      <c r="E23" s="308">
        <v>1775.15</v>
      </c>
      <c r="F23" s="310">
        <v>1749.07</v>
      </c>
      <c r="G23" s="308">
        <v>1857.15</v>
      </c>
      <c r="H23" s="311">
        <v>2006.44</v>
      </c>
    </row>
    <row r="24" spans="1:8" ht="21" customHeight="1">
      <c r="A24" s="280" t="s">
        <v>54</v>
      </c>
      <c r="B24" s="308">
        <v>1894.53</v>
      </c>
      <c r="C24" s="309">
        <v>1910.69</v>
      </c>
      <c r="D24" s="282">
        <v>1830.05</v>
      </c>
      <c r="E24" s="308">
        <v>1808.41</v>
      </c>
      <c r="F24" s="310">
        <v>1827.1</v>
      </c>
      <c r="G24" s="308">
        <v>1909.35</v>
      </c>
      <c r="H24" s="311">
        <v>1893.43</v>
      </c>
    </row>
    <row r="25" spans="1:8" ht="21" customHeight="1">
      <c r="A25" s="280" t="s">
        <v>55</v>
      </c>
      <c r="B25" s="308">
        <v>1937.57</v>
      </c>
      <c r="C25" s="309">
        <v>1955.16</v>
      </c>
      <c r="D25" s="282">
        <v>1878.86</v>
      </c>
      <c r="E25" s="308">
        <v>1851.05</v>
      </c>
      <c r="F25" s="310">
        <v>1857.25</v>
      </c>
      <c r="G25" s="308">
        <v>1974.95</v>
      </c>
      <c r="H25" s="311">
        <v>2015.77</v>
      </c>
    </row>
    <row r="26" spans="1:8" ht="21" customHeight="1">
      <c r="A26" s="280" t="s">
        <v>56</v>
      </c>
      <c r="B26" s="308">
        <v>1869.15</v>
      </c>
      <c r="C26" s="309">
        <v>1881.68</v>
      </c>
      <c r="D26" s="282">
        <v>1825.85</v>
      </c>
      <c r="E26" s="308">
        <v>1825.33</v>
      </c>
      <c r="F26" s="310">
        <v>1864.04</v>
      </c>
      <c r="G26" s="308">
        <v>1828</v>
      </c>
      <c r="H26" s="311">
        <v>2057.1799999999998</v>
      </c>
    </row>
    <row r="27" spans="1:8" ht="21" customHeight="1">
      <c r="A27" s="317" t="s">
        <v>57</v>
      </c>
      <c r="B27" s="308">
        <v>1924.97</v>
      </c>
      <c r="C27" s="309">
        <v>1937.01</v>
      </c>
      <c r="D27" s="282">
        <v>1878.38</v>
      </c>
      <c r="E27" s="308">
        <v>1814.59</v>
      </c>
      <c r="F27" s="310">
        <v>1870.66</v>
      </c>
      <c r="G27" s="308">
        <v>2144.29</v>
      </c>
      <c r="H27" s="311">
        <v>1936.8</v>
      </c>
    </row>
    <row r="28" spans="1:8" s="2" customFormat="1" ht="41.25" customHeight="1">
      <c r="A28" s="498" t="s">
        <v>631</v>
      </c>
      <c r="B28" s="284">
        <f>C28</f>
        <v>864.73</v>
      </c>
      <c r="C28" s="284">
        <v>864.73</v>
      </c>
      <c r="D28" s="248">
        <v>0</v>
      </c>
      <c r="E28" s="248">
        <v>0</v>
      </c>
      <c r="F28" s="248">
        <v>0</v>
      </c>
      <c r="G28" s="248">
        <v>0</v>
      </c>
      <c r="H28" s="249">
        <v>0</v>
      </c>
    </row>
    <row r="29" spans="1:8" ht="21" customHeight="1">
      <c r="A29" s="250" t="s">
        <v>59</v>
      </c>
      <c r="B29" s="261">
        <f t="shared" ref="B29:B31" si="0">C29</f>
        <v>945.54</v>
      </c>
      <c r="C29" s="261">
        <v>945.54</v>
      </c>
      <c r="D29" s="252">
        <v>0</v>
      </c>
      <c r="E29" s="252">
        <v>0</v>
      </c>
      <c r="F29" s="252">
        <v>0</v>
      </c>
      <c r="G29" s="252">
        <v>0</v>
      </c>
      <c r="H29" s="253">
        <v>0</v>
      </c>
    </row>
    <row r="30" spans="1:8" ht="21" customHeight="1">
      <c r="A30" s="250" t="s">
        <v>60</v>
      </c>
      <c r="B30" s="261">
        <f t="shared" si="0"/>
        <v>856.7</v>
      </c>
      <c r="C30" s="261">
        <v>856.7</v>
      </c>
      <c r="D30" s="252">
        <v>0</v>
      </c>
      <c r="E30" s="252">
        <v>0</v>
      </c>
      <c r="F30" s="252">
        <v>0</v>
      </c>
      <c r="G30" s="252">
        <v>0</v>
      </c>
      <c r="H30" s="253">
        <v>0</v>
      </c>
    </row>
    <row r="31" spans="1:8" ht="21" customHeight="1">
      <c r="A31" s="254" t="s">
        <v>61</v>
      </c>
      <c r="B31" s="272">
        <f t="shared" si="0"/>
        <v>765.03</v>
      </c>
      <c r="C31" s="272">
        <v>765.03</v>
      </c>
      <c r="D31" s="256">
        <v>0</v>
      </c>
      <c r="E31" s="256">
        <v>0</v>
      </c>
      <c r="F31" s="256">
        <v>0</v>
      </c>
      <c r="G31" s="256">
        <v>0</v>
      </c>
      <c r="H31" s="257">
        <v>0</v>
      </c>
    </row>
    <row r="32" spans="1:8" ht="15.75" customHeight="1">
      <c r="A32" s="733" t="s">
        <v>469</v>
      </c>
      <c r="B32" s="733"/>
      <c r="C32" s="733"/>
      <c r="D32" s="733"/>
      <c r="E32" s="733"/>
      <c r="F32" s="733"/>
      <c r="G32" s="733"/>
      <c r="H32" s="733"/>
    </row>
    <row r="33" spans="1:8" ht="24.75" customHeight="1">
      <c r="A33" s="747"/>
      <c r="B33" s="747"/>
      <c r="C33" s="747"/>
      <c r="D33" s="747"/>
      <c r="E33" s="747"/>
      <c r="F33" s="747"/>
      <c r="G33" s="747"/>
      <c r="H33" s="747"/>
    </row>
    <row r="34" spans="1:8">
      <c r="A34" s="37"/>
      <c r="B34" s="37"/>
      <c r="C34" s="37"/>
      <c r="D34" s="37"/>
      <c r="E34" s="37"/>
      <c r="F34" s="37"/>
      <c r="G34" s="37"/>
      <c r="H34" s="37"/>
    </row>
    <row r="37" spans="1:8">
      <c r="C37" s="31"/>
    </row>
    <row r="39" spans="1:8" ht="15">
      <c r="D39" s="38"/>
    </row>
    <row r="40" spans="1:8">
      <c r="G40" s="501"/>
    </row>
  </sheetData>
  <mergeCells count="18">
    <mergeCell ref="A1:H1"/>
    <mergeCell ref="A3:H3"/>
    <mergeCell ref="A4:A10"/>
    <mergeCell ref="B4:B8"/>
    <mergeCell ref="C4:H4"/>
    <mergeCell ref="C5:C8"/>
    <mergeCell ref="D5:D8"/>
    <mergeCell ref="E5:H5"/>
    <mergeCell ref="E6:F6"/>
    <mergeCell ref="G6:H6"/>
    <mergeCell ref="B9:H9"/>
    <mergeCell ref="A33:H33"/>
    <mergeCell ref="E7:E8"/>
    <mergeCell ref="F7:F8"/>
    <mergeCell ref="G7:G8"/>
    <mergeCell ref="H7:H8"/>
    <mergeCell ref="B10:H10"/>
    <mergeCell ref="A32:H32"/>
  </mergeCells>
  <hyperlinks>
    <hyperlink ref="I3"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G40"/>
  <sheetViews>
    <sheetView showGridLines="0" view="pageBreakPreview" zoomScaleNormal="100" zoomScaleSheetLayoutView="100" workbookViewId="0">
      <selection activeCell="B1" sqref="B1"/>
    </sheetView>
  </sheetViews>
  <sheetFormatPr defaultColWidth="8" defaultRowHeight="12.75"/>
  <cols>
    <col min="1" max="1" width="20.375" style="1" customWidth="1"/>
    <col min="2" max="2" width="11.375" style="1" customWidth="1"/>
    <col min="3" max="3" width="11.625" style="1" customWidth="1"/>
    <col min="4" max="6" width="11.375" style="1" customWidth="1"/>
    <col min="7" max="7" width="9.25" style="1" customWidth="1"/>
    <col min="8" max="16380" width="8" style="1"/>
    <col min="16381" max="16384" width="0.625" style="1" customWidth="1"/>
  </cols>
  <sheetData>
    <row r="1" spans="1:7" ht="30" customHeight="1">
      <c r="A1" s="691" t="str">
        <f>'Tab 8 (20)'!A1:H1</f>
        <v>II. FUNDUSZ EMERYTALNO-RENTOWY</v>
      </c>
      <c r="B1" s="691"/>
      <c r="C1" s="691"/>
      <c r="D1" s="691"/>
      <c r="E1" s="691"/>
      <c r="F1" s="691"/>
    </row>
    <row r="2" spans="1:7" s="40" customFormat="1" ht="17.25" customHeight="1">
      <c r="A2" s="39"/>
      <c r="B2" s="39"/>
      <c r="C2" s="39"/>
      <c r="D2" s="39"/>
    </row>
    <row r="3" spans="1:7" ht="26.25" customHeight="1">
      <c r="A3" s="752" t="s">
        <v>581</v>
      </c>
      <c r="B3" s="752"/>
      <c r="C3" s="752"/>
      <c r="D3" s="752"/>
      <c r="E3" s="752"/>
      <c r="F3" s="752"/>
      <c r="G3" s="547" t="s">
        <v>539</v>
      </c>
    </row>
    <row r="4" spans="1:7" ht="21.75" customHeight="1">
      <c r="A4" s="649" t="s">
        <v>13</v>
      </c>
      <c r="B4" s="631" t="str">
        <f>'Tab 7 (19)'!B4:C4</f>
        <v>2023 rok</v>
      </c>
      <c r="C4" s="632"/>
      <c r="D4" s="631" t="str">
        <f>'Tab 7 (19)'!D4:D4</f>
        <v>2024 rok</v>
      </c>
      <c r="E4" s="633"/>
      <c r="F4" s="632"/>
    </row>
    <row r="5" spans="1:7" ht="24" customHeight="1">
      <c r="A5" s="750"/>
      <c r="B5" s="634" t="s">
        <v>555</v>
      </c>
      <c r="C5" s="634" t="s">
        <v>547</v>
      </c>
      <c r="D5" s="634" t="s">
        <v>555</v>
      </c>
      <c r="E5" s="656" t="s">
        <v>14</v>
      </c>
      <c r="F5" s="636"/>
    </row>
    <row r="6" spans="1:7" ht="75" customHeight="1">
      <c r="A6" s="751"/>
      <c r="B6" s="634"/>
      <c r="C6" s="634"/>
      <c r="D6" s="634"/>
      <c r="E6" s="559" t="str">
        <f>'Tab 7 (19)'!E6:E7</f>
        <v xml:space="preserve">I kwartału 
2024 r. 
z 
I kwartałem 
2023 r. </v>
      </c>
      <c r="F6" s="558" t="str">
        <f>'Tab 7 (19)'!F6:F7</f>
        <v xml:space="preserve">I kwartału 
2024 r. 
z 
IV kwartałem 
2023 r. </v>
      </c>
    </row>
    <row r="7" spans="1:7" ht="21.75" customHeight="1">
      <c r="A7" s="288" t="s">
        <v>75</v>
      </c>
      <c r="B7" s="289">
        <v>31009</v>
      </c>
      <c r="C7" s="290">
        <v>27956</v>
      </c>
      <c r="D7" s="290">
        <v>27378</v>
      </c>
      <c r="E7" s="125">
        <f>D7/B7-1</f>
        <v>-0.11709503692476375</v>
      </c>
      <c r="F7" s="149">
        <f>D7/C7-1</f>
        <v>-2.0675346973816011E-2</v>
      </c>
    </row>
    <row r="8" spans="1:7" ht="21.75" customHeight="1">
      <c r="A8" s="291" t="s">
        <v>76</v>
      </c>
      <c r="B8" s="292">
        <v>30546500.300000001</v>
      </c>
      <c r="C8" s="293">
        <v>27993660.890000001</v>
      </c>
      <c r="D8" s="293">
        <v>27220069.789999999</v>
      </c>
      <c r="E8" s="128">
        <f t="shared" ref="E8:E9" si="0">D8/B8-1</f>
        <v>-0.10889727063103205</v>
      </c>
      <c r="F8" s="294">
        <f t="shared" ref="F8:F9" si="1">D8/C8-1</f>
        <v>-2.7634509935652862E-2</v>
      </c>
    </row>
    <row r="9" spans="1:7" ht="21.75" customHeight="1">
      <c r="A9" s="295" t="s">
        <v>77</v>
      </c>
      <c r="B9" s="296">
        <f>ROUND(B8/B7,2)</f>
        <v>985.08</v>
      </c>
      <c r="C9" s="296">
        <f t="shared" ref="C9:D9" si="2">ROUND(C8/C7,2)</f>
        <v>1001.35</v>
      </c>
      <c r="D9" s="297">
        <f t="shared" si="2"/>
        <v>994.23</v>
      </c>
      <c r="E9" s="133">
        <f t="shared" si="0"/>
        <v>9.2885856986233417E-3</v>
      </c>
      <c r="F9" s="150">
        <f t="shared" si="1"/>
        <v>-7.1104009587057426E-3</v>
      </c>
    </row>
    <row r="10" spans="1:7" ht="18.75" customHeight="1">
      <c r="A10" s="74"/>
      <c r="B10" s="74"/>
      <c r="C10" s="74"/>
      <c r="D10" s="74"/>
      <c r="E10" s="74"/>
      <c r="F10" s="74"/>
    </row>
    <row r="11" spans="1:7" s="75" customFormat="1" ht="29.25" customHeight="1">
      <c r="A11" s="749" t="s">
        <v>582</v>
      </c>
      <c r="B11" s="749"/>
      <c r="C11" s="749"/>
      <c r="D11" s="749"/>
      <c r="E11" s="97"/>
      <c r="F11" s="97"/>
    </row>
    <row r="12" spans="1:7" ht="41.25" customHeight="1">
      <c r="A12" s="649" t="s">
        <v>13</v>
      </c>
      <c r="B12" s="471" t="s">
        <v>78</v>
      </c>
      <c r="C12" s="471" t="s">
        <v>329</v>
      </c>
      <c r="D12" s="472" t="s">
        <v>435</v>
      </c>
      <c r="E12" s="521"/>
    </row>
    <row r="13" spans="1:7" ht="21" customHeight="1">
      <c r="A13" s="651"/>
      <c r="B13" s="631" t="str">
        <f>'Tab 4 (16)'!B9:H9</f>
        <v>I KWARTAŁ 2024 R.</v>
      </c>
      <c r="C13" s="633"/>
      <c r="D13" s="632"/>
      <c r="E13" s="476"/>
    </row>
    <row r="14" spans="1:7" ht="21" customHeight="1">
      <c r="A14" s="166" t="s">
        <v>68</v>
      </c>
      <c r="B14" s="158">
        <f>SUM(B15:B30)</f>
        <v>27378</v>
      </c>
      <c r="C14" s="298">
        <f>SUM(C15:C30)</f>
        <v>27220069.789999999</v>
      </c>
      <c r="D14" s="298">
        <f>ROUND(C14/B14,2)</f>
        <v>994.23</v>
      </c>
      <c r="E14" s="522"/>
    </row>
    <row r="15" spans="1:7" ht="21" customHeight="1">
      <c r="A15" s="167" t="s">
        <v>42</v>
      </c>
      <c r="B15" s="162">
        <v>494</v>
      </c>
      <c r="C15" s="299">
        <v>492429.32000000007</v>
      </c>
      <c r="D15" s="299">
        <f t="shared" ref="D15:D30" si="3">ROUND(C15/B15,2)</f>
        <v>996.82</v>
      </c>
      <c r="E15" s="523"/>
    </row>
    <row r="16" spans="1:7" ht="21" customHeight="1">
      <c r="A16" s="167" t="s">
        <v>43</v>
      </c>
      <c r="B16" s="162">
        <v>1244</v>
      </c>
      <c r="C16" s="299">
        <v>1244127.2999999998</v>
      </c>
      <c r="D16" s="299">
        <f t="shared" si="3"/>
        <v>1000.1</v>
      </c>
      <c r="E16" s="523"/>
    </row>
    <row r="17" spans="1:5" ht="21" customHeight="1">
      <c r="A17" s="167" t="s">
        <v>44</v>
      </c>
      <c r="B17" s="162">
        <v>3353</v>
      </c>
      <c r="C17" s="299">
        <v>3394992.0700000003</v>
      </c>
      <c r="D17" s="299">
        <f t="shared" si="3"/>
        <v>1012.52</v>
      </c>
      <c r="E17" s="523"/>
    </row>
    <row r="18" spans="1:5" ht="21" customHeight="1">
      <c r="A18" s="167" t="s">
        <v>45</v>
      </c>
      <c r="B18" s="162">
        <v>196</v>
      </c>
      <c r="C18" s="299">
        <v>199985.40000000002</v>
      </c>
      <c r="D18" s="299">
        <f t="shared" si="3"/>
        <v>1020.33</v>
      </c>
      <c r="E18" s="523"/>
    </row>
    <row r="19" spans="1:5" ht="21" customHeight="1">
      <c r="A19" s="167" t="s">
        <v>46</v>
      </c>
      <c r="B19" s="162">
        <v>1604</v>
      </c>
      <c r="C19" s="299">
        <v>1617314.87</v>
      </c>
      <c r="D19" s="299">
        <f t="shared" si="3"/>
        <v>1008.3</v>
      </c>
      <c r="E19" s="523"/>
    </row>
    <row r="20" spans="1:5" ht="21" customHeight="1">
      <c r="A20" s="167" t="s">
        <v>47</v>
      </c>
      <c r="B20" s="162">
        <v>5097</v>
      </c>
      <c r="C20" s="299">
        <v>4966695.25</v>
      </c>
      <c r="D20" s="299">
        <f t="shared" si="3"/>
        <v>974.44</v>
      </c>
      <c r="E20" s="523"/>
    </row>
    <row r="21" spans="1:5" ht="21" customHeight="1">
      <c r="A21" s="167" t="s">
        <v>48</v>
      </c>
      <c r="B21" s="162">
        <v>3392</v>
      </c>
      <c r="C21" s="299">
        <v>3385818.4999999995</v>
      </c>
      <c r="D21" s="299">
        <f t="shared" si="3"/>
        <v>998.18</v>
      </c>
      <c r="E21" s="523"/>
    </row>
    <row r="22" spans="1:5" ht="21" customHeight="1">
      <c r="A22" s="167" t="s">
        <v>49</v>
      </c>
      <c r="B22" s="162">
        <v>597</v>
      </c>
      <c r="C22" s="299">
        <v>598129.29999999993</v>
      </c>
      <c r="D22" s="299">
        <f t="shared" si="3"/>
        <v>1001.89</v>
      </c>
      <c r="E22" s="523"/>
    </row>
    <row r="23" spans="1:5" ht="21" customHeight="1">
      <c r="A23" s="167" t="s">
        <v>50</v>
      </c>
      <c r="B23" s="162">
        <v>2523</v>
      </c>
      <c r="C23" s="299">
        <v>2477539.1</v>
      </c>
      <c r="D23" s="299">
        <f t="shared" si="3"/>
        <v>981.98</v>
      </c>
      <c r="E23" s="523"/>
    </row>
    <row r="24" spans="1:5" ht="21" customHeight="1">
      <c r="A24" s="167" t="s">
        <v>51</v>
      </c>
      <c r="B24" s="162">
        <v>2183</v>
      </c>
      <c r="C24" s="299">
        <v>2165356.54</v>
      </c>
      <c r="D24" s="299">
        <f t="shared" si="3"/>
        <v>991.92</v>
      </c>
      <c r="E24" s="523"/>
    </row>
    <row r="25" spans="1:5" ht="21" customHeight="1">
      <c r="A25" s="167" t="s">
        <v>52</v>
      </c>
      <c r="B25" s="162">
        <v>946</v>
      </c>
      <c r="C25" s="299">
        <v>968278.29999999993</v>
      </c>
      <c r="D25" s="299">
        <f t="shared" si="3"/>
        <v>1023.55</v>
      </c>
      <c r="E25" s="523"/>
    </row>
    <row r="26" spans="1:5" ht="21" customHeight="1">
      <c r="A26" s="167" t="s">
        <v>53</v>
      </c>
      <c r="B26" s="162">
        <v>663</v>
      </c>
      <c r="C26" s="299">
        <v>662259.4</v>
      </c>
      <c r="D26" s="299">
        <f t="shared" si="3"/>
        <v>998.88</v>
      </c>
      <c r="E26" s="523"/>
    </row>
    <row r="27" spans="1:5" ht="21" customHeight="1">
      <c r="A27" s="167" t="s">
        <v>54</v>
      </c>
      <c r="B27" s="162">
        <v>1410</v>
      </c>
      <c r="C27" s="299">
        <v>1436000.35</v>
      </c>
      <c r="D27" s="299">
        <f t="shared" si="3"/>
        <v>1018.44</v>
      </c>
      <c r="E27" s="523"/>
    </row>
    <row r="28" spans="1:5" ht="21" customHeight="1">
      <c r="A28" s="167" t="s">
        <v>55</v>
      </c>
      <c r="B28" s="162">
        <v>768</v>
      </c>
      <c r="C28" s="299">
        <v>758353.89999999991</v>
      </c>
      <c r="D28" s="299">
        <f t="shared" si="3"/>
        <v>987.44</v>
      </c>
      <c r="E28" s="523"/>
    </row>
    <row r="29" spans="1:5" ht="21" customHeight="1">
      <c r="A29" s="167" t="s">
        <v>56</v>
      </c>
      <c r="B29" s="162">
        <v>2579</v>
      </c>
      <c r="C29" s="299">
        <v>2528539.9</v>
      </c>
      <c r="D29" s="299">
        <f t="shared" si="3"/>
        <v>980.43</v>
      </c>
      <c r="E29" s="523"/>
    </row>
    <row r="30" spans="1:5" ht="21" customHeight="1">
      <c r="A30" s="168" t="s">
        <v>57</v>
      </c>
      <c r="B30" s="170">
        <v>329</v>
      </c>
      <c r="C30" s="300">
        <v>324250.29000000004</v>
      </c>
      <c r="D30" s="301">
        <f t="shared" si="3"/>
        <v>985.56</v>
      </c>
      <c r="E30" s="523"/>
    </row>
    <row r="32" spans="1:5">
      <c r="B32" s="12"/>
      <c r="C32" s="12"/>
      <c r="D32" s="12"/>
    </row>
    <row r="33" spans="4:5">
      <c r="D33" s="42"/>
    </row>
    <row r="34" spans="4:5">
      <c r="D34" s="42"/>
    </row>
    <row r="40" spans="4:5">
      <c r="E40" s="501"/>
    </row>
  </sheetData>
  <mergeCells count="12">
    <mergeCell ref="A11:D11"/>
    <mergeCell ref="A12:A13"/>
    <mergeCell ref="B13:D13"/>
    <mergeCell ref="A1:F1"/>
    <mergeCell ref="A4:A6"/>
    <mergeCell ref="B4:C4"/>
    <mergeCell ref="B5:B6"/>
    <mergeCell ref="C5:C6"/>
    <mergeCell ref="D5:D6"/>
    <mergeCell ref="E5:F5"/>
    <mergeCell ref="A3:F3"/>
    <mergeCell ref="D4:F4"/>
  </mergeCells>
  <hyperlinks>
    <hyperlink ref="G3"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P46"/>
  <sheetViews>
    <sheetView showGridLines="0" view="pageBreakPreview" topLeftCell="A4" zoomScale="90" zoomScaleNormal="100" zoomScaleSheetLayoutView="90" workbookViewId="0">
      <selection activeCell="B1" sqref="B1"/>
    </sheetView>
  </sheetViews>
  <sheetFormatPr defaultColWidth="8" defaultRowHeight="12.75"/>
  <cols>
    <col min="1" max="1" width="19.375" style="1" customWidth="1"/>
    <col min="2" max="2" width="10.5" style="1" customWidth="1"/>
    <col min="3" max="3" width="11.125" style="1" customWidth="1"/>
    <col min="4" max="4" width="10.75" style="1" customWidth="1"/>
    <col min="5" max="6" width="10.5" style="28" customWidth="1"/>
    <col min="7" max="7" width="9.375" style="28" customWidth="1"/>
    <col min="8" max="9" width="10.5" style="28" customWidth="1"/>
    <col min="10" max="10" width="9.625" style="28" customWidth="1"/>
    <col min="11" max="894" width="8" style="28" customWidth="1"/>
    <col min="895" max="16380" width="8" style="1" customWidth="1"/>
    <col min="16381" max="16384" width="0.25" style="1" customWidth="1"/>
  </cols>
  <sheetData>
    <row r="1" spans="1:900" ht="30" customHeight="1">
      <c r="A1" s="691" t="str">
        <f>'Tab 9 (21) i 10 (22)'!A1:F1</f>
        <v>II. FUNDUSZ EMERYTALNO-RENTOWY</v>
      </c>
      <c r="B1" s="691"/>
      <c r="C1" s="691"/>
      <c r="D1" s="691"/>
      <c r="E1" s="691"/>
      <c r="F1" s="691"/>
      <c r="G1" s="691"/>
      <c r="H1" s="691"/>
      <c r="I1" s="691"/>
    </row>
    <row r="2" spans="1:900" ht="30" customHeight="1">
      <c r="A2" s="754" t="s">
        <v>583</v>
      </c>
      <c r="B2" s="754"/>
      <c r="C2" s="754"/>
      <c r="D2" s="754"/>
      <c r="J2" s="547" t="s">
        <v>539</v>
      </c>
    </row>
    <row r="3" spans="1:900" s="8" customFormat="1" ht="16.5" customHeight="1">
      <c r="A3" s="634" t="s">
        <v>13</v>
      </c>
      <c r="B3" s="631" t="str">
        <f>'Tab 9 (21) i 10 (22)'!B4:C4</f>
        <v>2023 rok</v>
      </c>
      <c r="C3" s="632"/>
      <c r="D3" s="631" t="str">
        <f>'Tab 9 (21) i 10 (22)'!D4:D4</f>
        <v>2024 rok</v>
      </c>
      <c r="E3" s="633"/>
      <c r="F3" s="632"/>
      <c r="G3" s="530"/>
      <c r="H3" s="531"/>
      <c r="I3" s="531"/>
      <c r="J3" s="324"/>
      <c r="K3" s="324"/>
      <c r="L3" s="324"/>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row>
    <row r="4" spans="1:900" s="8" customFormat="1" ht="16.5" customHeight="1">
      <c r="A4" s="634"/>
      <c r="B4" s="634" t="s">
        <v>555</v>
      </c>
      <c r="C4" s="634" t="s">
        <v>547</v>
      </c>
      <c r="D4" s="634" t="s">
        <v>555</v>
      </c>
      <c r="E4" s="656" t="s">
        <v>14</v>
      </c>
      <c r="F4" s="636"/>
      <c r="G4" s="154"/>
      <c r="H4" s="395"/>
      <c r="I4" s="395"/>
      <c r="J4" s="753"/>
      <c r="K4" s="753"/>
      <c r="L4" s="325"/>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row>
    <row r="5" spans="1:900" s="8" customFormat="1" ht="69.75" customHeight="1">
      <c r="A5" s="649"/>
      <c r="B5" s="634"/>
      <c r="C5" s="634"/>
      <c r="D5" s="634"/>
      <c r="E5" s="559" t="str">
        <f>'Tab 9 (21) i 10 (22)'!E6</f>
        <v xml:space="preserve">I kwartału 
2024 r. 
z 
I kwartałem 
2023 r. </v>
      </c>
      <c r="F5" s="558" t="str">
        <f>'Tab 9 (21) i 10 (22)'!F6</f>
        <v xml:space="preserve">I kwartału 
2024 r. 
z 
IV kwartałem 
2023 r. </v>
      </c>
      <c r="G5" s="532"/>
      <c r="H5" s="533"/>
      <c r="I5" s="533"/>
      <c r="J5" s="753"/>
      <c r="K5" s="753"/>
      <c r="L5" s="116"/>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row>
    <row r="6" spans="1:900" s="28" customFormat="1" ht="18" customHeight="1">
      <c r="A6" s="694" t="s">
        <v>475</v>
      </c>
      <c r="B6" s="695"/>
      <c r="C6" s="695"/>
      <c r="D6" s="695"/>
      <c r="E6" s="695"/>
      <c r="F6" s="696"/>
      <c r="G6" s="511"/>
      <c r="H6" s="534"/>
      <c r="I6" s="534"/>
      <c r="J6" s="318"/>
      <c r="K6" s="318"/>
      <c r="L6" s="318"/>
    </row>
    <row r="7" spans="1:900" ht="18" customHeight="1">
      <c r="A7" s="328" t="s">
        <v>75</v>
      </c>
      <c r="B7" s="329">
        <f t="shared" ref="B7:D8" si="0">B11+B15+B19</f>
        <v>12356</v>
      </c>
      <c r="C7" s="329">
        <f t="shared" si="0"/>
        <v>10363</v>
      </c>
      <c r="D7" s="329">
        <f t="shared" si="0"/>
        <v>11502</v>
      </c>
      <c r="E7" s="128">
        <f>D7/B7-1</f>
        <v>-6.9116218841048904E-2</v>
      </c>
      <c r="F7" s="294">
        <f>D7/C7-1</f>
        <v>0.10991025764739937</v>
      </c>
      <c r="G7" s="535"/>
      <c r="H7" s="536"/>
      <c r="I7" s="536"/>
      <c r="J7" s="319"/>
      <c r="K7" s="319"/>
      <c r="L7" s="326"/>
      <c r="M7" s="44"/>
      <c r="AHK7" s="28"/>
      <c r="AHL7" s="28"/>
      <c r="AHM7" s="28"/>
      <c r="AHN7" s="28"/>
      <c r="AHO7" s="28"/>
      <c r="AHP7" s="28"/>
    </row>
    <row r="8" spans="1:900" ht="18" customHeight="1">
      <c r="A8" s="328" t="s">
        <v>76</v>
      </c>
      <c r="B8" s="330">
        <f t="shared" si="0"/>
        <v>49421163.089999996</v>
      </c>
      <c r="C8" s="330">
        <f t="shared" si="0"/>
        <v>41449838.740000002</v>
      </c>
      <c r="D8" s="330">
        <f t="shared" si="0"/>
        <v>46005437.400000006</v>
      </c>
      <c r="E8" s="128">
        <f t="shared" ref="E8:E9" si="1">D8/B8-1</f>
        <v>-6.9114635844965355E-2</v>
      </c>
      <c r="F8" s="294">
        <f t="shared" ref="F8:F9" si="2">D8/C8-1</f>
        <v>0.10990630599495566</v>
      </c>
      <c r="G8" s="535"/>
      <c r="H8" s="536"/>
      <c r="I8" s="536"/>
      <c r="J8" s="320"/>
      <c r="K8" s="320"/>
      <c r="L8" s="326"/>
      <c r="M8" s="45"/>
      <c r="AHK8" s="28"/>
      <c r="AHL8" s="28"/>
      <c r="AHM8" s="28"/>
      <c r="AHN8" s="28"/>
      <c r="AHO8" s="28"/>
      <c r="AHP8" s="28"/>
    </row>
    <row r="9" spans="1:900" ht="18" customHeight="1">
      <c r="A9" s="328" t="s">
        <v>77</v>
      </c>
      <c r="B9" s="330">
        <f>ROUND(B8/B7,2)</f>
        <v>3999.77</v>
      </c>
      <c r="C9" s="331">
        <f t="shared" ref="C9:D9" si="3">ROUND(C8/C7,2)</f>
        <v>3999.79</v>
      </c>
      <c r="D9" s="331">
        <f t="shared" si="3"/>
        <v>3999.78</v>
      </c>
      <c r="E9" s="611">
        <f t="shared" si="1"/>
        <v>2.5001437582439223E-6</v>
      </c>
      <c r="F9" s="612">
        <f t="shared" si="2"/>
        <v>-2.5001312567995981E-6</v>
      </c>
      <c r="G9" s="537"/>
      <c r="H9" s="538"/>
      <c r="I9" s="539"/>
      <c r="J9" s="321"/>
      <c r="K9" s="321"/>
      <c r="L9" s="327"/>
      <c r="AHK9" s="28"/>
      <c r="AHL9" s="28"/>
      <c r="AHM9" s="28"/>
      <c r="AHN9" s="28"/>
      <c r="AHO9" s="28"/>
      <c r="AHP9" s="28"/>
    </row>
    <row r="10" spans="1:900" ht="18" customHeight="1">
      <c r="A10" s="694" t="s">
        <v>79</v>
      </c>
      <c r="B10" s="695"/>
      <c r="C10" s="695"/>
      <c r="D10" s="695"/>
      <c r="E10" s="695"/>
      <c r="F10" s="696"/>
      <c r="G10" s="511"/>
      <c r="H10" s="534"/>
      <c r="I10" s="534"/>
      <c r="J10" s="318"/>
      <c r="K10" s="318"/>
      <c r="L10" s="318"/>
      <c r="AHK10" s="28"/>
      <c r="AHL10" s="28"/>
      <c r="AHM10" s="28"/>
      <c r="AHN10" s="28"/>
      <c r="AHO10" s="28"/>
      <c r="AHP10" s="28"/>
    </row>
    <row r="11" spans="1:900" ht="18" customHeight="1">
      <c r="A11" s="328" t="s">
        <v>75</v>
      </c>
      <c r="B11" s="332">
        <v>10984</v>
      </c>
      <c r="C11" s="333">
        <v>9265</v>
      </c>
      <c r="D11" s="333">
        <v>10341</v>
      </c>
      <c r="E11" s="128">
        <f t="shared" ref="E11:E13" si="4">D11/B11-1</f>
        <v>-5.8539694100509854E-2</v>
      </c>
      <c r="F11" s="294">
        <f t="shared" ref="F11:F13" si="5">D11/C11-1</f>
        <v>0.11613599568267685</v>
      </c>
      <c r="G11" s="535"/>
      <c r="H11" s="536"/>
      <c r="I11" s="536"/>
      <c r="J11" s="319"/>
      <c r="K11" s="319"/>
      <c r="L11" s="326"/>
      <c r="AHK11" s="28"/>
      <c r="AHL11" s="28"/>
      <c r="AHM11" s="28"/>
      <c r="AHN11" s="28"/>
      <c r="AHO11" s="28"/>
      <c r="AHP11" s="28"/>
    </row>
    <row r="12" spans="1:900" ht="18" customHeight="1">
      <c r="A12" s="328" t="s">
        <v>76</v>
      </c>
      <c r="B12" s="334">
        <v>43933163.089999996</v>
      </c>
      <c r="C12" s="335">
        <v>37058792.539999999</v>
      </c>
      <c r="D12" s="335">
        <v>41361437.400000006</v>
      </c>
      <c r="E12" s="128">
        <f t="shared" si="4"/>
        <v>-5.8537230399997364E-2</v>
      </c>
      <c r="F12" s="294">
        <f t="shared" si="5"/>
        <v>0.11610321235792775</v>
      </c>
      <c r="G12" s="535"/>
      <c r="H12" s="536"/>
      <c r="I12" s="536"/>
      <c r="J12" s="320"/>
      <c r="K12" s="320"/>
      <c r="L12" s="326"/>
      <c r="AHK12" s="28"/>
      <c r="AHL12" s="28"/>
      <c r="AHM12" s="28"/>
      <c r="AHN12" s="28"/>
      <c r="AHO12" s="28"/>
      <c r="AHP12" s="28"/>
    </row>
    <row r="13" spans="1:900" ht="18" customHeight="1">
      <c r="A13" s="328" t="s">
        <v>77</v>
      </c>
      <c r="B13" s="336">
        <f>ROUND(B12/B11,2)</f>
        <v>3999.74</v>
      </c>
      <c r="C13" s="335">
        <f t="shared" ref="C13:D13" si="6">ROUND(C12/C11,2)</f>
        <v>3999.87</v>
      </c>
      <c r="D13" s="335">
        <f t="shared" si="6"/>
        <v>3999.75</v>
      </c>
      <c r="E13" s="611">
        <f t="shared" si="4"/>
        <v>2.5001625105769421E-6</v>
      </c>
      <c r="F13" s="506">
        <f t="shared" si="5"/>
        <v>-3.000097503169652E-5</v>
      </c>
      <c r="G13" s="537"/>
      <c r="H13" s="538"/>
      <c r="I13" s="539"/>
      <c r="J13" s="321"/>
      <c r="K13" s="321"/>
      <c r="L13" s="327"/>
      <c r="AHK13" s="28"/>
      <c r="AHL13" s="28"/>
      <c r="AHM13" s="28"/>
      <c r="AHN13" s="28"/>
      <c r="AHO13" s="28"/>
      <c r="AHP13" s="28"/>
    </row>
    <row r="14" spans="1:900" ht="18" customHeight="1">
      <c r="A14" s="694" t="s">
        <v>80</v>
      </c>
      <c r="B14" s="695"/>
      <c r="C14" s="695"/>
      <c r="D14" s="695"/>
      <c r="E14" s="695"/>
      <c r="F14" s="696"/>
      <c r="G14" s="511"/>
      <c r="H14" s="534"/>
      <c r="I14" s="534"/>
      <c r="J14" s="318"/>
      <c r="K14" s="318"/>
      <c r="L14" s="318"/>
      <c r="AHK14" s="28"/>
      <c r="AHL14" s="28"/>
      <c r="AHM14" s="28"/>
      <c r="AHN14" s="28"/>
      <c r="AHO14" s="28"/>
      <c r="AHP14" s="28"/>
    </row>
    <row r="15" spans="1:900" ht="18" customHeight="1">
      <c r="A15" s="328" t="s">
        <v>75</v>
      </c>
      <c r="B15" s="332">
        <v>881</v>
      </c>
      <c r="C15" s="333">
        <v>707</v>
      </c>
      <c r="D15" s="333">
        <v>766</v>
      </c>
      <c r="E15" s="128">
        <f t="shared" ref="E15:E17" si="7">D15/B15-1</f>
        <v>-0.13053348467650394</v>
      </c>
      <c r="F15" s="294">
        <f t="shared" ref="F15:F17" si="8">D15/C15-1</f>
        <v>8.3451202263083557E-2</v>
      </c>
      <c r="G15" s="535"/>
      <c r="H15" s="536"/>
      <c r="I15" s="536"/>
      <c r="J15" s="322"/>
      <c r="K15" s="575"/>
      <c r="L15" s="326"/>
      <c r="M15" s="46"/>
      <c r="AHK15" s="28"/>
      <c r="AHL15" s="28"/>
      <c r="AHM15" s="28"/>
      <c r="AHN15" s="28"/>
      <c r="AHO15" s="28"/>
      <c r="AHP15" s="28"/>
    </row>
    <row r="16" spans="1:900" ht="18" customHeight="1">
      <c r="A16" s="328" t="s">
        <v>76</v>
      </c>
      <c r="B16" s="334">
        <v>3524000</v>
      </c>
      <c r="C16" s="335">
        <v>2828000</v>
      </c>
      <c r="D16" s="335">
        <v>3064000</v>
      </c>
      <c r="E16" s="128">
        <f t="shared" si="7"/>
        <v>-0.13053348467650394</v>
      </c>
      <c r="F16" s="294">
        <f t="shared" si="8"/>
        <v>8.3451202263083557E-2</v>
      </c>
      <c r="G16" s="535"/>
      <c r="H16" s="536"/>
      <c r="I16" s="536"/>
      <c r="J16" s="323"/>
      <c r="K16" s="320"/>
      <c r="L16" s="326"/>
      <c r="AHK16" s="28"/>
      <c r="AHL16" s="28"/>
      <c r="AHM16" s="28"/>
      <c r="AHN16" s="28"/>
      <c r="AHO16" s="28"/>
      <c r="AHP16" s="28"/>
    </row>
    <row r="17" spans="1:900" ht="18" customHeight="1">
      <c r="A17" s="328" t="s">
        <v>77</v>
      </c>
      <c r="B17" s="336">
        <f>ROUND(B16/B15,2)</f>
        <v>4000</v>
      </c>
      <c r="C17" s="335">
        <f t="shared" ref="C17:D17" si="9">ROUND(C16/C15,2)</f>
        <v>4000</v>
      </c>
      <c r="D17" s="335">
        <f t="shared" si="9"/>
        <v>4000</v>
      </c>
      <c r="E17" s="128">
        <f t="shared" si="7"/>
        <v>0</v>
      </c>
      <c r="F17" s="294">
        <f t="shared" si="8"/>
        <v>0</v>
      </c>
      <c r="G17" s="540"/>
      <c r="H17" s="539"/>
      <c r="I17" s="538"/>
      <c r="J17" s="323"/>
      <c r="K17" s="321"/>
      <c r="L17" s="327"/>
      <c r="AHK17" s="28"/>
      <c r="AHL17" s="28"/>
      <c r="AHM17" s="28"/>
      <c r="AHN17" s="28"/>
      <c r="AHO17" s="28"/>
      <c r="AHP17" s="28"/>
    </row>
    <row r="18" spans="1:900" ht="18" customHeight="1">
      <c r="A18" s="694" t="s">
        <v>81</v>
      </c>
      <c r="B18" s="695"/>
      <c r="C18" s="695"/>
      <c r="D18" s="695"/>
      <c r="E18" s="695"/>
      <c r="F18" s="696"/>
      <c r="G18" s="511"/>
      <c r="H18" s="534"/>
      <c r="I18" s="534"/>
      <c r="J18" s="318"/>
      <c r="K18" s="318"/>
      <c r="L18" s="318"/>
      <c r="AHK18" s="28"/>
      <c r="AHL18" s="28"/>
      <c r="AHM18" s="28"/>
      <c r="AHN18" s="28"/>
      <c r="AHO18" s="28"/>
      <c r="AHP18" s="28"/>
    </row>
    <row r="19" spans="1:900" ht="18" customHeight="1">
      <c r="A19" s="328" t="s">
        <v>75</v>
      </c>
      <c r="B19" s="332">
        <v>491</v>
      </c>
      <c r="C19" s="333">
        <v>391</v>
      </c>
      <c r="D19" s="333">
        <v>395</v>
      </c>
      <c r="E19" s="125">
        <f t="shared" ref="E19:E21" si="10">D19/B19-1</f>
        <v>-0.1955193482688391</v>
      </c>
      <c r="F19" s="529">
        <f t="shared" ref="F19:F21" si="11">D19/C19-1</f>
        <v>1.0230179028132946E-2</v>
      </c>
      <c r="G19" s="535"/>
      <c r="H19" s="536"/>
      <c r="I19" s="536"/>
      <c r="J19" s="322"/>
      <c r="K19" s="322"/>
      <c r="L19" s="326"/>
      <c r="AHK19" s="28"/>
      <c r="AHL19" s="28"/>
      <c r="AHM19" s="28"/>
      <c r="AHN19" s="28"/>
      <c r="AHO19" s="28"/>
      <c r="AHP19" s="28"/>
    </row>
    <row r="20" spans="1:900" ht="18" customHeight="1">
      <c r="A20" s="328" t="s">
        <v>76</v>
      </c>
      <c r="B20" s="334">
        <v>1964000</v>
      </c>
      <c r="C20" s="335">
        <v>1563046.2</v>
      </c>
      <c r="D20" s="335">
        <v>1580000</v>
      </c>
      <c r="E20" s="128">
        <f t="shared" si="10"/>
        <v>-0.1955193482688391</v>
      </c>
      <c r="F20" s="294">
        <f t="shared" si="11"/>
        <v>1.0846640361622084E-2</v>
      </c>
      <c r="G20" s="535"/>
      <c r="H20" s="536"/>
      <c r="I20" s="536"/>
      <c r="J20" s="323"/>
      <c r="K20" s="323"/>
      <c r="L20" s="326"/>
      <c r="AHK20" s="28"/>
      <c r="AHL20" s="28"/>
      <c r="AHM20" s="28"/>
      <c r="AHN20" s="28"/>
      <c r="AHO20" s="28"/>
      <c r="AHP20" s="28"/>
    </row>
    <row r="21" spans="1:900" ht="18" customHeight="1">
      <c r="A21" s="337" t="s">
        <v>77</v>
      </c>
      <c r="B21" s="336">
        <f>ROUND(B20/B19,2)</f>
        <v>4000</v>
      </c>
      <c r="C21" s="338">
        <f t="shared" ref="C21:D21" si="12">ROUND(C20/C19,2)</f>
        <v>3997.56</v>
      </c>
      <c r="D21" s="338">
        <f t="shared" si="12"/>
        <v>4000</v>
      </c>
      <c r="E21" s="133">
        <f t="shared" si="10"/>
        <v>0</v>
      </c>
      <c r="F21" s="150">
        <f t="shared" si="11"/>
        <v>6.1037232711957934E-4</v>
      </c>
      <c r="G21" s="535"/>
      <c r="H21" s="538"/>
      <c r="I21" s="536"/>
      <c r="J21" s="323"/>
      <c r="K21" s="323"/>
      <c r="L21" s="326"/>
      <c r="AHK21" s="28"/>
      <c r="AHL21" s="28"/>
      <c r="AHM21" s="28"/>
      <c r="AHN21" s="28"/>
      <c r="AHO21" s="28"/>
      <c r="AHP21" s="28"/>
    </row>
    <row r="22" spans="1:900" ht="26.25" customHeight="1">
      <c r="A22" s="8"/>
      <c r="B22" s="8"/>
      <c r="C22" s="8"/>
      <c r="D22" s="47"/>
    </row>
    <row r="23" spans="1:900" s="3" customFormat="1" ht="15" customHeight="1">
      <c r="A23" s="339" t="s">
        <v>584</v>
      </c>
      <c r="B23" s="41"/>
      <c r="C23" s="41"/>
      <c r="D23" s="41"/>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row>
    <row r="24" spans="1:900" ht="18.75" customHeight="1">
      <c r="A24" s="649" t="s">
        <v>13</v>
      </c>
      <c r="B24" s="656" t="s">
        <v>82</v>
      </c>
      <c r="C24" s="635"/>
      <c r="D24" s="635"/>
      <c r="E24" s="635"/>
      <c r="F24" s="635"/>
      <c r="G24" s="635"/>
      <c r="H24" s="635"/>
      <c r="I24" s="636"/>
    </row>
    <row r="25" spans="1:900" ht="18" customHeight="1">
      <c r="A25" s="650"/>
      <c r="B25" s="755" t="s">
        <v>119</v>
      </c>
      <c r="C25" s="756"/>
      <c r="D25" s="759" t="s">
        <v>35</v>
      </c>
      <c r="E25" s="760"/>
      <c r="F25" s="760"/>
      <c r="G25" s="760"/>
      <c r="H25" s="760"/>
      <c r="I25" s="761"/>
    </row>
    <row r="26" spans="1:900" ht="18" customHeight="1">
      <c r="A26" s="650"/>
      <c r="B26" s="757"/>
      <c r="C26" s="758"/>
      <c r="D26" s="634" t="s">
        <v>83</v>
      </c>
      <c r="E26" s="634"/>
      <c r="F26" s="656" t="s">
        <v>84</v>
      </c>
      <c r="G26" s="635"/>
      <c r="H26" s="656" t="s">
        <v>85</v>
      </c>
      <c r="I26" s="636"/>
    </row>
    <row r="27" spans="1:900" ht="33.6" customHeight="1">
      <c r="A27" s="650"/>
      <c r="B27" s="569" t="s">
        <v>86</v>
      </c>
      <c r="C27" s="569" t="s">
        <v>329</v>
      </c>
      <c r="D27" s="569" t="s">
        <v>86</v>
      </c>
      <c r="E27" s="569" t="s">
        <v>329</v>
      </c>
      <c r="F27" s="569" t="s">
        <v>78</v>
      </c>
      <c r="G27" s="569" t="s">
        <v>329</v>
      </c>
      <c r="H27" s="569" t="s">
        <v>86</v>
      </c>
      <c r="I27" s="569" t="s">
        <v>329</v>
      </c>
    </row>
    <row r="28" spans="1:900" ht="15" customHeight="1">
      <c r="A28" s="651"/>
      <c r="B28" s="631" t="str">
        <f>'Tab 9 (21) i 10 (22)'!B13:D13</f>
        <v>I KWARTAŁ 2024 R.</v>
      </c>
      <c r="C28" s="633"/>
      <c r="D28" s="633"/>
      <c r="E28" s="633"/>
      <c r="F28" s="633"/>
      <c r="G28" s="633"/>
      <c r="H28" s="633"/>
      <c r="I28" s="632"/>
    </row>
    <row r="29" spans="1:900" ht="19.5" customHeight="1">
      <c r="A29" s="166" t="s">
        <v>68</v>
      </c>
      <c r="B29" s="340">
        <f t="shared" ref="B29:I29" si="13">SUM(B30:B45)</f>
        <v>11502</v>
      </c>
      <c r="C29" s="341">
        <f t="shared" si="13"/>
        <v>46005437.400000006</v>
      </c>
      <c r="D29" s="342">
        <f t="shared" si="13"/>
        <v>10341</v>
      </c>
      <c r="E29" s="343">
        <f t="shared" si="13"/>
        <v>41361437.400000006</v>
      </c>
      <c r="F29" s="342">
        <f t="shared" si="13"/>
        <v>766</v>
      </c>
      <c r="G29" s="343">
        <f t="shared" si="13"/>
        <v>3064000</v>
      </c>
      <c r="H29" s="342">
        <f t="shared" si="13"/>
        <v>395</v>
      </c>
      <c r="I29" s="343">
        <f t="shared" si="13"/>
        <v>1580000</v>
      </c>
    </row>
    <row r="30" spans="1:900" ht="18.75" customHeight="1">
      <c r="A30" s="167" t="s">
        <v>42</v>
      </c>
      <c r="B30" s="344">
        <f>D30+F30+H30</f>
        <v>371</v>
      </c>
      <c r="C30" s="345">
        <f>E30+G30+I30</f>
        <v>1483988.4</v>
      </c>
      <c r="D30" s="346">
        <v>324</v>
      </c>
      <c r="E30" s="347">
        <v>1295988.3999999999</v>
      </c>
      <c r="F30" s="348">
        <v>29</v>
      </c>
      <c r="G30" s="347">
        <v>116000</v>
      </c>
      <c r="H30" s="348">
        <v>18</v>
      </c>
      <c r="I30" s="347">
        <v>72000</v>
      </c>
    </row>
    <row r="31" spans="1:900" ht="18.75" customHeight="1">
      <c r="A31" s="167" t="s">
        <v>43</v>
      </c>
      <c r="B31" s="344">
        <f t="shared" ref="B31:C45" si="14">D31+F31+H31</f>
        <v>690</v>
      </c>
      <c r="C31" s="345">
        <f t="shared" si="14"/>
        <v>2760000</v>
      </c>
      <c r="D31" s="346">
        <v>633</v>
      </c>
      <c r="E31" s="347">
        <v>2532000</v>
      </c>
      <c r="F31" s="348">
        <v>35</v>
      </c>
      <c r="G31" s="347">
        <v>140000</v>
      </c>
      <c r="H31" s="348">
        <v>22</v>
      </c>
      <c r="I31" s="347">
        <v>88000</v>
      </c>
    </row>
    <row r="32" spans="1:900" ht="18.75" customHeight="1">
      <c r="A32" s="167" t="s">
        <v>44</v>
      </c>
      <c r="B32" s="344">
        <f t="shared" si="14"/>
        <v>1515</v>
      </c>
      <c r="C32" s="345">
        <f t="shared" si="14"/>
        <v>6059770</v>
      </c>
      <c r="D32" s="346">
        <v>1377</v>
      </c>
      <c r="E32" s="347">
        <v>5507770</v>
      </c>
      <c r="F32" s="348">
        <v>99</v>
      </c>
      <c r="G32" s="347">
        <v>396000</v>
      </c>
      <c r="H32" s="348">
        <v>39</v>
      </c>
      <c r="I32" s="347">
        <v>156000</v>
      </c>
    </row>
    <row r="33" spans="1:9" ht="18.75" customHeight="1">
      <c r="A33" s="167" t="s">
        <v>45</v>
      </c>
      <c r="B33" s="344">
        <f t="shared" si="14"/>
        <v>137</v>
      </c>
      <c r="C33" s="345">
        <f t="shared" si="14"/>
        <v>547173.80000000005</v>
      </c>
      <c r="D33" s="346">
        <v>122</v>
      </c>
      <c r="E33" s="347">
        <v>487173.8</v>
      </c>
      <c r="F33" s="348">
        <v>8</v>
      </c>
      <c r="G33" s="347">
        <v>32000</v>
      </c>
      <c r="H33" s="348">
        <v>7</v>
      </c>
      <c r="I33" s="347">
        <v>28000</v>
      </c>
    </row>
    <row r="34" spans="1:9" ht="18.75" customHeight="1">
      <c r="A34" s="167" t="s">
        <v>46</v>
      </c>
      <c r="B34" s="344">
        <f t="shared" si="14"/>
        <v>1030</v>
      </c>
      <c r="C34" s="345">
        <f t="shared" si="14"/>
        <v>4120000</v>
      </c>
      <c r="D34" s="346">
        <v>942</v>
      </c>
      <c r="E34" s="347">
        <v>3768000</v>
      </c>
      <c r="F34" s="348">
        <v>62</v>
      </c>
      <c r="G34" s="347">
        <v>248000</v>
      </c>
      <c r="H34" s="348">
        <v>26</v>
      </c>
      <c r="I34" s="347">
        <v>104000</v>
      </c>
    </row>
    <row r="35" spans="1:9" ht="18.75" customHeight="1">
      <c r="A35" s="167" t="s">
        <v>47</v>
      </c>
      <c r="B35" s="344">
        <f t="shared" si="14"/>
        <v>851</v>
      </c>
      <c r="C35" s="345">
        <f t="shared" si="14"/>
        <v>3404000</v>
      </c>
      <c r="D35" s="346">
        <v>720</v>
      </c>
      <c r="E35" s="347">
        <v>2880000</v>
      </c>
      <c r="F35" s="348">
        <v>90</v>
      </c>
      <c r="G35" s="347">
        <v>360000</v>
      </c>
      <c r="H35" s="348">
        <v>41</v>
      </c>
      <c r="I35" s="347">
        <v>164000</v>
      </c>
    </row>
    <row r="36" spans="1:9" ht="18.75" customHeight="1">
      <c r="A36" s="167" t="s">
        <v>48</v>
      </c>
      <c r="B36" s="344">
        <f t="shared" si="14"/>
        <v>1910</v>
      </c>
      <c r="C36" s="345">
        <f t="shared" si="14"/>
        <v>7638996</v>
      </c>
      <c r="D36" s="346">
        <v>1744</v>
      </c>
      <c r="E36" s="347">
        <v>6974996</v>
      </c>
      <c r="F36" s="348">
        <v>109</v>
      </c>
      <c r="G36" s="347">
        <v>436000</v>
      </c>
      <c r="H36" s="348">
        <v>57</v>
      </c>
      <c r="I36" s="347">
        <v>228000</v>
      </c>
    </row>
    <row r="37" spans="1:9" ht="18.75" customHeight="1">
      <c r="A37" s="167" t="s">
        <v>49</v>
      </c>
      <c r="B37" s="344">
        <f t="shared" si="14"/>
        <v>273</v>
      </c>
      <c r="C37" s="345">
        <f t="shared" si="14"/>
        <v>1092000</v>
      </c>
      <c r="D37" s="346">
        <v>237</v>
      </c>
      <c r="E37" s="347">
        <v>948000</v>
      </c>
      <c r="F37" s="348">
        <v>20</v>
      </c>
      <c r="G37" s="347">
        <v>80000</v>
      </c>
      <c r="H37" s="348">
        <v>16</v>
      </c>
      <c r="I37" s="347">
        <v>64000</v>
      </c>
    </row>
    <row r="38" spans="1:9" ht="18.75" customHeight="1">
      <c r="A38" s="167" t="s">
        <v>50</v>
      </c>
      <c r="B38" s="344">
        <f t="shared" si="14"/>
        <v>675</v>
      </c>
      <c r="C38" s="345">
        <f t="shared" si="14"/>
        <v>2700000</v>
      </c>
      <c r="D38" s="346">
        <v>588</v>
      </c>
      <c r="E38" s="347">
        <v>2352000</v>
      </c>
      <c r="F38" s="348">
        <v>53</v>
      </c>
      <c r="G38" s="347">
        <v>212000</v>
      </c>
      <c r="H38" s="348">
        <v>34</v>
      </c>
      <c r="I38" s="347">
        <v>136000</v>
      </c>
    </row>
    <row r="39" spans="1:9" ht="18.75" customHeight="1">
      <c r="A39" s="167" t="s">
        <v>51</v>
      </c>
      <c r="B39" s="344">
        <f t="shared" si="14"/>
        <v>981</v>
      </c>
      <c r="C39" s="345">
        <f t="shared" si="14"/>
        <v>3924000</v>
      </c>
      <c r="D39" s="346">
        <v>884</v>
      </c>
      <c r="E39" s="347">
        <v>3536000</v>
      </c>
      <c r="F39" s="348">
        <v>68</v>
      </c>
      <c r="G39" s="347">
        <v>272000</v>
      </c>
      <c r="H39" s="348">
        <v>29</v>
      </c>
      <c r="I39" s="347">
        <v>116000</v>
      </c>
    </row>
    <row r="40" spans="1:9" ht="18.75" customHeight="1">
      <c r="A40" s="167" t="s">
        <v>52</v>
      </c>
      <c r="B40" s="344">
        <f t="shared" si="14"/>
        <v>356</v>
      </c>
      <c r="C40" s="345">
        <f t="shared" si="14"/>
        <v>1424000</v>
      </c>
      <c r="D40" s="346">
        <v>323</v>
      </c>
      <c r="E40" s="347">
        <v>1292000</v>
      </c>
      <c r="F40" s="348">
        <v>20</v>
      </c>
      <c r="G40" s="347">
        <v>80000</v>
      </c>
      <c r="H40" s="348">
        <v>13</v>
      </c>
      <c r="I40" s="347">
        <v>52000</v>
      </c>
    </row>
    <row r="41" spans="1:9" ht="18.75" customHeight="1">
      <c r="A41" s="167" t="s">
        <v>53</v>
      </c>
      <c r="B41" s="344">
        <f t="shared" si="14"/>
        <v>280</v>
      </c>
      <c r="C41" s="345">
        <f t="shared" si="14"/>
        <v>1120000</v>
      </c>
      <c r="D41" s="346">
        <v>247</v>
      </c>
      <c r="E41" s="347">
        <v>988000</v>
      </c>
      <c r="F41" s="348">
        <v>23</v>
      </c>
      <c r="G41" s="347">
        <v>92000</v>
      </c>
      <c r="H41" s="348">
        <v>10</v>
      </c>
      <c r="I41" s="347">
        <v>40000</v>
      </c>
    </row>
    <row r="42" spans="1:9" ht="18.75" customHeight="1">
      <c r="A42" s="167" t="s">
        <v>54</v>
      </c>
      <c r="B42" s="344">
        <f t="shared" si="14"/>
        <v>650</v>
      </c>
      <c r="C42" s="345">
        <f t="shared" si="14"/>
        <v>2599509.2000000002</v>
      </c>
      <c r="D42" s="346">
        <v>574</v>
      </c>
      <c r="E42" s="347">
        <v>2295509.2000000002</v>
      </c>
      <c r="F42" s="348">
        <v>48</v>
      </c>
      <c r="G42" s="347">
        <v>192000</v>
      </c>
      <c r="H42" s="348">
        <v>28</v>
      </c>
      <c r="I42" s="347">
        <v>112000</v>
      </c>
    </row>
    <row r="43" spans="1:9" ht="18.75" customHeight="1">
      <c r="A43" s="167" t="s">
        <v>55</v>
      </c>
      <c r="B43" s="344">
        <f t="shared" si="14"/>
        <v>436</v>
      </c>
      <c r="C43" s="345">
        <f t="shared" si="14"/>
        <v>1744000</v>
      </c>
      <c r="D43" s="346">
        <v>391</v>
      </c>
      <c r="E43" s="347">
        <v>1564000</v>
      </c>
      <c r="F43" s="348">
        <v>28</v>
      </c>
      <c r="G43" s="347">
        <v>112000</v>
      </c>
      <c r="H43" s="348">
        <v>17</v>
      </c>
      <c r="I43" s="347">
        <v>68000</v>
      </c>
    </row>
    <row r="44" spans="1:9" ht="18.75" customHeight="1">
      <c r="A44" s="167" t="s">
        <v>56</v>
      </c>
      <c r="B44" s="344">
        <f t="shared" si="14"/>
        <v>1076</v>
      </c>
      <c r="C44" s="345">
        <f t="shared" si="14"/>
        <v>4304000</v>
      </c>
      <c r="D44" s="346">
        <v>986</v>
      </c>
      <c r="E44" s="347">
        <v>3944000</v>
      </c>
      <c r="F44" s="348">
        <v>64</v>
      </c>
      <c r="G44" s="347">
        <v>256000</v>
      </c>
      <c r="H44" s="348">
        <v>26</v>
      </c>
      <c r="I44" s="347">
        <v>104000</v>
      </c>
    </row>
    <row r="45" spans="1:9" ht="18.75" customHeight="1">
      <c r="A45" s="168" t="s">
        <v>57</v>
      </c>
      <c r="B45" s="349">
        <f t="shared" si="14"/>
        <v>271</v>
      </c>
      <c r="C45" s="350">
        <f t="shared" si="14"/>
        <v>1084000</v>
      </c>
      <c r="D45" s="351">
        <v>249</v>
      </c>
      <c r="E45" s="301">
        <v>996000</v>
      </c>
      <c r="F45" s="352">
        <v>10</v>
      </c>
      <c r="G45" s="301">
        <v>40000</v>
      </c>
      <c r="H45" s="352">
        <v>12</v>
      </c>
      <c r="I45" s="301">
        <v>48000</v>
      </c>
    </row>
    <row r="46" spans="1:9">
      <c r="D46" s="12"/>
    </row>
  </sheetData>
  <mergeCells count="23">
    <mergeCell ref="A24:A28"/>
    <mergeCell ref="B25:C26"/>
    <mergeCell ref="D26:E26"/>
    <mergeCell ref="F26:G26"/>
    <mergeCell ref="H26:I26"/>
    <mergeCell ref="B24:I24"/>
    <mergeCell ref="D25:I25"/>
    <mergeCell ref="B28:I28"/>
    <mergeCell ref="K4:K5"/>
    <mergeCell ref="A2:D2"/>
    <mergeCell ref="A3:A5"/>
    <mergeCell ref="B3:C3"/>
    <mergeCell ref="B4:B5"/>
    <mergeCell ref="C4:C5"/>
    <mergeCell ref="D4:D5"/>
    <mergeCell ref="D3:F3"/>
    <mergeCell ref="E4:F4"/>
    <mergeCell ref="J4:J5"/>
    <mergeCell ref="A1:I1"/>
    <mergeCell ref="A6:F6"/>
    <mergeCell ref="A10:F10"/>
    <mergeCell ref="A14:F14"/>
    <mergeCell ref="A18:F18"/>
  </mergeCells>
  <hyperlinks>
    <hyperlink ref="J2"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L127"/>
  <sheetViews>
    <sheetView showGridLines="0" view="pageBreakPreview" topLeftCell="A37" zoomScaleNormal="100" zoomScaleSheetLayoutView="100" workbookViewId="0">
      <selection activeCell="B1" sqref="B1"/>
    </sheetView>
  </sheetViews>
  <sheetFormatPr defaultColWidth="8" defaultRowHeight="15"/>
  <cols>
    <col min="1" max="1" width="31" style="49" customWidth="1"/>
    <col min="2" max="6" width="14.625" style="49" customWidth="1"/>
    <col min="7" max="7" width="9" style="49" customWidth="1"/>
    <col min="8" max="16380" width="8" style="49"/>
    <col min="16381" max="16384" width="0.75" style="49" customWidth="1"/>
  </cols>
  <sheetData>
    <row r="1" spans="1:11" ht="21.75" customHeight="1">
      <c r="A1" s="763" t="s">
        <v>557</v>
      </c>
      <c r="B1" s="763"/>
      <c r="C1" s="763"/>
      <c r="D1" s="763"/>
      <c r="E1" s="763"/>
      <c r="F1" s="763"/>
      <c r="G1" s="547"/>
    </row>
    <row r="2" spans="1:11" ht="33" customHeight="1">
      <c r="A2" s="764" t="s">
        <v>585</v>
      </c>
      <c r="B2" s="764"/>
      <c r="C2" s="764"/>
      <c r="D2" s="764"/>
      <c r="E2" s="764"/>
      <c r="F2" s="764"/>
      <c r="G2" s="547" t="s">
        <v>539</v>
      </c>
    </row>
    <row r="3" spans="1:11" s="50" customFormat="1" ht="15" customHeight="1">
      <c r="A3" s="634" t="s">
        <v>13</v>
      </c>
      <c r="B3" s="631" t="str">
        <f>'Tab 11 (23) i 12 (24)'!B3:C3</f>
        <v>2023 rok</v>
      </c>
      <c r="C3" s="632"/>
      <c r="D3" s="631" t="str">
        <f>'Tab 11 (23) i 12 (24)'!D3:D3</f>
        <v>2024 rok</v>
      </c>
      <c r="E3" s="633"/>
      <c r="F3" s="632"/>
    </row>
    <row r="4" spans="1:11" s="50" customFormat="1" ht="15.75" customHeight="1">
      <c r="A4" s="634"/>
      <c r="B4" s="634" t="s">
        <v>555</v>
      </c>
      <c r="C4" s="634" t="s">
        <v>547</v>
      </c>
      <c r="D4" s="634" t="s">
        <v>555</v>
      </c>
      <c r="E4" s="656" t="s">
        <v>14</v>
      </c>
      <c r="F4" s="636"/>
    </row>
    <row r="5" spans="1:11" s="50" customFormat="1" ht="45" customHeight="1">
      <c r="A5" s="649"/>
      <c r="B5" s="634"/>
      <c r="C5" s="634"/>
      <c r="D5" s="634"/>
      <c r="E5" s="559" t="s">
        <v>663</v>
      </c>
      <c r="F5" s="558" t="s">
        <v>664</v>
      </c>
    </row>
    <row r="6" spans="1:11" ht="16.5" customHeight="1">
      <c r="A6" s="646" t="s">
        <v>414</v>
      </c>
      <c r="B6" s="647"/>
      <c r="C6" s="647"/>
      <c r="D6" s="647"/>
      <c r="E6" s="647"/>
      <c r="F6" s="648"/>
    </row>
    <row r="7" spans="1:11" ht="15.75" customHeight="1">
      <c r="A7" s="129" t="s">
        <v>87</v>
      </c>
      <c r="B7" s="127">
        <v>2629</v>
      </c>
      <c r="C7" s="353">
        <v>2394</v>
      </c>
      <c r="D7" s="353">
        <v>2300</v>
      </c>
      <c r="E7" s="128">
        <f>D7/B7-1</f>
        <v>-0.12514263978699125</v>
      </c>
      <c r="F7" s="294">
        <f>D7/C7-1</f>
        <v>-3.9264828738513002E-2</v>
      </c>
      <c r="H7" s="52"/>
      <c r="I7" s="52"/>
      <c r="K7" s="52"/>
    </row>
    <row r="8" spans="1:11" ht="15.75" customHeight="1">
      <c r="A8" s="129" t="s">
        <v>76</v>
      </c>
      <c r="B8" s="130">
        <v>21955210.52</v>
      </c>
      <c r="C8" s="151">
        <v>21669307.520000003</v>
      </c>
      <c r="D8" s="151">
        <v>21554580.710000001</v>
      </c>
      <c r="E8" s="128">
        <f t="shared" ref="E8:E9" si="0">D8/B8-1</f>
        <v>-1.8247595924213322E-2</v>
      </c>
      <c r="F8" s="294">
        <f t="shared" ref="F8:F9" si="1">D8/C8-1</f>
        <v>-5.2944382230080134E-3</v>
      </c>
      <c r="H8" s="52"/>
      <c r="I8" s="52" t="s">
        <v>88</v>
      </c>
      <c r="K8" s="52"/>
    </row>
    <row r="9" spans="1:11" ht="15.75" customHeight="1">
      <c r="A9" s="129" t="s">
        <v>77</v>
      </c>
      <c r="B9" s="130">
        <v>2783.37</v>
      </c>
      <c r="C9" s="151">
        <v>3017.17</v>
      </c>
      <c r="D9" s="151">
        <v>3123.4</v>
      </c>
      <c r="E9" s="128">
        <f t="shared" si="0"/>
        <v>0.12216485770846131</v>
      </c>
      <c r="F9" s="294">
        <f t="shared" si="1"/>
        <v>3.52084900751366E-2</v>
      </c>
      <c r="H9" s="52"/>
      <c r="I9" s="52"/>
      <c r="K9" s="52"/>
    </row>
    <row r="10" spans="1:11" s="50" customFormat="1" ht="16.5" customHeight="1">
      <c r="A10" s="646" t="s">
        <v>89</v>
      </c>
      <c r="B10" s="647"/>
      <c r="C10" s="647"/>
      <c r="D10" s="647"/>
      <c r="E10" s="647"/>
      <c r="F10" s="648"/>
      <c r="H10" s="52"/>
      <c r="I10" s="52"/>
      <c r="J10" s="49"/>
      <c r="K10" s="52"/>
    </row>
    <row r="11" spans="1:11" ht="15.75" customHeight="1">
      <c r="A11" s="354" t="s">
        <v>75</v>
      </c>
      <c r="B11" s="353">
        <v>75</v>
      </c>
      <c r="C11" s="353">
        <v>15</v>
      </c>
      <c r="D11" s="353">
        <v>28</v>
      </c>
      <c r="E11" s="128">
        <f t="shared" ref="E11:E13" si="2">D11/B11-1</f>
        <v>-0.62666666666666671</v>
      </c>
      <c r="F11" s="294">
        <f t="shared" ref="F11:F13" si="3">D11/C11-1</f>
        <v>0.8666666666666667</v>
      </c>
      <c r="H11" s="52"/>
      <c r="I11" s="52"/>
      <c r="K11" s="52"/>
    </row>
    <row r="12" spans="1:11" ht="15.75" customHeight="1">
      <c r="A12" s="354" t="s">
        <v>76</v>
      </c>
      <c r="B12" s="151">
        <v>300000</v>
      </c>
      <c r="C12" s="151">
        <v>60000</v>
      </c>
      <c r="D12" s="151">
        <v>112000</v>
      </c>
      <c r="E12" s="128">
        <f t="shared" si="2"/>
        <v>-0.62666666666666671</v>
      </c>
      <c r="F12" s="294">
        <f t="shared" si="3"/>
        <v>0.8666666666666667</v>
      </c>
      <c r="H12" s="52"/>
      <c r="I12" s="52"/>
      <c r="K12" s="52"/>
    </row>
    <row r="13" spans="1:11" ht="15.75" customHeight="1">
      <c r="A13" s="356" t="s">
        <v>77</v>
      </c>
      <c r="B13" s="355">
        <f t="shared" ref="B13:C13" si="4">ROUND(B12/B11,2)</f>
        <v>4000</v>
      </c>
      <c r="C13" s="151">
        <f t="shared" si="4"/>
        <v>4000</v>
      </c>
      <c r="D13" s="151">
        <f>ROUND(D12/D11,2)</f>
        <v>4000</v>
      </c>
      <c r="E13" s="128">
        <f t="shared" si="2"/>
        <v>0</v>
      </c>
      <c r="F13" s="294">
        <f t="shared" si="3"/>
        <v>0</v>
      </c>
      <c r="H13" s="52"/>
      <c r="I13" s="52"/>
      <c r="K13" s="52"/>
    </row>
    <row r="14" spans="1:11" s="50" customFormat="1" ht="16.5" customHeight="1">
      <c r="A14" s="646" t="s">
        <v>90</v>
      </c>
      <c r="B14" s="647"/>
      <c r="C14" s="647"/>
      <c r="D14" s="647"/>
      <c r="E14" s="647"/>
      <c r="F14" s="648"/>
      <c r="H14" s="52"/>
      <c r="I14" s="52"/>
      <c r="J14" s="49"/>
      <c r="K14" s="52"/>
    </row>
    <row r="15" spans="1:11" ht="15.75" customHeight="1">
      <c r="A15" s="129" t="s">
        <v>91</v>
      </c>
      <c r="B15" s="353">
        <v>7518</v>
      </c>
      <c r="C15" s="353">
        <v>6739</v>
      </c>
      <c r="D15" s="353">
        <v>6452</v>
      </c>
      <c r="E15" s="128">
        <f t="shared" ref="E15:E17" si="5">D15/B15-1</f>
        <v>-0.14179303006118649</v>
      </c>
      <c r="F15" s="294">
        <f t="shared" ref="F15:F17" si="6">D15/C15-1</f>
        <v>-4.2587921056536526E-2</v>
      </c>
      <c r="H15" s="52"/>
      <c r="I15" s="52"/>
      <c r="K15" s="52"/>
    </row>
    <row r="16" spans="1:11" ht="15.75" customHeight="1">
      <c r="A16" s="354" t="s">
        <v>76</v>
      </c>
      <c r="B16" s="151">
        <v>6044144.3899999997</v>
      </c>
      <c r="C16" s="357">
        <v>5922606.6400000006</v>
      </c>
      <c r="D16" s="357">
        <v>5887228.9900000002</v>
      </c>
      <c r="E16" s="128">
        <f t="shared" si="5"/>
        <v>-2.59615571493651E-2</v>
      </c>
      <c r="F16" s="294">
        <f t="shared" si="6"/>
        <v>-5.9733242726381919E-3</v>
      </c>
      <c r="H16" s="52"/>
      <c r="I16" s="52"/>
      <c r="K16" s="52"/>
    </row>
    <row r="17" spans="1:11" ht="15.75" customHeight="1">
      <c r="A17" s="354" t="s">
        <v>77</v>
      </c>
      <c r="B17" s="151">
        <v>267.99</v>
      </c>
      <c r="C17" s="358">
        <v>292.94</v>
      </c>
      <c r="D17" s="358">
        <v>304.14</v>
      </c>
      <c r="E17" s="128">
        <f t="shared" si="5"/>
        <v>0.13489309302585917</v>
      </c>
      <c r="F17" s="294">
        <f t="shared" si="6"/>
        <v>3.8233085273434719E-2</v>
      </c>
      <c r="H17" s="52"/>
      <c r="I17" s="52"/>
      <c r="K17" s="52"/>
    </row>
    <row r="18" spans="1:11" ht="16.5" customHeight="1">
      <c r="A18" s="646" t="s">
        <v>92</v>
      </c>
      <c r="B18" s="647"/>
      <c r="C18" s="647"/>
      <c r="D18" s="647"/>
      <c r="E18" s="647"/>
      <c r="F18" s="648"/>
      <c r="H18" s="52"/>
      <c r="I18" s="52"/>
      <c r="K18" s="52"/>
    </row>
    <row r="19" spans="1:11" ht="15.75" customHeight="1">
      <c r="A19" s="123" t="s">
        <v>477</v>
      </c>
      <c r="B19" s="359">
        <v>92</v>
      </c>
      <c r="C19" s="360">
        <v>77</v>
      </c>
      <c r="D19" s="360">
        <v>68</v>
      </c>
      <c r="E19" s="361">
        <f t="shared" ref="E19:E21" si="7">D19/B19-1</f>
        <v>-0.26086956521739135</v>
      </c>
      <c r="F19" s="294">
        <f t="shared" ref="F19:F21" si="8">D19/C19-1</f>
        <v>-0.11688311688311692</v>
      </c>
      <c r="H19" s="52"/>
      <c r="I19" s="52"/>
      <c r="K19" s="52"/>
    </row>
    <row r="20" spans="1:11" ht="15.75" customHeight="1">
      <c r="A20" s="354" t="s">
        <v>76</v>
      </c>
      <c r="B20" s="362">
        <v>282093.84000000003</v>
      </c>
      <c r="C20" s="364">
        <v>261491.83999999997</v>
      </c>
      <c r="D20" s="364">
        <v>238812.13</v>
      </c>
      <c r="E20" s="365">
        <f t="shared" si="7"/>
        <v>-0.15343018479240811</v>
      </c>
      <c r="F20" s="294">
        <f t="shared" si="8"/>
        <v>-8.6731998979394431E-2</v>
      </c>
      <c r="H20" s="52"/>
      <c r="I20" s="52"/>
      <c r="K20" s="52"/>
    </row>
    <row r="21" spans="1:11" ht="15.75" customHeight="1">
      <c r="A21" s="354" t="s">
        <v>100</v>
      </c>
      <c r="B21" s="367">
        <v>1127.1199999999999</v>
      </c>
      <c r="C21" s="368">
        <v>1127.1199999999999</v>
      </c>
      <c r="D21" s="368">
        <v>1263.73</v>
      </c>
      <c r="E21" s="369">
        <f t="shared" si="7"/>
        <v>0.1212027113350842</v>
      </c>
      <c r="F21" s="294">
        <f t="shared" si="8"/>
        <v>0.1212027113350842</v>
      </c>
      <c r="H21" s="52"/>
      <c r="I21" s="52"/>
      <c r="K21" s="52"/>
    </row>
    <row r="22" spans="1:11" s="50" customFormat="1" ht="16.5" customHeight="1">
      <c r="A22" s="646" t="s">
        <v>93</v>
      </c>
      <c r="B22" s="647"/>
      <c r="C22" s="647"/>
      <c r="D22" s="647"/>
      <c r="E22" s="647"/>
      <c r="F22" s="648"/>
      <c r="H22" s="52"/>
      <c r="I22" s="52"/>
      <c r="J22" s="49"/>
      <c r="K22" s="52"/>
    </row>
    <row r="23" spans="1:11" ht="16.5" customHeight="1">
      <c r="A23" s="129" t="s">
        <v>91</v>
      </c>
      <c r="B23" s="353">
        <v>26409</v>
      </c>
      <c r="C23" s="353">
        <v>23791</v>
      </c>
      <c r="D23" s="353">
        <v>22771</v>
      </c>
      <c r="E23" s="128">
        <f t="shared" ref="E23:E25" si="9">D23/B23-1</f>
        <v>-0.13775606800711881</v>
      </c>
      <c r="F23" s="294">
        <f t="shared" ref="F23:F25" si="10">D23/C23-1</f>
        <v>-4.287335547055604E-2</v>
      </c>
      <c r="H23" s="52"/>
      <c r="I23" s="52"/>
      <c r="K23" s="52"/>
    </row>
    <row r="24" spans="1:11" ht="16.5" customHeight="1">
      <c r="A24" s="354" t="s">
        <v>76</v>
      </c>
      <c r="B24" s="151">
        <v>16843118.02</v>
      </c>
      <c r="C24" s="151">
        <v>18127077.129999999</v>
      </c>
      <c r="D24" s="151">
        <v>18351955.499999996</v>
      </c>
      <c r="E24" s="128">
        <f t="shared" si="9"/>
        <v>8.9581838600689023E-2</v>
      </c>
      <c r="F24" s="294">
        <f t="shared" si="10"/>
        <v>1.2405660790609563E-2</v>
      </c>
      <c r="H24" s="52"/>
      <c r="I24" s="52"/>
      <c r="K24" s="52"/>
    </row>
    <row r="25" spans="1:11" ht="16.5" customHeight="1">
      <c r="A25" s="354" t="s">
        <v>77</v>
      </c>
      <c r="B25" s="370">
        <v>212.59</v>
      </c>
      <c r="C25" s="370">
        <v>253.98</v>
      </c>
      <c r="D25" s="370">
        <v>268.64999999999998</v>
      </c>
      <c r="E25" s="128">
        <f t="shared" si="9"/>
        <v>0.26370007996613176</v>
      </c>
      <c r="F25" s="294">
        <f t="shared" si="10"/>
        <v>5.7760453579021931E-2</v>
      </c>
      <c r="H25" s="52"/>
      <c r="I25" s="52"/>
      <c r="K25" s="52"/>
    </row>
    <row r="26" spans="1:11" s="50" customFormat="1" ht="16.5" customHeight="1">
      <c r="A26" s="646" t="s">
        <v>94</v>
      </c>
      <c r="B26" s="647"/>
      <c r="C26" s="647"/>
      <c r="D26" s="647"/>
      <c r="E26" s="647"/>
      <c r="F26" s="648"/>
      <c r="H26" s="52"/>
      <c r="I26" s="52"/>
      <c r="J26" s="49"/>
      <c r="K26" s="52"/>
    </row>
    <row r="27" spans="1:11" ht="16.5" customHeight="1">
      <c r="A27" s="129" t="s">
        <v>91</v>
      </c>
      <c r="B27" s="353">
        <v>1851</v>
      </c>
      <c r="C27" s="353">
        <v>1582</v>
      </c>
      <c r="D27" s="353">
        <v>1482</v>
      </c>
      <c r="E27" s="128">
        <f t="shared" ref="E27:E29" si="11">D27/B27-1</f>
        <v>-0.19935170178282013</v>
      </c>
      <c r="F27" s="294">
        <f t="shared" ref="F27:F29" si="12">D27/C27-1</f>
        <v>-6.3211125158027848E-2</v>
      </c>
      <c r="H27" s="52"/>
      <c r="I27" s="52"/>
      <c r="K27" s="52"/>
    </row>
    <row r="28" spans="1:11" ht="16.5" customHeight="1">
      <c r="A28" s="354" t="s">
        <v>76</v>
      </c>
      <c r="B28" s="151">
        <v>1484494.74</v>
      </c>
      <c r="C28" s="151">
        <v>1387754.4599999997</v>
      </c>
      <c r="D28" s="151">
        <v>1352404.6</v>
      </c>
      <c r="E28" s="128">
        <f t="shared" si="11"/>
        <v>-8.8979863950208293E-2</v>
      </c>
      <c r="F28" s="294">
        <f t="shared" si="12"/>
        <v>-2.5472705020165964E-2</v>
      </c>
      <c r="H28" s="52"/>
      <c r="I28" s="52"/>
      <c r="K28" s="52"/>
    </row>
    <row r="29" spans="1:11" ht="16.5" customHeight="1">
      <c r="A29" s="354" t="s">
        <v>77</v>
      </c>
      <c r="B29" s="151">
        <v>267.33</v>
      </c>
      <c r="C29" s="151">
        <v>292.41000000000003</v>
      </c>
      <c r="D29" s="151">
        <v>304.18</v>
      </c>
      <c r="E29" s="128">
        <f t="shared" si="11"/>
        <v>0.1378446115288221</v>
      </c>
      <c r="F29" s="294">
        <f t="shared" si="12"/>
        <v>4.0251701378201776E-2</v>
      </c>
      <c r="H29" s="52"/>
      <c r="I29" s="52"/>
      <c r="K29" s="52"/>
    </row>
    <row r="30" spans="1:11" s="50" customFormat="1" ht="16.5" customHeight="1">
      <c r="A30" s="646" t="s">
        <v>95</v>
      </c>
      <c r="B30" s="647"/>
      <c r="C30" s="647"/>
      <c r="D30" s="647"/>
      <c r="E30" s="647"/>
      <c r="F30" s="648"/>
      <c r="H30" s="52"/>
      <c r="I30" s="52"/>
      <c r="J30" s="49"/>
      <c r="K30" s="52"/>
    </row>
    <row r="31" spans="1:11" ht="16.5" customHeight="1">
      <c r="A31" s="129" t="s">
        <v>74</v>
      </c>
      <c r="B31" s="353">
        <v>5038</v>
      </c>
      <c r="C31" s="353">
        <v>4452</v>
      </c>
      <c r="D31" s="353">
        <v>4273</v>
      </c>
      <c r="E31" s="128">
        <f t="shared" ref="E31:E33" si="13">D31/B31-1</f>
        <v>-0.15184597062326322</v>
      </c>
      <c r="F31" s="294">
        <f t="shared" ref="F31:F33" si="14">D31/C31-1</f>
        <v>-4.0206648697214686E-2</v>
      </c>
      <c r="H31" s="52"/>
      <c r="I31" s="52"/>
      <c r="K31" s="52"/>
    </row>
    <row r="32" spans="1:11" ht="16.5" customHeight="1">
      <c r="A32" s="354" t="s">
        <v>76</v>
      </c>
      <c r="B32" s="151">
        <v>3586556.1100000008</v>
      </c>
      <c r="C32" s="151">
        <v>3457157.38</v>
      </c>
      <c r="D32" s="151">
        <v>3439309.4699999997</v>
      </c>
      <c r="E32" s="128">
        <f t="shared" si="13"/>
        <v>-4.1055161409422669E-2</v>
      </c>
      <c r="F32" s="294">
        <f t="shared" si="14"/>
        <v>-5.1625969078676892E-3</v>
      </c>
      <c r="H32" s="52"/>
      <c r="I32" s="52"/>
      <c r="K32" s="52"/>
    </row>
    <row r="33" spans="1:11" ht="16.5" customHeight="1">
      <c r="A33" s="354" t="s">
        <v>77</v>
      </c>
      <c r="B33" s="151">
        <v>237.32</v>
      </c>
      <c r="C33" s="151">
        <v>258.83</v>
      </c>
      <c r="D33" s="151">
        <v>268.32</v>
      </c>
      <c r="E33" s="128">
        <f t="shared" si="13"/>
        <v>0.1306253160289903</v>
      </c>
      <c r="F33" s="294">
        <f t="shared" si="14"/>
        <v>3.6664992466097557E-2</v>
      </c>
      <c r="H33" s="52"/>
      <c r="I33" s="52"/>
      <c r="K33" s="52"/>
    </row>
    <row r="34" spans="1:11" s="50" customFormat="1" ht="16.5" customHeight="1">
      <c r="A34" s="646" t="s">
        <v>96</v>
      </c>
      <c r="B34" s="647"/>
      <c r="C34" s="647"/>
      <c r="D34" s="647"/>
      <c r="E34" s="647"/>
      <c r="F34" s="648"/>
      <c r="H34" s="52"/>
      <c r="I34" s="52"/>
      <c r="J34" s="49"/>
      <c r="K34" s="52"/>
    </row>
    <row r="35" spans="1:11" ht="15.75" customHeight="1">
      <c r="A35" s="129" t="s">
        <v>91</v>
      </c>
      <c r="B35" s="353">
        <v>21239</v>
      </c>
      <c r="C35" s="353">
        <v>18873</v>
      </c>
      <c r="D35" s="353">
        <v>17965</v>
      </c>
      <c r="E35" s="128">
        <f t="shared" ref="E35:E37" si="15">D35/B35-1</f>
        <v>-0.15415038372804746</v>
      </c>
      <c r="F35" s="294">
        <f t="shared" ref="F35:F37" si="16">D35/C35-1</f>
        <v>-4.8111058125364314E-2</v>
      </c>
      <c r="H35" s="52"/>
      <c r="I35" s="52"/>
      <c r="K35" s="52"/>
    </row>
    <row r="36" spans="1:11" ht="15.75" customHeight="1">
      <c r="A36" s="354" t="s">
        <v>76</v>
      </c>
      <c r="B36" s="151">
        <v>2559829.8600000003</v>
      </c>
      <c r="C36" s="151">
        <v>2485992.9600000009</v>
      </c>
      <c r="D36" s="151">
        <v>2461238.5500000003</v>
      </c>
      <c r="E36" s="128">
        <f t="shared" si="15"/>
        <v>-3.851479019781423E-2</v>
      </c>
      <c r="F36" s="294">
        <f t="shared" si="16"/>
        <v>-9.9575543448041648E-3</v>
      </c>
      <c r="H36" s="52"/>
      <c r="I36" s="52"/>
      <c r="K36" s="52"/>
    </row>
    <row r="37" spans="1:11" ht="15.75" customHeight="1">
      <c r="A37" s="354" t="s">
        <v>77</v>
      </c>
      <c r="B37" s="151">
        <v>40.17</v>
      </c>
      <c r="C37" s="151">
        <v>43.91</v>
      </c>
      <c r="D37" s="151">
        <v>45.67</v>
      </c>
      <c r="E37" s="128">
        <f t="shared" si="15"/>
        <v>0.13691809808314659</v>
      </c>
      <c r="F37" s="294">
        <f t="shared" si="16"/>
        <v>4.0081985880209725E-2</v>
      </c>
      <c r="H37" s="52"/>
      <c r="I37" s="52"/>
      <c r="K37" s="52"/>
    </row>
    <row r="38" spans="1:11" s="50" customFormat="1" ht="16.5" customHeight="1">
      <c r="A38" s="646" t="s">
        <v>97</v>
      </c>
      <c r="B38" s="647"/>
      <c r="C38" s="647"/>
      <c r="D38" s="647"/>
      <c r="E38" s="647"/>
      <c r="F38" s="648"/>
      <c r="H38" s="52"/>
      <c r="I38" s="52"/>
      <c r="J38" s="49"/>
      <c r="K38" s="52"/>
    </row>
    <row r="39" spans="1:11" ht="15.75" customHeight="1">
      <c r="A39" s="354" t="s">
        <v>91</v>
      </c>
      <c r="B39" s="353">
        <v>6</v>
      </c>
      <c r="C39" s="353">
        <v>6</v>
      </c>
      <c r="D39" s="353">
        <v>5</v>
      </c>
      <c r="E39" s="128">
        <f t="shared" ref="E39:E41" si="17">D39/B39-1</f>
        <v>-0.16666666666666663</v>
      </c>
      <c r="F39" s="294">
        <f t="shared" ref="F39:F41" si="18">D39/C39-1</f>
        <v>-0.16666666666666663</v>
      </c>
      <c r="H39" s="52"/>
      <c r="I39" s="52"/>
      <c r="K39" s="52"/>
    </row>
    <row r="40" spans="1:11" ht="15.75" customHeight="1">
      <c r="A40" s="354" t="s">
        <v>76</v>
      </c>
      <c r="B40" s="151">
        <v>20730.64</v>
      </c>
      <c r="C40" s="151">
        <v>22244.579999999998</v>
      </c>
      <c r="D40" s="151">
        <v>19286.05</v>
      </c>
      <c r="E40" s="128">
        <f t="shared" si="17"/>
        <v>-6.9683811015964769E-2</v>
      </c>
      <c r="F40" s="294">
        <f t="shared" si="18"/>
        <v>-0.13300003866110299</v>
      </c>
      <c r="H40" s="52"/>
      <c r="I40" s="52"/>
      <c r="K40" s="52"/>
    </row>
    <row r="41" spans="1:11" ht="15.75" customHeight="1">
      <c r="A41" s="354" t="s">
        <v>77</v>
      </c>
      <c r="B41" s="151">
        <v>1091.0899999999999</v>
      </c>
      <c r="C41" s="151">
        <v>1235.81</v>
      </c>
      <c r="D41" s="151">
        <v>1285.74</v>
      </c>
      <c r="E41" s="128">
        <f t="shared" si="17"/>
        <v>0.17839958206930695</v>
      </c>
      <c r="F41" s="294">
        <f t="shared" si="18"/>
        <v>4.0402650892936709E-2</v>
      </c>
      <c r="H41" s="53"/>
      <c r="I41" s="52"/>
      <c r="K41" s="52"/>
    </row>
    <row r="42" spans="1:11" ht="16.5" customHeight="1">
      <c r="A42" s="646" t="s">
        <v>98</v>
      </c>
      <c r="B42" s="647"/>
      <c r="C42" s="647"/>
      <c r="D42" s="647"/>
      <c r="E42" s="647"/>
      <c r="F42" s="648"/>
      <c r="I42" s="52"/>
      <c r="K42" s="52"/>
    </row>
    <row r="43" spans="1:11" ht="15.75" customHeight="1">
      <c r="A43" s="354" t="s">
        <v>74</v>
      </c>
      <c r="B43" s="371">
        <v>1</v>
      </c>
      <c r="C43" s="371">
        <v>1</v>
      </c>
      <c r="D43" s="596">
        <v>0</v>
      </c>
      <c r="E43" s="128">
        <f t="shared" ref="E43:E45" si="19">D43/B43-1</f>
        <v>-1</v>
      </c>
      <c r="F43" s="294">
        <f t="shared" ref="F43:F45" si="20">D43/C43-1</f>
        <v>-1</v>
      </c>
      <c r="I43" s="52"/>
      <c r="K43" s="52"/>
    </row>
    <row r="44" spans="1:11" ht="15.75" customHeight="1">
      <c r="A44" s="354" t="s">
        <v>76</v>
      </c>
      <c r="B44" s="372">
        <v>426.52</v>
      </c>
      <c r="C44" s="373">
        <v>476.52</v>
      </c>
      <c r="D44" s="597">
        <v>0</v>
      </c>
      <c r="E44" s="128">
        <f t="shared" si="19"/>
        <v>-1</v>
      </c>
      <c r="F44" s="294">
        <f t="shared" si="20"/>
        <v>-1</v>
      </c>
      <c r="G44" s="52"/>
      <c r="H44" s="52"/>
      <c r="I44" s="52"/>
      <c r="K44" s="52"/>
    </row>
    <row r="45" spans="1:11" ht="15.75" customHeight="1">
      <c r="A45" s="354" t="s">
        <v>77</v>
      </c>
      <c r="B45" s="373">
        <v>142.16999999999999</v>
      </c>
      <c r="C45" s="372">
        <v>158.84</v>
      </c>
      <c r="D45" s="598">
        <v>0</v>
      </c>
      <c r="E45" s="128">
        <f t="shared" si="19"/>
        <v>-1</v>
      </c>
      <c r="F45" s="294">
        <f t="shared" si="20"/>
        <v>-1</v>
      </c>
      <c r="G45" s="52"/>
      <c r="H45" s="52"/>
      <c r="I45" s="52"/>
      <c r="K45" s="52"/>
    </row>
    <row r="46" spans="1:11" ht="16.5" customHeight="1">
      <c r="A46" s="646" t="s">
        <v>99</v>
      </c>
      <c r="B46" s="647"/>
      <c r="C46" s="647"/>
      <c r="D46" s="647"/>
      <c r="E46" s="647"/>
      <c r="F46" s="648"/>
      <c r="G46" s="52"/>
      <c r="H46" s="52"/>
      <c r="I46" s="52"/>
      <c r="K46" s="52"/>
    </row>
    <row r="47" spans="1:11" ht="15.75" customHeight="1">
      <c r="A47" s="354" t="s">
        <v>476</v>
      </c>
      <c r="B47" s="374">
        <v>1341</v>
      </c>
      <c r="C47" s="374">
        <v>1396</v>
      </c>
      <c r="D47" s="374">
        <v>1411</v>
      </c>
      <c r="E47" s="375">
        <f t="shared" ref="E47:E49" si="21">D47/B47-1</f>
        <v>5.2199850857568952E-2</v>
      </c>
      <c r="F47" s="294">
        <f t="shared" ref="F47:F49" si="22">D47/C47-1</f>
        <v>1.0744985673352359E-2</v>
      </c>
      <c r="G47" s="52"/>
      <c r="I47" s="52"/>
      <c r="K47" s="52"/>
    </row>
    <row r="48" spans="1:11" ht="15.75" customHeight="1">
      <c r="A48" s="354" t="s">
        <v>76</v>
      </c>
      <c r="B48" s="373">
        <v>5854163.6400000006</v>
      </c>
      <c r="C48" s="363">
        <v>6786328.5799999991</v>
      </c>
      <c r="D48" s="363">
        <v>7140866.8500000006</v>
      </c>
      <c r="E48" s="375">
        <f t="shared" si="21"/>
        <v>0.21979283278114847</v>
      </c>
      <c r="F48" s="294">
        <f t="shared" si="22"/>
        <v>5.2243015618910871E-2</v>
      </c>
      <c r="G48" s="52"/>
      <c r="I48" s="52"/>
      <c r="K48" s="52"/>
    </row>
    <row r="49" spans="1:12" ht="15.75" customHeight="1">
      <c r="A49" s="354" t="s">
        <v>100</v>
      </c>
      <c r="B49" s="373">
        <v>1588.44</v>
      </c>
      <c r="C49" s="363">
        <v>1588.44</v>
      </c>
      <c r="D49" s="363">
        <v>1780.96</v>
      </c>
      <c r="E49" s="375">
        <f t="shared" si="21"/>
        <v>0.12120067487597885</v>
      </c>
      <c r="F49" s="294">
        <f t="shared" si="22"/>
        <v>0.12120067487597885</v>
      </c>
      <c r="G49" s="52"/>
      <c r="I49" s="52"/>
      <c r="K49" s="52"/>
    </row>
    <row r="50" spans="1:12" ht="16.5" customHeight="1">
      <c r="A50" s="646" t="s">
        <v>101</v>
      </c>
      <c r="B50" s="647"/>
      <c r="C50" s="647"/>
      <c r="D50" s="647"/>
      <c r="E50" s="647"/>
      <c r="F50" s="648"/>
      <c r="G50" s="52"/>
      <c r="I50" s="52"/>
      <c r="K50" s="52"/>
    </row>
    <row r="51" spans="1:12" ht="15.75" customHeight="1">
      <c r="A51" s="354" t="s">
        <v>426</v>
      </c>
      <c r="B51" s="353">
        <v>11824</v>
      </c>
      <c r="C51" s="353">
        <v>11849</v>
      </c>
      <c r="D51" s="353">
        <v>11917</v>
      </c>
      <c r="E51" s="128">
        <f t="shared" ref="E51:E53" si="23">D51/B51-1</f>
        <v>7.8653585926928837E-3</v>
      </c>
      <c r="F51" s="294">
        <f t="shared" ref="F51:F53" si="24">D51/C51-1</f>
        <v>5.7388809182210565E-3</v>
      </c>
      <c r="G51" s="52"/>
      <c r="I51" s="52"/>
      <c r="K51" s="52"/>
    </row>
    <row r="52" spans="1:12" ht="15.75" customHeight="1">
      <c r="A52" s="354" t="s">
        <v>76</v>
      </c>
      <c r="B52" s="151">
        <v>50898808.330000013</v>
      </c>
      <c r="C52" s="151">
        <v>57091880.619999997</v>
      </c>
      <c r="D52" s="151">
        <v>59596663.530000001</v>
      </c>
      <c r="E52" s="128">
        <f t="shared" si="23"/>
        <v>0.17088524241290393</v>
      </c>
      <c r="F52" s="294">
        <f t="shared" si="24"/>
        <v>4.3872839409016651E-2</v>
      </c>
      <c r="G52" s="52"/>
      <c r="I52" s="52"/>
      <c r="K52" s="52"/>
    </row>
    <row r="53" spans="1:12" ht="15.75" customHeight="1">
      <c r="A53" s="354" t="s">
        <v>77</v>
      </c>
      <c r="B53" s="151">
        <v>1434.9</v>
      </c>
      <c r="C53" s="151">
        <v>1606.1</v>
      </c>
      <c r="D53" s="151">
        <v>1667.04</v>
      </c>
      <c r="E53" s="128">
        <f t="shared" si="23"/>
        <v>0.16178130880200703</v>
      </c>
      <c r="F53" s="294">
        <f t="shared" si="24"/>
        <v>3.7942842911400376E-2</v>
      </c>
      <c r="G53" s="52"/>
      <c r="I53" s="52"/>
      <c r="K53" s="52"/>
    </row>
    <row r="54" spans="1:12" ht="16.5" customHeight="1">
      <c r="A54" s="646" t="s">
        <v>102</v>
      </c>
      <c r="B54" s="647"/>
      <c r="C54" s="647"/>
      <c r="D54" s="647"/>
      <c r="E54" s="647"/>
      <c r="F54" s="648"/>
    </row>
    <row r="55" spans="1:12" ht="15.75" customHeight="1">
      <c r="A55" s="354" t="s">
        <v>477</v>
      </c>
      <c r="B55" s="359">
        <v>187334</v>
      </c>
      <c r="C55" s="353">
        <v>181105</v>
      </c>
      <c r="D55" s="353">
        <v>178611</v>
      </c>
      <c r="E55" s="375">
        <f t="shared" ref="E55:E57" si="25">D55/B55-1</f>
        <v>-4.6563891231703791E-2</v>
      </c>
      <c r="F55" s="294">
        <f t="shared" ref="F55:F57" si="26">D55/C55-1</f>
        <v>-1.377101681345072E-2</v>
      </c>
      <c r="L55" s="49" t="s">
        <v>88</v>
      </c>
    </row>
    <row r="56" spans="1:12" ht="15.75" customHeight="1">
      <c r="A56" s="354" t="s">
        <v>76</v>
      </c>
      <c r="B56" s="362">
        <v>281391718.38999999</v>
      </c>
      <c r="C56" s="151">
        <v>257880371.90999997</v>
      </c>
      <c r="D56" s="151">
        <v>255812827.55000004</v>
      </c>
      <c r="E56" s="375">
        <f t="shared" si="25"/>
        <v>-9.090136336048249E-2</v>
      </c>
      <c r="F56" s="294">
        <f t="shared" si="26"/>
        <v>-8.0174553211885824E-3</v>
      </c>
    </row>
    <row r="57" spans="1:12" ht="15.75" customHeight="1">
      <c r="A57" s="366" t="s">
        <v>77</v>
      </c>
      <c r="B57" s="376">
        <v>500.7</v>
      </c>
      <c r="C57" s="377">
        <v>474.64</v>
      </c>
      <c r="D57" s="377">
        <v>477.41</v>
      </c>
      <c r="E57" s="378">
        <f t="shared" si="25"/>
        <v>-4.6514879169163081E-2</v>
      </c>
      <c r="F57" s="294">
        <f t="shared" si="26"/>
        <v>5.8360020225856069E-3</v>
      </c>
    </row>
    <row r="58" spans="1:12" ht="16.5" customHeight="1">
      <c r="A58" s="646" t="s">
        <v>270</v>
      </c>
      <c r="B58" s="647"/>
      <c r="C58" s="647"/>
      <c r="D58" s="647"/>
      <c r="E58" s="647"/>
      <c r="F58" s="648"/>
    </row>
    <row r="59" spans="1:12" ht="15.75" customHeight="1">
      <c r="A59" s="354" t="s">
        <v>477</v>
      </c>
      <c r="B59" s="353">
        <v>303</v>
      </c>
      <c r="C59" s="353">
        <v>316</v>
      </c>
      <c r="D59" s="353">
        <v>314</v>
      </c>
      <c r="E59" s="375">
        <f t="shared" ref="E59:E61" si="27">D59/B59-1</f>
        <v>3.630363036303641E-2</v>
      </c>
      <c r="F59" s="149">
        <f t="shared" ref="F59:F61" si="28">D59/C59-1</f>
        <v>-6.3291139240506666E-3</v>
      </c>
      <c r="L59" s="49" t="s">
        <v>88</v>
      </c>
    </row>
    <row r="60" spans="1:12" ht="15.75" customHeight="1">
      <c r="A60" s="354" t="s">
        <v>76</v>
      </c>
      <c r="B60" s="151">
        <v>1171364.25</v>
      </c>
      <c r="C60" s="151">
        <v>1196456.5699999998</v>
      </c>
      <c r="D60" s="151">
        <v>1231471.1999999997</v>
      </c>
      <c r="E60" s="375">
        <f t="shared" si="27"/>
        <v>5.1313628531859168E-2</v>
      </c>
      <c r="F60" s="294">
        <f t="shared" si="28"/>
        <v>2.9265274543145203E-2</v>
      </c>
    </row>
    <row r="61" spans="1:12" ht="15.75" customHeight="1">
      <c r="A61" s="366" t="s">
        <v>77</v>
      </c>
      <c r="B61" s="377">
        <v>1290.05</v>
      </c>
      <c r="C61" s="377">
        <v>1262.08</v>
      </c>
      <c r="D61" s="377">
        <v>1307.29</v>
      </c>
      <c r="E61" s="378">
        <f t="shared" si="27"/>
        <v>1.3363823107631401E-2</v>
      </c>
      <c r="F61" s="150">
        <f t="shared" si="28"/>
        <v>3.5821817951318558E-2</v>
      </c>
    </row>
    <row r="62" spans="1:12" ht="16.5" customHeight="1">
      <c r="A62" s="646" t="s">
        <v>667</v>
      </c>
      <c r="B62" s="647"/>
      <c r="C62" s="647"/>
      <c r="D62" s="647"/>
      <c r="E62" s="647"/>
      <c r="F62" s="648"/>
    </row>
    <row r="63" spans="1:12" ht="15.75" customHeight="1">
      <c r="A63" s="354" t="s">
        <v>477</v>
      </c>
      <c r="B63" s="596">
        <v>0</v>
      </c>
      <c r="C63" s="353">
        <v>30715</v>
      </c>
      <c r="D63" s="353">
        <v>31636</v>
      </c>
      <c r="E63" s="599">
        <v>0</v>
      </c>
      <c r="F63" s="149">
        <f t="shared" ref="F63:F65" si="29">D63/C63-1</f>
        <v>2.9985349177926057E-2</v>
      </c>
      <c r="L63" s="49" t="s">
        <v>88</v>
      </c>
    </row>
    <row r="64" spans="1:12" ht="15.75" customHeight="1">
      <c r="A64" s="354" t="s">
        <v>76</v>
      </c>
      <c r="B64" s="597">
        <v>0</v>
      </c>
      <c r="C64" s="151">
        <v>28662000</v>
      </c>
      <c r="D64" s="151">
        <v>29984265.48</v>
      </c>
      <c r="E64" s="600">
        <v>0</v>
      </c>
      <c r="F64" s="294">
        <f t="shared" si="29"/>
        <v>4.6133050031400558E-2</v>
      </c>
    </row>
    <row r="65" spans="1:6" ht="15.75" customHeight="1">
      <c r="A65" s="602" t="s">
        <v>100</v>
      </c>
      <c r="B65" s="598">
        <v>0</v>
      </c>
      <c r="C65" s="377">
        <v>300</v>
      </c>
      <c r="D65" s="377">
        <v>336.36</v>
      </c>
      <c r="E65" s="601">
        <v>0</v>
      </c>
      <c r="F65" s="150">
        <f t="shared" si="29"/>
        <v>0.12119999999999997</v>
      </c>
    </row>
    <row r="66" spans="1:6" ht="11.25" customHeight="1">
      <c r="A66" s="762"/>
      <c r="B66" s="762"/>
      <c r="C66" s="762"/>
      <c r="D66" s="762"/>
      <c r="E66" s="54"/>
      <c r="F66" s="54"/>
    </row>
    <row r="68" spans="1:6" ht="12.75" customHeight="1"/>
    <row r="79" spans="1:6" ht="12.75" customHeight="1"/>
    <row r="87" ht="12.75" customHeight="1"/>
    <row r="95" ht="12.75" customHeight="1"/>
    <row r="103" ht="12.75" customHeight="1"/>
    <row r="111" ht="12.75" customHeight="1"/>
    <row r="117" ht="22.5" customHeight="1"/>
    <row r="118" ht="12.75" customHeight="1"/>
    <row r="119" ht="18" customHeight="1"/>
    <row r="126" ht="12.75" customHeight="1"/>
    <row r="127" ht="5.25" customHeight="1"/>
  </sheetData>
  <mergeCells count="25">
    <mergeCell ref="A46:F46"/>
    <mergeCell ref="A50:F50"/>
    <mergeCell ref="A54:F54"/>
    <mergeCell ref="A58:F58"/>
    <mergeCell ref="A26:F26"/>
    <mergeCell ref="A30:F30"/>
    <mergeCell ref="A34:F34"/>
    <mergeCell ref="A38:F38"/>
    <mergeCell ref="A42:F42"/>
    <mergeCell ref="A62:F62"/>
    <mergeCell ref="A66:D66"/>
    <mergeCell ref="A1:F1"/>
    <mergeCell ref="A2:F2"/>
    <mergeCell ref="A3:A5"/>
    <mergeCell ref="B3:C3"/>
    <mergeCell ref="D3:F3"/>
    <mergeCell ref="B4:B5"/>
    <mergeCell ref="C4:C5"/>
    <mergeCell ref="D4:D5"/>
    <mergeCell ref="E4:F4"/>
    <mergeCell ref="A6:F6"/>
    <mergeCell ref="A10:F10"/>
    <mergeCell ref="A14:F14"/>
    <mergeCell ref="A18:F18"/>
    <mergeCell ref="A22:F22"/>
  </mergeCells>
  <hyperlinks>
    <hyperlink ref="G2" location="'Spis treści'!A1" display="Powrót do spisu" xr:uid="{EFFB3626-D91A-4098-9943-D1A1E1DBB651}"/>
  </hyperlinks>
  <printOptions horizontalCentered="1"/>
  <pageMargins left="0.51181102362204722" right="0.47244094488188981" top="0.43307086614173229" bottom="0.47244094488188981" header="0.31496062992125984" footer="0.31496062992125984"/>
  <pageSetup paperSize="9" scale="73" orientation="portrait" r:id="rId1"/>
  <headerFooter differentFirst="1" alignWithMargins="0">
    <oddFooter>&amp;C&amp;"Arial,Normalny"&amp;9&amp;P</oddFooter>
  </headerFooter>
  <ignoredErrors>
    <ignoredError sqref="B13:C13" evalErro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M39"/>
  <sheetViews>
    <sheetView showGridLines="0" view="pageBreakPreview" zoomScaleNormal="100" zoomScaleSheetLayoutView="100" workbookViewId="0">
      <selection activeCell="B1" sqref="B1"/>
    </sheetView>
  </sheetViews>
  <sheetFormatPr defaultRowHeight="15"/>
  <cols>
    <col min="1" max="1" width="24.125" customWidth="1"/>
    <col min="2" max="4" width="11.125" customWidth="1"/>
    <col min="5" max="7" width="10.75" customWidth="1"/>
  </cols>
  <sheetData>
    <row r="1" spans="1:11" ht="30" customHeight="1">
      <c r="A1" s="765" t="s">
        <v>330</v>
      </c>
      <c r="B1" s="765"/>
      <c r="C1" s="765"/>
      <c r="D1" s="765"/>
      <c r="E1" s="765"/>
      <c r="F1" s="765"/>
      <c r="G1" s="765"/>
      <c r="H1" s="547" t="s">
        <v>539</v>
      </c>
    </row>
    <row r="2" spans="1:11" ht="16.5" customHeight="1"/>
    <row r="3" spans="1:11" ht="19.5" customHeight="1">
      <c r="A3" s="771" t="s">
        <v>586</v>
      </c>
      <c r="B3" s="771"/>
      <c r="C3" s="771"/>
      <c r="D3" s="771"/>
      <c r="E3" s="771"/>
    </row>
    <row r="4" spans="1:11" ht="21" customHeight="1">
      <c r="A4" s="679" t="s">
        <v>13</v>
      </c>
      <c r="B4" s="631" t="str">
        <f>'Tab 1 (25)'!B3:C3</f>
        <v>2023 rok</v>
      </c>
      <c r="C4" s="632"/>
      <c r="D4" s="631" t="str">
        <f>'Tab 1 (25)'!D3:D3</f>
        <v>2024 rok</v>
      </c>
      <c r="E4" s="633"/>
      <c r="F4" s="632"/>
      <c r="G4" s="530"/>
      <c r="H4" s="394"/>
    </row>
    <row r="5" spans="1:11" ht="21" customHeight="1">
      <c r="A5" s="684"/>
      <c r="B5" s="634" t="s">
        <v>555</v>
      </c>
      <c r="C5" s="634" t="s">
        <v>547</v>
      </c>
      <c r="D5" s="634" t="s">
        <v>555</v>
      </c>
      <c r="E5" s="656" t="s">
        <v>14</v>
      </c>
      <c r="F5" s="636"/>
      <c r="G5" s="154"/>
      <c r="H5" s="395"/>
    </row>
    <row r="6" spans="1:11" ht="71.25" customHeight="1">
      <c r="A6" s="684"/>
      <c r="B6" s="634"/>
      <c r="C6" s="634"/>
      <c r="D6" s="634"/>
      <c r="E6" s="559" t="str">
        <f>'Tab 11 (23) i 12 (24)'!E5</f>
        <v xml:space="preserve">I kwartału 
2024 r. 
z 
I kwartałem 
2023 r. </v>
      </c>
      <c r="F6" s="558" t="str">
        <f>'Tab 11 (23) i 12 (24)'!F5</f>
        <v xml:space="preserve">I kwartału 
2024 r. 
z 
IV kwartałem 
2023 r. </v>
      </c>
      <c r="G6" s="532"/>
      <c r="H6" s="157"/>
    </row>
    <row r="7" spans="1:11" ht="21" customHeight="1">
      <c r="A7" s="768" t="s">
        <v>179</v>
      </c>
      <c r="B7" s="769"/>
      <c r="C7" s="769"/>
      <c r="D7" s="769"/>
      <c r="E7" s="769"/>
      <c r="F7" s="770"/>
      <c r="G7" s="541"/>
      <c r="H7" s="396"/>
    </row>
    <row r="8" spans="1:11" ht="21" customHeight="1">
      <c r="A8" s="174" t="s">
        <v>180</v>
      </c>
      <c r="B8" s="187">
        <v>6395376</v>
      </c>
      <c r="C8" s="187">
        <v>6538028</v>
      </c>
      <c r="D8" s="187">
        <v>6310700</v>
      </c>
      <c r="E8" s="380">
        <f>D8/B8-1</f>
        <v>-1.3240191038024984E-2</v>
      </c>
      <c r="F8" s="380">
        <f>D8/C8-1</f>
        <v>-3.4770117228008157E-2</v>
      </c>
      <c r="G8" s="542"/>
      <c r="H8" s="592"/>
    </row>
    <row r="9" spans="1:11" ht="25.5" customHeight="1">
      <c r="A9" s="176" t="s">
        <v>181</v>
      </c>
      <c r="B9" s="187">
        <v>718862</v>
      </c>
      <c r="C9" s="187">
        <v>886496</v>
      </c>
      <c r="D9" s="187">
        <v>717313</v>
      </c>
      <c r="E9" s="380">
        <f t="shared" ref="E9:E12" si="0">D9/B9-1</f>
        <v>-2.1547946615623204E-3</v>
      </c>
      <c r="F9" s="380">
        <f t="shared" ref="F9:F12" si="1">D9/C9-1</f>
        <v>-0.19084462874056962</v>
      </c>
      <c r="G9" s="542"/>
      <c r="H9" s="592"/>
    </row>
    <row r="10" spans="1:11" ht="21" customHeight="1">
      <c r="A10" s="174" t="s">
        <v>76</v>
      </c>
      <c r="B10" s="188">
        <v>127942550</v>
      </c>
      <c r="C10" s="188">
        <v>130761015.71000001</v>
      </c>
      <c r="D10" s="188">
        <v>126215225.88</v>
      </c>
      <c r="E10" s="380">
        <f t="shared" si="0"/>
        <v>-1.3500779216922054E-2</v>
      </c>
      <c r="F10" s="380">
        <f t="shared" si="1"/>
        <v>-3.4764106146755624E-2</v>
      </c>
      <c r="G10" s="542"/>
      <c r="H10" s="592"/>
    </row>
    <row r="11" spans="1:11" ht="25.5" customHeight="1">
      <c r="A11" s="176" t="s">
        <v>182</v>
      </c>
      <c r="B11" s="188">
        <v>14377340</v>
      </c>
      <c r="C11" s="188">
        <v>17729360</v>
      </c>
      <c r="D11" s="188">
        <v>14346260</v>
      </c>
      <c r="E11" s="380">
        <f t="shared" si="0"/>
        <v>-2.1617350636488064E-3</v>
      </c>
      <c r="F11" s="380">
        <f t="shared" si="1"/>
        <v>-0.19081907073915805</v>
      </c>
      <c r="G11" s="542"/>
      <c r="H11" s="592"/>
      <c r="K11" s="94"/>
    </row>
    <row r="12" spans="1:11" ht="21" customHeight="1">
      <c r="A12" s="174" t="s">
        <v>183</v>
      </c>
      <c r="B12" s="188">
        <f>ROUND(B10/B8,2)</f>
        <v>20.010000000000002</v>
      </c>
      <c r="C12" s="188">
        <f t="shared" ref="C12:D12" si="2">ROUND(C10/C8,2)</f>
        <v>20</v>
      </c>
      <c r="D12" s="188">
        <f t="shared" si="2"/>
        <v>20</v>
      </c>
      <c r="E12" s="380">
        <f t="shared" si="0"/>
        <v>-4.9975012493763682E-4</v>
      </c>
      <c r="F12" s="380">
        <f t="shared" si="1"/>
        <v>0</v>
      </c>
      <c r="G12" s="542"/>
      <c r="H12" s="592"/>
    </row>
    <row r="13" spans="1:11" ht="21" customHeight="1">
      <c r="A13" s="768" t="s">
        <v>184</v>
      </c>
      <c r="B13" s="769"/>
      <c r="C13" s="769"/>
      <c r="D13" s="769"/>
      <c r="E13" s="769"/>
      <c r="F13" s="770"/>
      <c r="G13" s="541"/>
      <c r="H13" s="592"/>
    </row>
    <row r="14" spans="1:11" ht="21" customHeight="1">
      <c r="A14" s="174" t="s">
        <v>75</v>
      </c>
      <c r="B14" s="187">
        <v>2117</v>
      </c>
      <c r="C14" s="187">
        <v>2262</v>
      </c>
      <c r="D14" s="187">
        <v>2006</v>
      </c>
      <c r="E14" s="380">
        <f t="shared" ref="E14:E16" si="3">D14/B14-1</f>
        <v>-5.2432687765706198E-2</v>
      </c>
      <c r="F14" s="380">
        <f t="shared" ref="F14:F16" si="4">D14/C14-1</f>
        <v>-0.11317418213969943</v>
      </c>
      <c r="G14" s="542"/>
      <c r="H14" s="592"/>
    </row>
    <row r="15" spans="1:11" ht="21" customHeight="1">
      <c r="A15" s="174" t="s">
        <v>76</v>
      </c>
      <c r="B15" s="188">
        <v>16680408</v>
      </c>
      <c r="C15" s="188">
        <v>17704409</v>
      </c>
      <c r="D15" s="188">
        <v>15358033</v>
      </c>
      <c r="E15" s="380">
        <f t="shared" si="3"/>
        <v>-7.9277137585603397E-2</v>
      </c>
      <c r="F15" s="380">
        <f t="shared" si="4"/>
        <v>-0.13253060297014152</v>
      </c>
      <c r="G15" s="542"/>
      <c r="H15" s="592"/>
    </row>
    <row r="16" spans="1:11" ht="21" customHeight="1">
      <c r="A16" s="177" t="s">
        <v>77</v>
      </c>
      <c r="B16" s="197">
        <f>ROUND(B15/B14,2)</f>
        <v>7879.27</v>
      </c>
      <c r="C16" s="197">
        <f t="shared" ref="C16:D16" si="5">ROUND(C15/C14,2)</f>
        <v>7826.88</v>
      </c>
      <c r="D16" s="197">
        <f t="shared" si="5"/>
        <v>7656.05</v>
      </c>
      <c r="E16" s="381">
        <f t="shared" si="3"/>
        <v>-2.8330035650510843E-2</v>
      </c>
      <c r="F16" s="381">
        <f t="shared" si="4"/>
        <v>-2.182606606974935E-2</v>
      </c>
      <c r="G16" s="542"/>
      <c r="H16" s="592"/>
    </row>
    <row r="17" spans="1:13" ht="33" customHeight="1"/>
    <row r="18" spans="1:13" ht="21.75" customHeight="1">
      <c r="A18" s="754" t="s">
        <v>587</v>
      </c>
      <c r="B18" s="754"/>
      <c r="C18" s="754"/>
      <c r="D18" s="754"/>
      <c r="E18" s="754"/>
      <c r="F18" s="754"/>
      <c r="G18" s="754"/>
    </row>
    <row r="19" spans="1:13">
      <c r="A19" s="679" t="s">
        <v>13</v>
      </c>
      <c r="B19" s="767" t="s">
        <v>185</v>
      </c>
      <c r="C19" s="767"/>
      <c r="D19" s="767"/>
      <c r="E19" s="767"/>
      <c r="F19" s="675" t="s">
        <v>186</v>
      </c>
      <c r="G19" s="675"/>
    </row>
    <row r="20" spans="1:13" ht="30" customHeight="1">
      <c r="A20" s="684"/>
      <c r="B20" s="675" t="s">
        <v>39</v>
      </c>
      <c r="C20" s="675"/>
      <c r="D20" s="766" t="s">
        <v>187</v>
      </c>
      <c r="E20" s="766"/>
      <c r="F20" s="675"/>
      <c r="G20" s="675"/>
    </row>
    <row r="21" spans="1:13" ht="36" customHeight="1">
      <c r="A21" s="684"/>
      <c r="B21" s="571" t="s">
        <v>180</v>
      </c>
      <c r="C21" s="572" t="s">
        <v>329</v>
      </c>
      <c r="D21" s="572" t="s">
        <v>180</v>
      </c>
      <c r="E21" s="572" t="s">
        <v>329</v>
      </c>
      <c r="F21" s="572" t="s">
        <v>188</v>
      </c>
      <c r="G21" s="572" t="s">
        <v>329</v>
      </c>
    </row>
    <row r="22" spans="1:13" ht="15.75" customHeight="1">
      <c r="A22" s="680"/>
      <c r="B22" s="685" t="str">
        <f>'Tab 11 (23) i 12 (24)'!B28:I28</f>
        <v>I KWARTAŁ 2024 R.</v>
      </c>
      <c r="C22" s="686"/>
      <c r="D22" s="686"/>
      <c r="E22" s="686"/>
      <c r="F22" s="686"/>
      <c r="G22" s="687"/>
    </row>
    <row r="23" spans="1:13" ht="21" customHeight="1">
      <c r="A23" s="173" t="s">
        <v>68</v>
      </c>
      <c r="B23" s="191">
        <f>SUM(B24:B39)</f>
        <v>6310700</v>
      </c>
      <c r="C23" s="192">
        <f t="shared" ref="C23:G23" si="6">SUM(C24:C39)</f>
        <v>126215225.88</v>
      </c>
      <c r="D23" s="191">
        <f t="shared" si="6"/>
        <v>717313</v>
      </c>
      <c r="E23" s="192">
        <f t="shared" si="6"/>
        <v>14346260</v>
      </c>
      <c r="F23" s="191">
        <f t="shared" si="6"/>
        <v>2006</v>
      </c>
      <c r="G23" s="192">
        <f t="shared" si="6"/>
        <v>15358033</v>
      </c>
      <c r="H23" s="593"/>
      <c r="I23" s="593"/>
      <c r="J23" s="593"/>
      <c r="K23" s="593"/>
      <c r="L23" s="593"/>
      <c r="M23" s="593"/>
    </row>
    <row r="24" spans="1:13" ht="19.5" customHeight="1">
      <c r="A24" s="174" t="s">
        <v>42</v>
      </c>
      <c r="B24" s="187">
        <v>149132</v>
      </c>
      <c r="C24" s="188">
        <v>2982640</v>
      </c>
      <c r="D24" s="187">
        <v>20692</v>
      </c>
      <c r="E24" s="188">
        <v>413840</v>
      </c>
      <c r="F24" s="187">
        <v>60</v>
      </c>
      <c r="G24" s="188">
        <v>483444</v>
      </c>
      <c r="H24" s="593"/>
      <c r="I24" s="593"/>
      <c r="J24" s="593"/>
      <c r="K24" s="593"/>
      <c r="L24" s="593"/>
      <c r="M24" s="593"/>
    </row>
    <row r="25" spans="1:13" ht="19.5" customHeight="1">
      <c r="A25" s="174" t="s">
        <v>43</v>
      </c>
      <c r="B25" s="187">
        <v>348161</v>
      </c>
      <c r="C25" s="188">
        <v>6963220</v>
      </c>
      <c r="D25" s="187">
        <v>59493</v>
      </c>
      <c r="E25" s="188">
        <v>1189860</v>
      </c>
      <c r="F25" s="187">
        <v>146</v>
      </c>
      <c r="G25" s="188">
        <v>1237018</v>
      </c>
      <c r="H25" s="593"/>
      <c r="I25" s="593"/>
      <c r="J25" s="593"/>
      <c r="K25" s="593"/>
      <c r="L25" s="593"/>
      <c r="M25" s="593"/>
    </row>
    <row r="26" spans="1:13" ht="19.5" customHeight="1">
      <c r="A26" s="174" t="s">
        <v>44</v>
      </c>
      <c r="B26" s="187">
        <v>1099376</v>
      </c>
      <c r="C26" s="188">
        <v>21987520</v>
      </c>
      <c r="D26" s="187">
        <v>122420</v>
      </c>
      <c r="E26" s="188">
        <v>2448400</v>
      </c>
      <c r="F26" s="187">
        <v>270</v>
      </c>
      <c r="G26" s="188">
        <v>1903206</v>
      </c>
      <c r="H26" s="593"/>
      <c r="I26" s="593"/>
      <c r="J26" s="593"/>
      <c r="K26" s="593"/>
      <c r="L26" s="593"/>
      <c r="M26" s="593"/>
    </row>
    <row r="27" spans="1:13" ht="19.5" customHeight="1">
      <c r="A27" s="174" t="s">
        <v>45</v>
      </c>
      <c r="B27" s="187">
        <v>46084</v>
      </c>
      <c r="C27" s="188">
        <v>921680</v>
      </c>
      <c r="D27" s="187">
        <v>7322</v>
      </c>
      <c r="E27" s="188">
        <v>146440</v>
      </c>
      <c r="F27" s="187">
        <v>24</v>
      </c>
      <c r="G27" s="188">
        <v>160115</v>
      </c>
      <c r="H27" s="593"/>
      <c r="I27" s="593"/>
      <c r="J27" s="593"/>
      <c r="K27" s="593"/>
      <c r="L27" s="593"/>
      <c r="M27" s="593"/>
    </row>
    <row r="28" spans="1:13" ht="19.5" customHeight="1">
      <c r="A28" s="174" t="s">
        <v>46</v>
      </c>
      <c r="B28" s="187">
        <v>551814</v>
      </c>
      <c r="C28" s="188">
        <v>11037245.880000001</v>
      </c>
      <c r="D28" s="187">
        <v>53617</v>
      </c>
      <c r="E28" s="188">
        <v>1072340</v>
      </c>
      <c r="F28" s="187">
        <v>171</v>
      </c>
      <c r="G28" s="188">
        <v>1337735</v>
      </c>
      <c r="H28" s="593"/>
      <c r="I28" s="593"/>
      <c r="J28" s="593"/>
      <c r="K28" s="593"/>
      <c r="L28" s="593"/>
      <c r="M28" s="593"/>
    </row>
    <row r="29" spans="1:13" ht="19.5" customHeight="1">
      <c r="A29" s="174" t="s">
        <v>47</v>
      </c>
      <c r="B29" s="187">
        <v>675788</v>
      </c>
      <c r="C29" s="188">
        <v>13515760</v>
      </c>
      <c r="D29" s="187">
        <v>57737</v>
      </c>
      <c r="E29" s="188">
        <v>1154740</v>
      </c>
      <c r="F29" s="187">
        <v>175</v>
      </c>
      <c r="G29" s="188">
        <v>1293316</v>
      </c>
      <c r="H29" s="593"/>
      <c r="I29" s="593"/>
      <c r="J29" s="593"/>
      <c r="K29" s="593"/>
      <c r="L29" s="593"/>
      <c r="M29" s="593"/>
    </row>
    <row r="30" spans="1:13" ht="19.5" customHeight="1">
      <c r="A30" s="174" t="s">
        <v>48</v>
      </c>
      <c r="B30" s="187">
        <v>789154</v>
      </c>
      <c r="C30" s="188">
        <v>15783640</v>
      </c>
      <c r="D30" s="187">
        <v>98247</v>
      </c>
      <c r="E30" s="188">
        <v>1964940</v>
      </c>
      <c r="F30" s="187">
        <v>273</v>
      </c>
      <c r="G30" s="188">
        <v>2188411</v>
      </c>
      <c r="H30" s="593"/>
      <c r="I30" s="593"/>
      <c r="J30" s="593"/>
      <c r="K30" s="593"/>
      <c r="L30" s="593"/>
      <c r="M30" s="593"/>
    </row>
    <row r="31" spans="1:13" ht="19.5" customHeight="1">
      <c r="A31" s="174" t="s">
        <v>49</v>
      </c>
      <c r="B31" s="187">
        <v>88807</v>
      </c>
      <c r="C31" s="188">
        <v>1776140</v>
      </c>
      <c r="D31" s="187">
        <v>6985</v>
      </c>
      <c r="E31" s="188">
        <v>139700</v>
      </c>
      <c r="F31" s="187">
        <v>26</v>
      </c>
      <c r="G31" s="188">
        <v>216930</v>
      </c>
      <c r="H31" s="593"/>
      <c r="I31" s="593"/>
      <c r="J31" s="593"/>
      <c r="K31" s="593"/>
      <c r="L31" s="593"/>
      <c r="M31" s="593"/>
    </row>
    <row r="32" spans="1:13" ht="19.5" customHeight="1">
      <c r="A32" s="174" t="s">
        <v>50</v>
      </c>
      <c r="B32" s="187">
        <v>598381</v>
      </c>
      <c r="C32" s="188">
        <v>11967320</v>
      </c>
      <c r="D32" s="187">
        <v>44035</v>
      </c>
      <c r="E32" s="188">
        <v>880700</v>
      </c>
      <c r="F32" s="187">
        <v>156</v>
      </c>
      <c r="G32" s="188">
        <v>886314</v>
      </c>
      <c r="H32" s="593"/>
      <c r="I32" s="593"/>
      <c r="J32" s="593"/>
      <c r="K32" s="593"/>
      <c r="L32" s="593"/>
      <c r="M32" s="593"/>
    </row>
    <row r="33" spans="1:13" ht="19.5" customHeight="1">
      <c r="A33" s="174" t="s">
        <v>51</v>
      </c>
      <c r="B33" s="187">
        <v>319948</v>
      </c>
      <c r="C33" s="188">
        <v>6398960</v>
      </c>
      <c r="D33" s="187">
        <v>69185</v>
      </c>
      <c r="E33" s="188">
        <v>1383700</v>
      </c>
      <c r="F33" s="187">
        <v>178</v>
      </c>
      <c r="G33" s="188">
        <v>1204478</v>
      </c>
      <c r="H33" s="593"/>
      <c r="I33" s="593"/>
      <c r="J33" s="593"/>
      <c r="K33" s="593"/>
      <c r="L33" s="593"/>
      <c r="M33" s="593"/>
    </row>
    <row r="34" spans="1:13" ht="19.5" customHeight="1">
      <c r="A34" s="174" t="s">
        <v>52</v>
      </c>
      <c r="B34" s="187">
        <v>208546</v>
      </c>
      <c r="C34" s="188">
        <v>4170920</v>
      </c>
      <c r="D34" s="187">
        <v>35842</v>
      </c>
      <c r="E34" s="188">
        <v>716840</v>
      </c>
      <c r="F34" s="187">
        <v>76</v>
      </c>
      <c r="G34" s="188">
        <v>504104</v>
      </c>
      <c r="H34" s="593"/>
      <c r="I34" s="593"/>
      <c r="J34" s="593"/>
      <c r="K34" s="593"/>
      <c r="L34" s="593"/>
      <c r="M34" s="593"/>
    </row>
    <row r="35" spans="1:13" ht="19.5" customHeight="1">
      <c r="A35" s="174" t="s">
        <v>53</v>
      </c>
      <c r="B35" s="187">
        <v>133651</v>
      </c>
      <c r="C35" s="188">
        <v>2673020</v>
      </c>
      <c r="D35" s="187">
        <v>13776</v>
      </c>
      <c r="E35" s="188">
        <v>275520</v>
      </c>
      <c r="F35" s="187">
        <v>36</v>
      </c>
      <c r="G35" s="188">
        <v>324362</v>
      </c>
      <c r="H35" s="593"/>
      <c r="I35" s="593"/>
      <c r="J35" s="593"/>
      <c r="K35" s="593"/>
      <c r="L35" s="593"/>
      <c r="M35" s="593"/>
    </row>
    <row r="36" spans="1:13" ht="19.5" customHeight="1">
      <c r="A36" s="174" t="s">
        <v>54</v>
      </c>
      <c r="B36" s="187">
        <v>486942</v>
      </c>
      <c r="C36" s="188">
        <v>9738840</v>
      </c>
      <c r="D36" s="187">
        <v>21403</v>
      </c>
      <c r="E36" s="188">
        <v>428060</v>
      </c>
      <c r="F36" s="187">
        <v>121</v>
      </c>
      <c r="G36" s="188">
        <v>991680</v>
      </c>
      <c r="H36" s="593"/>
      <c r="I36" s="593"/>
      <c r="J36" s="593"/>
      <c r="K36" s="593"/>
      <c r="L36" s="593"/>
      <c r="M36" s="593"/>
    </row>
    <row r="37" spans="1:13" ht="19.5" customHeight="1">
      <c r="A37" s="174" t="s">
        <v>55</v>
      </c>
      <c r="B37" s="187">
        <v>194272</v>
      </c>
      <c r="C37" s="188">
        <v>3885440</v>
      </c>
      <c r="D37" s="187">
        <v>25799</v>
      </c>
      <c r="E37" s="188">
        <v>515980</v>
      </c>
      <c r="F37" s="187">
        <v>68</v>
      </c>
      <c r="G37" s="188">
        <v>705539</v>
      </c>
      <c r="H37" s="593"/>
      <c r="I37" s="593"/>
      <c r="J37" s="593"/>
      <c r="K37" s="593"/>
      <c r="L37" s="593"/>
      <c r="M37" s="593"/>
    </row>
    <row r="38" spans="1:13" ht="19.5" customHeight="1">
      <c r="A38" s="174" t="s">
        <v>56</v>
      </c>
      <c r="B38" s="187">
        <v>544333</v>
      </c>
      <c r="C38" s="188">
        <v>10886660</v>
      </c>
      <c r="D38" s="187">
        <v>72225</v>
      </c>
      <c r="E38" s="188">
        <v>1444500</v>
      </c>
      <c r="F38" s="187">
        <v>201</v>
      </c>
      <c r="G38" s="188">
        <v>1720462</v>
      </c>
      <c r="H38" s="593"/>
      <c r="I38" s="593"/>
      <c r="J38" s="593"/>
      <c r="K38" s="593"/>
      <c r="L38" s="593"/>
      <c r="M38" s="593"/>
    </row>
    <row r="39" spans="1:13" ht="19.5" customHeight="1">
      <c r="A39" s="177" t="s">
        <v>57</v>
      </c>
      <c r="B39" s="196">
        <v>76311</v>
      </c>
      <c r="C39" s="197">
        <v>1526220</v>
      </c>
      <c r="D39" s="196">
        <v>8535</v>
      </c>
      <c r="E39" s="197">
        <v>170700</v>
      </c>
      <c r="F39" s="196">
        <v>25</v>
      </c>
      <c r="G39" s="197">
        <v>200919</v>
      </c>
      <c r="H39" s="593"/>
      <c r="I39" s="593"/>
      <c r="J39" s="593"/>
      <c r="K39" s="593"/>
      <c r="L39" s="593"/>
      <c r="M39" s="593"/>
    </row>
  </sheetData>
  <mergeCells count="18">
    <mergeCell ref="D5:D6"/>
    <mergeCell ref="F19:G20"/>
    <mergeCell ref="B22:G22"/>
    <mergeCell ref="A1:G1"/>
    <mergeCell ref="A18:G18"/>
    <mergeCell ref="B20:C20"/>
    <mergeCell ref="D20:E20"/>
    <mergeCell ref="A19:A22"/>
    <mergeCell ref="B19:E19"/>
    <mergeCell ref="D4:F4"/>
    <mergeCell ref="E5:F5"/>
    <mergeCell ref="A7:F7"/>
    <mergeCell ref="A13:F13"/>
    <mergeCell ref="A3:E3"/>
    <mergeCell ref="A4:A6"/>
    <mergeCell ref="B4:C4"/>
    <mergeCell ref="B5:B6"/>
    <mergeCell ref="C5:C6"/>
  </mergeCells>
  <hyperlinks>
    <hyperlink ref="H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zoomScale="80" zoomScaleNormal="100" zoomScaleSheetLayoutView="80" workbookViewId="0">
      <selection activeCell="B1" sqref="B1"/>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765" t="s">
        <v>330</v>
      </c>
      <c r="B1" s="765"/>
      <c r="C1" s="765"/>
      <c r="D1" s="765"/>
      <c r="E1" s="765"/>
      <c r="F1" s="765"/>
      <c r="G1" s="765"/>
      <c r="H1" s="500"/>
      <c r="I1" s="500"/>
    </row>
    <row r="2" spans="1:9" ht="33.75" customHeight="1">
      <c r="H2" s="547" t="s">
        <v>539</v>
      </c>
    </row>
    <row r="30" spans="1:4" ht="22.5" customHeight="1">
      <c r="A30" s="678" t="s">
        <v>638</v>
      </c>
      <c r="B30" s="678"/>
      <c r="C30" s="678"/>
      <c r="D30" s="678"/>
    </row>
    <row r="31" spans="1:4" ht="22.5">
      <c r="A31" s="400"/>
      <c r="B31" s="400" t="s">
        <v>185</v>
      </c>
      <c r="C31" s="400" t="s">
        <v>265</v>
      </c>
      <c r="D31" s="400" t="s">
        <v>119</v>
      </c>
    </row>
    <row r="32" spans="1:4" ht="21" customHeight="1">
      <c r="A32" s="273" t="s">
        <v>262</v>
      </c>
      <c r="B32" s="274">
        <f>'Tab 1 (26) i 2 (27)'!D10</f>
        <v>126215225.88</v>
      </c>
      <c r="C32" s="274">
        <f>'Tab 1 (26) i 2 (27)'!D15</f>
        <v>15358033</v>
      </c>
      <c r="D32" s="274">
        <f>SUM(B32:C32)</f>
        <v>141573258.88</v>
      </c>
    </row>
    <row r="33" spans="1:4" ht="21" customHeight="1">
      <c r="A33" s="273" t="s">
        <v>257</v>
      </c>
      <c r="B33" s="453">
        <f>B32/$D$32</f>
        <v>0.89151882833312657</v>
      </c>
      <c r="C33" s="453">
        <f>C32/$D$32</f>
        <v>0.10848117166687349</v>
      </c>
      <c r="D33" s="453">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M38"/>
  <sheetViews>
    <sheetView showGridLines="0" view="pageBreakPreview" zoomScale="90" zoomScaleNormal="100" zoomScaleSheetLayoutView="90" workbookViewId="0">
      <selection activeCell="B1" sqref="B1"/>
    </sheetView>
  </sheetViews>
  <sheetFormatPr defaultRowHeight="15"/>
  <cols>
    <col min="1" max="1" width="29.125" customWidth="1"/>
    <col min="2" max="2" width="12.375" customWidth="1"/>
    <col min="3" max="3" width="11.125" customWidth="1"/>
    <col min="4" max="5" width="11.5" customWidth="1"/>
    <col min="6" max="10" width="11.875" customWidth="1"/>
  </cols>
  <sheetData>
    <row r="1" spans="1:13" ht="24.75" customHeight="1">
      <c r="A1" s="765" t="str">
        <f>'Tab 1 (26) i 2 (27)'!A1:E1</f>
        <v>IV. FUNDUSZ SKŁADKOWY</v>
      </c>
      <c r="B1" s="765"/>
      <c r="C1" s="765"/>
      <c r="D1" s="765"/>
      <c r="E1" s="765"/>
      <c r="F1" s="765"/>
      <c r="G1" s="765"/>
      <c r="H1" s="765"/>
      <c r="I1" s="765"/>
      <c r="J1" s="765"/>
    </row>
    <row r="2" spans="1:13" ht="30" customHeight="1">
      <c r="A2" s="776" t="s">
        <v>588</v>
      </c>
      <c r="B2" s="776"/>
      <c r="C2" s="776"/>
      <c r="D2" s="776"/>
      <c r="E2" s="776"/>
      <c r="F2" s="776"/>
      <c r="G2" s="776"/>
      <c r="K2" s="547" t="s">
        <v>539</v>
      </c>
    </row>
    <row r="3" spans="1:13">
      <c r="A3" s="679" t="s">
        <v>13</v>
      </c>
      <c r="B3" s="679"/>
      <c r="C3" s="631" t="s">
        <v>554</v>
      </c>
      <c r="D3" s="632"/>
      <c r="E3" s="631" t="s">
        <v>655</v>
      </c>
      <c r="F3" s="633"/>
      <c r="G3" s="632"/>
      <c r="H3" s="530"/>
      <c r="I3" s="531"/>
      <c r="J3" s="531"/>
      <c r="K3" s="394"/>
      <c r="L3" s="394"/>
      <c r="M3" s="394"/>
    </row>
    <row r="4" spans="1:13" ht="15" customHeight="1">
      <c r="A4" s="684"/>
      <c r="B4" s="684"/>
      <c r="C4" s="634" t="s">
        <v>555</v>
      </c>
      <c r="D4" s="634" t="s">
        <v>547</v>
      </c>
      <c r="E4" s="634" t="s">
        <v>555</v>
      </c>
      <c r="F4" s="656" t="s">
        <v>14</v>
      </c>
      <c r="G4" s="636"/>
      <c r="H4" s="154"/>
      <c r="I4" s="395"/>
      <c r="J4" s="395"/>
      <c r="K4" s="395"/>
      <c r="L4" s="395"/>
      <c r="M4" s="395"/>
    </row>
    <row r="5" spans="1:13" ht="37.5" customHeight="1">
      <c r="A5" s="684"/>
      <c r="B5" s="684"/>
      <c r="C5" s="634"/>
      <c r="D5" s="634"/>
      <c r="E5" s="634"/>
      <c r="F5" s="561" t="s">
        <v>663</v>
      </c>
      <c r="G5" s="560" t="s">
        <v>664</v>
      </c>
      <c r="H5" s="532"/>
      <c r="I5" s="533"/>
      <c r="J5" s="533"/>
      <c r="K5" s="157"/>
      <c r="L5" s="157"/>
      <c r="M5" s="157"/>
    </row>
    <row r="6" spans="1:13" ht="16.5" customHeight="1">
      <c r="A6" s="768" t="s">
        <v>7</v>
      </c>
      <c r="B6" s="769"/>
      <c r="C6" s="769"/>
      <c r="D6" s="769"/>
      <c r="E6" s="769"/>
      <c r="F6" s="769"/>
      <c r="G6" s="770"/>
      <c r="H6" s="379"/>
      <c r="I6" s="396"/>
      <c r="J6" s="396"/>
      <c r="K6" s="396"/>
      <c r="L6" s="396"/>
      <c r="M6" s="396"/>
    </row>
    <row r="7" spans="1:13" ht="15.75" customHeight="1">
      <c r="A7" s="775" t="s">
        <v>189</v>
      </c>
      <c r="B7" s="775"/>
      <c r="C7" s="187">
        <v>2839</v>
      </c>
      <c r="D7" s="187">
        <v>2386</v>
      </c>
      <c r="E7" s="187">
        <v>2581</v>
      </c>
      <c r="F7" s="380">
        <f>E7/C7-1</f>
        <v>-9.0877069390630449E-2</v>
      </c>
      <c r="G7" s="380">
        <f>E7/D7-1</f>
        <v>8.172673931265706E-2</v>
      </c>
      <c r="H7" s="392"/>
      <c r="I7" s="397"/>
      <c r="J7" s="397"/>
      <c r="K7" s="397"/>
      <c r="L7" s="397"/>
      <c r="M7" s="397"/>
    </row>
    <row r="8" spans="1:13" ht="15.75" customHeight="1">
      <c r="A8" s="775" t="s">
        <v>190</v>
      </c>
      <c r="B8" s="775"/>
      <c r="C8" s="187">
        <v>2757</v>
      </c>
      <c r="D8" s="187">
        <v>2422</v>
      </c>
      <c r="E8" s="187">
        <v>2532</v>
      </c>
      <c r="F8" s="380">
        <f t="shared" ref="F8:F11" si="0">E8/C8-1</f>
        <v>-8.1610446137105552E-2</v>
      </c>
      <c r="G8" s="380">
        <f t="shared" ref="G8:G11" si="1">E8/D8-1</f>
        <v>4.5417010734929875E-2</v>
      </c>
      <c r="H8" s="392"/>
      <c r="I8" s="397"/>
      <c r="J8" s="397"/>
      <c r="K8" s="397"/>
      <c r="L8" s="397"/>
      <c r="M8" s="397"/>
    </row>
    <row r="9" spans="1:13" ht="15.75" customHeight="1">
      <c r="A9" s="775" t="s">
        <v>191</v>
      </c>
      <c r="B9" s="775"/>
      <c r="C9" s="187">
        <v>2296</v>
      </c>
      <c r="D9" s="187">
        <v>2023</v>
      </c>
      <c r="E9" s="187">
        <v>2140</v>
      </c>
      <c r="F9" s="380">
        <f t="shared" si="0"/>
        <v>-6.7944250871080136E-2</v>
      </c>
      <c r="G9" s="380">
        <f t="shared" si="1"/>
        <v>5.7834898665348522E-2</v>
      </c>
      <c r="H9" s="392"/>
      <c r="I9" s="397"/>
      <c r="J9" s="397"/>
      <c r="K9" s="397"/>
      <c r="L9" s="397"/>
      <c r="M9" s="397"/>
    </row>
    <row r="10" spans="1:13" ht="15.75" customHeight="1">
      <c r="A10" s="775" t="s">
        <v>192</v>
      </c>
      <c r="B10" s="775"/>
      <c r="C10" s="187">
        <v>13</v>
      </c>
      <c r="D10" s="187">
        <v>16</v>
      </c>
      <c r="E10" s="187">
        <v>8</v>
      </c>
      <c r="F10" s="380">
        <f t="shared" si="0"/>
        <v>-0.38461538461538458</v>
      </c>
      <c r="G10" s="380">
        <f t="shared" si="1"/>
        <v>-0.5</v>
      </c>
      <c r="H10" s="392"/>
      <c r="I10" s="397"/>
      <c r="J10" s="397"/>
      <c r="K10" s="397"/>
      <c r="L10" s="397"/>
      <c r="M10" s="397"/>
    </row>
    <row r="11" spans="1:13" ht="15.75" customHeight="1">
      <c r="A11" s="775" t="s">
        <v>193</v>
      </c>
      <c r="B11" s="775"/>
      <c r="C11" s="187">
        <v>859</v>
      </c>
      <c r="D11" s="187">
        <v>600</v>
      </c>
      <c r="E11" s="187">
        <v>729</v>
      </c>
      <c r="F11" s="380">
        <f t="shared" si="0"/>
        <v>-0.15133876600698482</v>
      </c>
      <c r="G11" s="380">
        <f t="shared" si="1"/>
        <v>0.21500000000000008</v>
      </c>
      <c r="H11" s="392"/>
      <c r="I11" s="397"/>
      <c r="J11" s="397"/>
      <c r="K11" s="397"/>
      <c r="L11" s="397"/>
      <c r="M11" s="397"/>
    </row>
    <row r="12" spans="1:13" ht="16.5" customHeight="1">
      <c r="A12" s="768" t="s">
        <v>194</v>
      </c>
      <c r="B12" s="769"/>
      <c r="C12" s="769"/>
      <c r="D12" s="769"/>
      <c r="E12" s="769"/>
      <c r="F12" s="769"/>
      <c r="G12" s="770"/>
      <c r="H12" s="379"/>
      <c r="I12" s="396"/>
      <c r="J12" s="396"/>
      <c r="K12" s="396"/>
      <c r="L12" s="396"/>
      <c r="M12" s="396"/>
    </row>
    <row r="13" spans="1:13" ht="25.5" customHeight="1">
      <c r="A13" s="774" t="s">
        <v>195</v>
      </c>
      <c r="B13" s="774"/>
      <c r="C13" s="187">
        <v>65</v>
      </c>
      <c r="D13" s="187">
        <v>74</v>
      </c>
      <c r="E13" s="187">
        <v>60</v>
      </c>
      <c r="F13" s="380">
        <f t="shared" ref="F13:F16" si="2">E13/C13-1</f>
        <v>-7.6923076923076872E-2</v>
      </c>
      <c r="G13" s="380">
        <f t="shared" ref="G13:G16" si="3">E13/D13-1</f>
        <v>-0.18918918918918914</v>
      </c>
      <c r="H13" s="392"/>
      <c r="I13" s="397"/>
      <c r="J13" s="397"/>
      <c r="K13" s="397"/>
      <c r="L13" s="397"/>
      <c r="M13" s="397"/>
    </row>
    <row r="14" spans="1:13" ht="15.75" customHeight="1">
      <c r="A14" s="775" t="s">
        <v>191</v>
      </c>
      <c r="B14" s="775"/>
      <c r="C14" s="187">
        <v>48</v>
      </c>
      <c r="D14" s="187">
        <v>49</v>
      </c>
      <c r="E14" s="187">
        <v>44</v>
      </c>
      <c r="F14" s="380">
        <f t="shared" si="2"/>
        <v>-8.333333333333337E-2</v>
      </c>
      <c r="G14" s="380">
        <f t="shared" si="3"/>
        <v>-0.10204081632653061</v>
      </c>
      <c r="H14" s="392"/>
      <c r="I14" s="397"/>
      <c r="J14" s="397"/>
      <c r="K14" s="397"/>
      <c r="L14" s="397"/>
      <c r="M14" s="397"/>
    </row>
    <row r="15" spans="1:13" ht="15.75" customHeight="1">
      <c r="A15" s="775" t="s">
        <v>192</v>
      </c>
      <c r="B15" s="775"/>
      <c r="C15" s="175">
        <v>0</v>
      </c>
      <c r="D15" s="175">
        <v>0</v>
      </c>
      <c r="E15" s="187">
        <v>1</v>
      </c>
      <c r="F15" s="604" t="s">
        <v>496</v>
      </c>
      <c r="G15" s="604" t="s">
        <v>496</v>
      </c>
      <c r="H15" s="393"/>
      <c r="I15" s="398"/>
      <c r="J15" s="398"/>
      <c r="K15" s="398"/>
      <c r="L15" s="605"/>
      <c r="M15" s="398"/>
    </row>
    <row r="16" spans="1:13" ht="15.75" customHeight="1">
      <c r="A16" s="773" t="s">
        <v>193</v>
      </c>
      <c r="B16" s="773"/>
      <c r="C16" s="196">
        <v>17</v>
      </c>
      <c r="D16" s="196">
        <v>16</v>
      </c>
      <c r="E16" s="196">
        <v>15</v>
      </c>
      <c r="F16" s="381">
        <f t="shared" si="2"/>
        <v>-0.11764705882352944</v>
      </c>
      <c r="G16" s="381">
        <f t="shared" si="3"/>
        <v>-6.25E-2</v>
      </c>
      <c r="H16" s="392"/>
      <c r="I16" s="397"/>
      <c r="J16" s="397"/>
      <c r="K16" s="397"/>
      <c r="L16" s="397"/>
      <c r="M16" s="397"/>
    </row>
    <row r="18" spans="1:10" ht="24.75" customHeight="1">
      <c r="A18" s="754" t="s">
        <v>589</v>
      </c>
      <c r="B18" s="754"/>
      <c r="C18" s="754"/>
      <c r="D18" s="754"/>
      <c r="E18" s="754"/>
      <c r="F18" s="754"/>
      <c r="G18" s="754"/>
      <c r="H18" s="754"/>
      <c r="I18" s="754"/>
      <c r="J18" s="754"/>
    </row>
    <row r="19" spans="1:10" ht="15" customHeight="1">
      <c r="A19" s="679" t="s">
        <v>13</v>
      </c>
      <c r="B19" s="675" t="s">
        <v>196</v>
      </c>
      <c r="C19" s="675"/>
      <c r="D19" s="675"/>
      <c r="E19" s="772" t="s">
        <v>197</v>
      </c>
      <c r="F19" s="772"/>
      <c r="G19" s="772"/>
      <c r="H19" s="772"/>
      <c r="I19" s="772"/>
      <c r="J19" s="677" t="s">
        <v>198</v>
      </c>
    </row>
    <row r="20" spans="1:10" ht="69" customHeight="1">
      <c r="A20" s="684"/>
      <c r="B20" s="572" t="s">
        <v>119</v>
      </c>
      <c r="C20" s="572" t="s">
        <v>199</v>
      </c>
      <c r="D20" s="572" t="s">
        <v>200</v>
      </c>
      <c r="E20" s="572" t="s">
        <v>201</v>
      </c>
      <c r="F20" s="572" t="s">
        <v>202</v>
      </c>
      <c r="G20" s="572" t="s">
        <v>203</v>
      </c>
      <c r="H20" s="572" t="s">
        <v>204</v>
      </c>
      <c r="I20" s="572" t="s">
        <v>205</v>
      </c>
      <c r="J20" s="677"/>
    </row>
    <row r="21" spans="1:10" ht="13.5" customHeight="1">
      <c r="A21" s="680"/>
      <c r="B21" s="681" t="str">
        <f>'Tab 1 (26) i 2 (27)'!B22:G22</f>
        <v>I KWARTAŁ 2024 R.</v>
      </c>
      <c r="C21" s="682"/>
      <c r="D21" s="682"/>
      <c r="E21" s="682"/>
      <c r="F21" s="682"/>
      <c r="G21" s="682"/>
      <c r="H21" s="682"/>
      <c r="I21" s="682"/>
      <c r="J21" s="683"/>
    </row>
    <row r="22" spans="1:10">
      <c r="A22" s="382" t="s">
        <v>68</v>
      </c>
      <c r="B22" s="383">
        <f>SUM(B23:B38)</f>
        <v>2140</v>
      </c>
      <c r="C22" s="383">
        <f t="shared" ref="C22:J22" si="4">SUM(C23:C38)</f>
        <v>8</v>
      </c>
      <c r="D22" s="384">
        <v>2.1</v>
      </c>
      <c r="E22" s="383">
        <f t="shared" si="4"/>
        <v>1124</v>
      </c>
      <c r="F22" s="383">
        <f t="shared" si="4"/>
        <v>141</v>
      </c>
      <c r="G22" s="383">
        <f t="shared" si="4"/>
        <v>218</v>
      </c>
      <c r="H22" s="383">
        <f t="shared" si="4"/>
        <v>246</v>
      </c>
      <c r="I22" s="383">
        <f t="shared" si="4"/>
        <v>411</v>
      </c>
      <c r="J22" s="383">
        <f t="shared" si="4"/>
        <v>44</v>
      </c>
    </row>
    <row r="23" spans="1:10">
      <c r="A23" s="385" t="s">
        <v>42</v>
      </c>
      <c r="B23" s="386">
        <v>61</v>
      </c>
      <c r="C23" s="388">
        <v>0</v>
      </c>
      <c r="D23" s="387">
        <v>1.8</v>
      </c>
      <c r="E23" s="386">
        <v>33</v>
      </c>
      <c r="F23" s="386">
        <v>8</v>
      </c>
      <c r="G23" s="386">
        <v>6</v>
      </c>
      <c r="H23" s="386">
        <v>4</v>
      </c>
      <c r="I23" s="386">
        <v>10</v>
      </c>
      <c r="J23" s="388">
        <v>0</v>
      </c>
    </row>
    <row r="24" spans="1:10">
      <c r="A24" s="385" t="s">
        <v>206</v>
      </c>
      <c r="B24" s="386">
        <v>168</v>
      </c>
      <c r="C24" s="388">
        <v>0</v>
      </c>
      <c r="D24" s="387">
        <v>3.1</v>
      </c>
      <c r="E24" s="386">
        <v>74</v>
      </c>
      <c r="F24" s="386">
        <v>14</v>
      </c>
      <c r="G24" s="386">
        <v>14</v>
      </c>
      <c r="H24" s="386">
        <v>28</v>
      </c>
      <c r="I24" s="386">
        <v>38</v>
      </c>
      <c r="J24" s="388">
        <v>0</v>
      </c>
    </row>
    <row r="25" spans="1:10">
      <c r="A25" s="385" t="s">
        <v>44</v>
      </c>
      <c r="B25" s="386">
        <v>295</v>
      </c>
      <c r="C25" s="388">
        <v>0</v>
      </c>
      <c r="D25" s="387">
        <v>2.2000000000000002</v>
      </c>
      <c r="E25" s="386">
        <v>167</v>
      </c>
      <c r="F25" s="386">
        <v>21</v>
      </c>
      <c r="G25" s="386">
        <v>22</v>
      </c>
      <c r="H25" s="386">
        <v>17</v>
      </c>
      <c r="I25" s="386">
        <v>68</v>
      </c>
      <c r="J25" s="386">
        <v>3</v>
      </c>
    </row>
    <row r="26" spans="1:10">
      <c r="A26" s="385" t="s">
        <v>45</v>
      </c>
      <c r="B26" s="386">
        <v>22</v>
      </c>
      <c r="C26" s="388">
        <v>0</v>
      </c>
      <c r="D26" s="387">
        <v>1.8</v>
      </c>
      <c r="E26" s="386">
        <v>11</v>
      </c>
      <c r="F26" s="386">
        <v>4</v>
      </c>
      <c r="G26" s="386">
        <v>3</v>
      </c>
      <c r="H26" s="386">
        <v>2</v>
      </c>
      <c r="I26" s="386">
        <v>2</v>
      </c>
      <c r="J26" s="386">
        <v>2</v>
      </c>
    </row>
    <row r="27" spans="1:10">
      <c r="A27" s="385" t="s">
        <v>46</v>
      </c>
      <c r="B27" s="386">
        <v>189</v>
      </c>
      <c r="C27" s="386">
        <v>1</v>
      </c>
      <c r="D27" s="387">
        <v>2.2999999999999998</v>
      </c>
      <c r="E27" s="386">
        <v>102</v>
      </c>
      <c r="F27" s="386">
        <v>16</v>
      </c>
      <c r="G27" s="386">
        <v>18</v>
      </c>
      <c r="H27" s="386">
        <v>20</v>
      </c>
      <c r="I27" s="386">
        <v>33</v>
      </c>
      <c r="J27" s="388">
        <v>0</v>
      </c>
    </row>
    <row r="28" spans="1:10">
      <c r="A28" s="385" t="s">
        <v>47</v>
      </c>
      <c r="B28" s="386">
        <v>177</v>
      </c>
      <c r="C28" s="388">
        <v>0</v>
      </c>
      <c r="D28" s="387">
        <v>1.4</v>
      </c>
      <c r="E28" s="386">
        <v>100</v>
      </c>
      <c r="F28" s="386">
        <v>7</v>
      </c>
      <c r="G28" s="386">
        <v>21</v>
      </c>
      <c r="H28" s="386">
        <v>10</v>
      </c>
      <c r="I28" s="386">
        <v>39</v>
      </c>
      <c r="J28" s="386">
        <v>1</v>
      </c>
    </row>
    <row r="29" spans="1:10">
      <c r="A29" s="385" t="s">
        <v>48</v>
      </c>
      <c r="B29" s="386">
        <v>270</v>
      </c>
      <c r="C29" s="388">
        <v>0</v>
      </c>
      <c r="D29" s="387">
        <v>1.9</v>
      </c>
      <c r="E29" s="386">
        <v>127</v>
      </c>
      <c r="F29" s="386">
        <v>22</v>
      </c>
      <c r="G29" s="386">
        <v>37</v>
      </c>
      <c r="H29" s="386">
        <v>36</v>
      </c>
      <c r="I29" s="386">
        <v>48</v>
      </c>
      <c r="J29" s="386">
        <v>21</v>
      </c>
    </row>
    <row r="30" spans="1:10">
      <c r="A30" s="385" t="s">
        <v>49</v>
      </c>
      <c r="B30" s="386">
        <v>26</v>
      </c>
      <c r="C30" s="388">
        <v>0</v>
      </c>
      <c r="D30" s="387">
        <v>1.2</v>
      </c>
      <c r="E30" s="386">
        <v>13</v>
      </c>
      <c r="F30" s="386">
        <v>2</v>
      </c>
      <c r="G30" s="386">
        <v>2</v>
      </c>
      <c r="H30" s="386">
        <v>6</v>
      </c>
      <c r="I30" s="386">
        <v>3</v>
      </c>
      <c r="J30" s="388">
        <v>0</v>
      </c>
    </row>
    <row r="31" spans="1:10">
      <c r="A31" s="385" t="s">
        <v>50</v>
      </c>
      <c r="B31" s="386">
        <v>156</v>
      </c>
      <c r="C31" s="388">
        <v>0</v>
      </c>
      <c r="D31" s="387">
        <v>2</v>
      </c>
      <c r="E31" s="386">
        <v>92</v>
      </c>
      <c r="F31" s="386">
        <v>8</v>
      </c>
      <c r="G31" s="386">
        <v>16</v>
      </c>
      <c r="H31" s="386">
        <v>7</v>
      </c>
      <c r="I31" s="386">
        <v>33</v>
      </c>
      <c r="J31" s="386">
        <v>4</v>
      </c>
    </row>
    <row r="32" spans="1:10">
      <c r="A32" s="385" t="s">
        <v>51</v>
      </c>
      <c r="B32" s="386">
        <v>196</v>
      </c>
      <c r="C32" s="388">
        <v>0</v>
      </c>
      <c r="D32" s="387">
        <v>2.7</v>
      </c>
      <c r="E32" s="386">
        <v>84</v>
      </c>
      <c r="F32" s="386">
        <v>9</v>
      </c>
      <c r="G32" s="386">
        <v>28</v>
      </c>
      <c r="H32" s="386">
        <v>49</v>
      </c>
      <c r="I32" s="386">
        <v>26</v>
      </c>
      <c r="J32" s="386">
        <v>8</v>
      </c>
    </row>
    <row r="33" spans="1:10">
      <c r="A33" s="385" t="s">
        <v>52</v>
      </c>
      <c r="B33" s="386">
        <v>87</v>
      </c>
      <c r="C33" s="388">
        <v>0</v>
      </c>
      <c r="D33" s="387">
        <v>2.5</v>
      </c>
      <c r="E33" s="386">
        <v>52</v>
      </c>
      <c r="F33" s="386">
        <v>3</v>
      </c>
      <c r="G33" s="386">
        <v>8</v>
      </c>
      <c r="H33" s="386">
        <v>7</v>
      </c>
      <c r="I33" s="386">
        <v>17</v>
      </c>
      <c r="J33" s="388">
        <v>0</v>
      </c>
    </row>
    <row r="34" spans="1:10">
      <c r="A34" s="385" t="s">
        <v>53</v>
      </c>
      <c r="B34" s="386">
        <v>36</v>
      </c>
      <c r="C34" s="388">
        <v>0</v>
      </c>
      <c r="D34" s="387">
        <v>1.3</v>
      </c>
      <c r="E34" s="386">
        <v>26</v>
      </c>
      <c r="F34" s="386">
        <v>1</v>
      </c>
      <c r="G34" s="386">
        <v>2</v>
      </c>
      <c r="H34" s="386">
        <v>2</v>
      </c>
      <c r="I34" s="386">
        <v>5</v>
      </c>
      <c r="J34" s="388">
        <v>0</v>
      </c>
    </row>
    <row r="35" spans="1:10">
      <c r="A35" s="385" t="s">
        <v>54</v>
      </c>
      <c r="B35" s="386">
        <v>122</v>
      </c>
      <c r="C35" s="386">
        <v>2</v>
      </c>
      <c r="D35" s="387">
        <v>2.1</v>
      </c>
      <c r="E35" s="386">
        <v>78</v>
      </c>
      <c r="F35" s="386">
        <v>7</v>
      </c>
      <c r="G35" s="386">
        <v>9</v>
      </c>
      <c r="H35" s="386">
        <v>6</v>
      </c>
      <c r="I35" s="386">
        <v>22</v>
      </c>
      <c r="J35" s="386">
        <v>1</v>
      </c>
    </row>
    <row r="36" spans="1:10">
      <c r="A36" s="385" t="s">
        <v>55</v>
      </c>
      <c r="B36" s="386">
        <v>73</v>
      </c>
      <c r="C36" s="386">
        <v>2</v>
      </c>
      <c r="D36" s="387">
        <v>2</v>
      </c>
      <c r="E36" s="386">
        <v>32</v>
      </c>
      <c r="F36" s="386">
        <v>3</v>
      </c>
      <c r="G36" s="386">
        <v>6</v>
      </c>
      <c r="H36" s="386">
        <v>15</v>
      </c>
      <c r="I36" s="386">
        <v>17</v>
      </c>
      <c r="J36" s="386">
        <v>2</v>
      </c>
    </row>
    <row r="37" spans="1:10">
      <c r="A37" s="385" t="s">
        <v>56</v>
      </c>
      <c r="B37" s="386">
        <v>236</v>
      </c>
      <c r="C37" s="386">
        <v>3</v>
      </c>
      <c r="D37" s="387">
        <v>2.2999999999999998</v>
      </c>
      <c r="E37" s="386">
        <v>122</v>
      </c>
      <c r="F37" s="386">
        <v>15</v>
      </c>
      <c r="G37" s="386">
        <v>20</v>
      </c>
      <c r="H37" s="386">
        <v>36</v>
      </c>
      <c r="I37" s="386">
        <v>43</v>
      </c>
      <c r="J37" s="386">
        <v>2</v>
      </c>
    </row>
    <row r="38" spans="1:10">
      <c r="A38" s="389" t="s">
        <v>57</v>
      </c>
      <c r="B38" s="390">
        <v>26</v>
      </c>
      <c r="C38" s="454">
        <v>0</v>
      </c>
      <c r="D38" s="391">
        <v>1.3</v>
      </c>
      <c r="E38" s="390">
        <v>11</v>
      </c>
      <c r="F38" s="390">
        <v>1</v>
      </c>
      <c r="G38" s="390">
        <v>6</v>
      </c>
      <c r="H38" s="390">
        <v>1</v>
      </c>
      <c r="I38" s="390">
        <v>7</v>
      </c>
      <c r="J38" s="454">
        <v>0</v>
      </c>
    </row>
  </sheetData>
  <mergeCells count="26">
    <mergeCell ref="A1:J1"/>
    <mergeCell ref="A6:G6"/>
    <mergeCell ref="A12:G12"/>
    <mergeCell ref="A2:G2"/>
    <mergeCell ref="A3:B5"/>
    <mergeCell ref="C3:D3"/>
    <mergeCell ref="C4:C5"/>
    <mergeCell ref="D4:D5"/>
    <mergeCell ref="E4:E5"/>
    <mergeCell ref="E3:G3"/>
    <mergeCell ref="F4:G4"/>
    <mergeCell ref="A7:B7"/>
    <mergeCell ref="A8:B8"/>
    <mergeCell ref="A9:B9"/>
    <mergeCell ref="A10:B10"/>
    <mergeCell ref="A11:B11"/>
    <mergeCell ref="A13:B13"/>
    <mergeCell ref="A14:B14"/>
    <mergeCell ref="A15:B15"/>
    <mergeCell ref="B19:D19"/>
    <mergeCell ref="A19:A21"/>
    <mergeCell ref="E19:I19"/>
    <mergeCell ref="A18:J18"/>
    <mergeCell ref="J19:J20"/>
    <mergeCell ref="B21:J21"/>
    <mergeCell ref="A16:B16"/>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N21"/>
  <sheetViews>
    <sheetView view="pageBreakPreview" zoomScale="80" zoomScaleNormal="100" zoomScaleSheetLayoutView="80" workbookViewId="0">
      <selection activeCell="B1" sqref="B1"/>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765" t="s">
        <v>330</v>
      </c>
      <c r="C1" s="765"/>
      <c r="D1" s="765"/>
      <c r="E1" s="765"/>
      <c r="F1" s="765"/>
      <c r="G1" s="765"/>
      <c r="H1" s="765"/>
      <c r="I1" s="765"/>
      <c r="J1" s="765"/>
      <c r="K1" s="765"/>
      <c r="L1" s="765"/>
      <c r="M1" s="765"/>
    </row>
    <row r="2" spans="2:14" ht="39" customHeight="1">
      <c r="N2" s="547" t="s">
        <v>539</v>
      </c>
    </row>
    <row r="4" spans="2:14" ht="149.25" customHeight="1"/>
    <row r="17" spans="2:8" ht="28.5" customHeight="1"/>
    <row r="18" spans="2:8" ht="30" customHeight="1">
      <c r="B18" s="678" t="s">
        <v>639</v>
      </c>
      <c r="C18" s="678"/>
      <c r="D18" s="678"/>
      <c r="E18" s="678"/>
      <c r="F18" s="678"/>
      <c r="G18" s="678"/>
      <c r="H18" s="678"/>
    </row>
    <row r="19" spans="2:8" ht="48" customHeight="1">
      <c r="B19" s="405"/>
      <c r="C19" s="405" t="s">
        <v>258</v>
      </c>
      <c r="D19" s="405" t="s">
        <v>259</v>
      </c>
      <c r="E19" s="405" t="s">
        <v>268</v>
      </c>
      <c r="F19" s="405" t="s">
        <v>260</v>
      </c>
      <c r="G19" s="405" t="s">
        <v>261</v>
      </c>
      <c r="H19" s="405" t="s">
        <v>119</v>
      </c>
    </row>
    <row r="20" spans="2:8" ht="18" customHeight="1">
      <c r="B20" s="273" t="s">
        <v>256</v>
      </c>
      <c r="C20" s="399">
        <f>'Tab 3 (28) i 4 (29)'!E22</f>
        <v>1124</v>
      </c>
      <c r="D20" s="399">
        <f>'Tab 3 (28) i 4 (29)'!F22</f>
        <v>141</v>
      </c>
      <c r="E20" s="399">
        <f>'Tab 3 (28) i 4 (29)'!G22</f>
        <v>218</v>
      </c>
      <c r="F20" s="399">
        <f>'Tab 3 (28) i 4 (29)'!H22</f>
        <v>246</v>
      </c>
      <c r="G20" s="399">
        <f>'Tab 3 (28) i 4 (29)'!I22</f>
        <v>411</v>
      </c>
      <c r="H20" s="399">
        <f>SUM(C20:G20)</f>
        <v>2140</v>
      </c>
    </row>
    <row r="21" spans="2:8" ht="18" customHeight="1">
      <c r="B21" s="273" t="s">
        <v>257</v>
      </c>
      <c r="C21" s="453">
        <f>ROUND(C20/$H$20,2)</f>
        <v>0.53</v>
      </c>
      <c r="D21" s="453">
        <f>ROUND(D20/$H$20,2)</f>
        <v>7.0000000000000007E-2</v>
      </c>
      <c r="E21" s="453">
        <f t="shared" ref="E21:G21" si="0">ROUND(E20/$H$20,2)</f>
        <v>0.1</v>
      </c>
      <c r="F21" s="453">
        <f>ROUND(F20/$H$20,2)</f>
        <v>0.11</v>
      </c>
      <c r="G21" s="453">
        <f t="shared" si="0"/>
        <v>0.19</v>
      </c>
      <c r="H21" s="453">
        <f t="shared" ref="H21" si="1">H20/$H$20</f>
        <v>1</v>
      </c>
    </row>
  </sheetData>
  <mergeCells count="2">
    <mergeCell ref="B18:H18"/>
    <mergeCell ref="B1:M1"/>
  </mergeCells>
  <hyperlinks>
    <hyperlink ref="N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election activeCell="B1" sqref="B1"/>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82" t="s">
        <v>331</v>
      </c>
      <c r="B1" s="782"/>
      <c r="C1" s="782"/>
      <c r="D1" s="782"/>
      <c r="E1" s="782"/>
      <c r="F1" s="782"/>
      <c r="G1" s="782"/>
      <c r="H1" s="782"/>
      <c r="I1" s="782"/>
      <c r="J1" s="782"/>
      <c r="K1" s="782"/>
      <c r="L1" s="782"/>
    </row>
    <row r="2" spans="1:13" ht="42" customHeight="1">
      <c r="A2" s="771" t="s">
        <v>590</v>
      </c>
      <c r="B2" s="771"/>
      <c r="C2" s="771"/>
      <c r="D2" s="771"/>
      <c r="E2" s="771"/>
      <c r="F2" s="771"/>
      <c r="G2" s="771"/>
      <c r="H2" s="771"/>
      <c r="I2" s="771"/>
      <c r="J2" s="771"/>
      <c r="K2" s="771"/>
      <c r="L2" s="771"/>
      <c r="M2" s="547" t="s">
        <v>539</v>
      </c>
    </row>
    <row r="3" spans="1:13" ht="13.5" customHeight="1">
      <c r="A3" s="679" t="s">
        <v>13</v>
      </c>
      <c r="B3" s="677" t="s">
        <v>438</v>
      </c>
      <c r="C3" s="783" t="s">
        <v>71</v>
      </c>
      <c r="D3" s="783"/>
      <c r="E3" s="783" t="s">
        <v>35</v>
      </c>
      <c r="F3" s="783"/>
      <c r="G3" s="783"/>
      <c r="H3" s="783"/>
      <c r="I3" s="783"/>
      <c r="J3" s="783"/>
      <c r="K3" s="783"/>
      <c r="L3" s="783"/>
    </row>
    <row r="4" spans="1:13" ht="61.5" customHeight="1">
      <c r="A4" s="684"/>
      <c r="B4" s="677"/>
      <c r="C4" s="677" t="s">
        <v>207</v>
      </c>
      <c r="D4" s="689" t="s">
        <v>208</v>
      </c>
      <c r="E4" s="703" t="s">
        <v>266</v>
      </c>
      <c r="F4" s="704"/>
      <c r="G4" s="703" t="s">
        <v>209</v>
      </c>
      <c r="H4" s="784"/>
      <c r="I4" s="784"/>
      <c r="J4" s="704"/>
      <c r="K4" s="677" t="s">
        <v>332</v>
      </c>
      <c r="L4" s="677"/>
    </row>
    <row r="5" spans="1:13" ht="17.25" customHeight="1">
      <c r="A5" s="684"/>
      <c r="B5" s="677"/>
      <c r="C5" s="677"/>
      <c r="D5" s="689"/>
      <c r="E5" s="679" t="s">
        <v>254</v>
      </c>
      <c r="F5" s="778" t="s">
        <v>210</v>
      </c>
      <c r="G5" s="679" t="s">
        <v>254</v>
      </c>
      <c r="H5" s="778" t="s">
        <v>211</v>
      </c>
      <c r="I5" s="780" t="s">
        <v>255</v>
      </c>
      <c r="J5" s="781"/>
      <c r="K5" s="679" t="s">
        <v>254</v>
      </c>
      <c r="L5" s="778" t="s">
        <v>210</v>
      </c>
    </row>
    <row r="6" spans="1:13" ht="39.75" customHeight="1">
      <c r="A6" s="684"/>
      <c r="B6" s="677"/>
      <c r="C6" s="677"/>
      <c r="D6" s="689"/>
      <c r="E6" s="680"/>
      <c r="F6" s="779"/>
      <c r="G6" s="680"/>
      <c r="H6" s="779"/>
      <c r="I6" s="465" t="s">
        <v>464</v>
      </c>
      <c r="J6" s="465" t="s">
        <v>439</v>
      </c>
      <c r="K6" s="680"/>
      <c r="L6" s="779"/>
      <c r="M6" s="72"/>
    </row>
    <row r="7" spans="1:13" ht="18" customHeight="1">
      <c r="A7" s="680"/>
      <c r="B7" s="681" t="s">
        <v>665</v>
      </c>
      <c r="C7" s="682"/>
      <c r="D7" s="682"/>
      <c r="E7" s="682"/>
      <c r="F7" s="682"/>
      <c r="G7" s="682"/>
      <c r="H7" s="682"/>
      <c r="I7" s="682"/>
      <c r="J7" s="682"/>
      <c r="K7" s="682"/>
      <c r="L7" s="683"/>
      <c r="M7" s="72"/>
    </row>
    <row r="8" spans="1:13" ht="21" customHeight="1">
      <c r="A8" s="382" t="s">
        <v>68</v>
      </c>
      <c r="B8" s="383">
        <f>SUM(B9:B24)</f>
        <v>791698</v>
      </c>
      <c r="C8" s="383">
        <f t="shared" ref="C8:L8" si="0">SUM(C9:C24)</f>
        <v>768487</v>
      </c>
      <c r="D8" s="383">
        <f t="shared" si="0"/>
        <v>753</v>
      </c>
      <c r="E8" s="383">
        <f t="shared" si="0"/>
        <v>5847</v>
      </c>
      <c r="F8" s="383">
        <f t="shared" si="0"/>
        <v>4251</v>
      </c>
      <c r="G8" s="383">
        <f t="shared" si="0"/>
        <v>9568</v>
      </c>
      <c r="H8" s="383">
        <f t="shared" si="0"/>
        <v>7120</v>
      </c>
      <c r="I8" s="401">
        <f t="shared" si="0"/>
        <v>0</v>
      </c>
      <c r="J8" s="401">
        <f t="shared" si="0"/>
        <v>0</v>
      </c>
      <c r="K8" s="383">
        <f t="shared" si="0"/>
        <v>776283</v>
      </c>
      <c r="L8" s="383">
        <f t="shared" si="0"/>
        <v>757116</v>
      </c>
    </row>
    <row r="9" spans="1:13" ht="21" customHeight="1">
      <c r="A9" s="385" t="s">
        <v>42</v>
      </c>
      <c r="B9" s="386">
        <f>E9+G9+K9</f>
        <v>28409</v>
      </c>
      <c r="C9" s="386">
        <v>26951</v>
      </c>
      <c r="D9" s="386">
        <v>32</v>
      </c>
      <c r="E9" s="386">
        <v>193</v>
      </c>
      <c r="F9" s="386">
        <v>64</v>
      </c>
      <c r="G9" s="386">
        <v>501</v>
      </c>
      <c r="H9" s="386">
        <v>262</v>
      </c>
      <c r="I9" s="402">
        <v>0</v>
      </c>
      <c r="J9" s="402">
        <v>0</v>
      </c>
      <c r="K9" s="386">
        <v>27715</v>
      </c>
      <c r="L9" s="386">
        <v>26625</v>
      </c>
    </row>
    <row r="10" spans="1:13" ht="21" customHeight="1">
      <c r="A10" s="385" t="s">
        <v>43</v>
      </c>
      <c r="B10" s="386">
        <f t="shared" ref="B10:B24" si="1">E10+G10+K10</f>
        <v>41073</v>
      </c>
      <c r="C10" s="386">
        <v>39866</v>
      </c>
      <c r="D10" s="386">
        <v>21</v>
      </c>
      <c r="E10" s="386">
        <v>360</v>
      </c>
      <c r="F10" s="386">
        <v>304</v>
      </c>
      <c r="G10" s="386">
        <v>424</v>
      </c>
      <c r="H10" s="386">
        <v>351</v>
      </c>
      <c r="I10" s="402">
        <v>0</v>
      </c>
      <c r="J10" s="402">
        <v>0</v>
      </c>
      <c r="K10" s="386">
        <v>40289</v>
      </c>
      <c r="L10" s="386">
        <v>39211</v>
      </c>
    </row>
    <row r="11" spans="1:13" ht="21" customHeight="1">
      <c r="A11" s="385" t="s">
        <v>44</v>
      </c>
      <c r="B11" s="386">
        <f t="shared" si="1"/>
        <v>103596</v>
      </c>
      <c r="C11" s="386">
        <v>100359</v>
      </c>
      <c r="D11" s="386">
        <v>58</v>
      </c>
      <c r="E11" s="386">
        <v>361</v>
      </c>
      <c r="F11" s="386">
        <v>235</v>
      </c>
      <c r="G11" s="386">
        <v>828</v>
      </c>
      <c r="H11" s="386">
        <v>626</v>
      </c>
      <c r="I11" s="402">
        <v>0</v>
      </c>
      <c r="J11" s="402">
        <v>0</v>
      </c>
      <c r="K11" s="386">
        <v>102407</v>
      </c>
      <c r="L11" s="386">
        <v>99498</v>
      </c>
    </row>
    <row r="12" spans="1:13" ht="21" customHeight="1">
      <c r="A12" s="385" t="s">
        <v>45</v>
      </c>
      <c r="B12" s="386">
        <f t="shared" si="1"/>
        <v>9756</v>
      </c>
      <c r="C12" s="386">
        <v>9431</v>
      </c>
      <c r="D12" s="386">
        <v>7</v>
      </c>
      <c r="E12" s="386">
        <v>60</v>
      </c>
      <c r="F12" s="386">
        <v>49</v>
      </c>
      <c r="G12" s="386">
        <v>130</v>
      </c>
      <c r="H12" s="386">
        <v>101</v>
      </c>
      <c r="I12" s="402">
        <v>0</v>
      </c>
      <c r="J12" s="402">
        <v>0</v>
      </c>
      <c r="K12" s="386">
        <v>9566</v>
      </c>
      <c r="L12" s="386">
        <v>9281</v>
      </c>
    </row>
    <row r="13" spans="1:13" ht="21" customHeight="1">
      <c r="A13" s="385" t="s">
        <v>46</v>
      </c>
      <c r="B13" s="386">
        <f t="shared" si="1"/>
        <v>63356</v>
      </c>
      <c r="C13" s="386">
        <v>61016</v>
      </c>
      <c r="D13" s="386">
        <v>105</v>
      </c>
      <c r="E13" s="386">
        <v>621</v>
      </c>
      <c r="F13" s="386">
        <v>436</v>
      </c>
      <c r="G13" s="386">
        <v>852</v>
      </c>
      <c r="H13" s="386">
        <v>555</v>
      </c>
      <c r="I13" s="402">
        <v>0</v>
      </c>
      <c r="J13" s="402">
        <v>0</v>
      </c>
      <c r="K13" s="386">
        <v>61883</v>
      </c>
      <c r="L13" s="386">
        <v>60025</v>
      </c>
    </row>
    <row r="14" spans="1:13" ht="21" customHeight="1">
      <c r="A14" s="385" t="s">
        <v>47</v>
      </c>
      <c r="B14" s="386">
        <f t="shared" si="1"/>
        <v>95115</v>
      </c>
      <c r="C14" s="386">
        <v>93082</v>
      </c>
      <c r="D14" s="386">
        <v>26</v>
      </c>
      <c r="E14" s="386">
        <v>1662</v>
      </c>
      <c r="F14" s="386">
        <v>1461</v>
      </c>
      <c r="G14" s="386">
        <v>1176</v>
      </c>
      <c r="H14" s="386">
        <v>976</v>
      </c>
      <c r="I14" s="402">
        <v>0</v>
      </c>
      <c r="J14" s="402">
        <v>0</v>
      </c>
      <c r="K14" s="386">
        <v>92277</v>
      </c>
      <c r="L14" s="386">
        <v>90645</v>
      </c>
    </row>
    <row r="15" spans="1:13" ht="21" customHeight="1">
      <c r="A15" s="385" t="s">
        <v>48</v>
      </c>
      <c r="B15" s="386">
        <f t="shared" si="1"/>
        <v>110413</v>
      </c>
      <c r="C15" s="386">
        <v>107012</v>
      </c>
      <c r="D15" s="386">
        <v>283</v>
      </c>
      <c r="E15" s="386">
        <v>859</v>
      </c>
      <c r="F15" s="386">
        <v>462</v>
      </c>
      <c r="G15" s="386">
        <v>1338</v>
      </c>
      <c r="H15" s="386">
        <v>933</v>
      </c>
      <c r="I15" s="402">
        <v>0</v>
      </c>
      <c r="J15" s="402">
        <v>0</v>
      </c>
      <c r="K15" s="386">
        <v>108216</v>
      </c>
      <c r="L15" s="386">
        <v>105617</v>
      </c>
    </row>
    <row r="16" spans="1:13" ht="21" customHeight="1">
      <c r="A16" s="385" t="s">
        <v>49</v>
      </c>
      <c r="B16" s="386">
        <f t="shared" si="1"/>
        <v>16726</v>
      </c>
      <c r="C16" s="386">
        <v>16390</v>
      </c>
      <c r="D16" s="386">
        <v>7</v>
      </c>
      <c r="E16" s="386">
        <v>44</v>
      </c>
      <c r="F16" s="386">
        <v>31</v>
      </c>
      <c r="G16" s="386">
        <v>152</v>
      </c>
      <c r="H16" s="386">
        <v>119</v>
      </c>
      <c r="I16" s="402">
        <v>0</v>
      </c>
      <c r="J16" s="402">
        <v>0</v>
      </c>
      <c r="K16" s="386">
        <v>16530</v>
      </c>
      <c r="L16" s="386">
        <v>16240</v>
      </c>
    </row>
    <row r="17" spans="1:12" ht="21" customHeight="1">
      <c r="A17" s="385" t="s">
        <v>50</v>
      </c>
      <c r="B17" s="386">
        <f t="shared" si="1"/>
        <v>62343</v>
      </c>
      <c r="C17" s="386">
        <v>60992</v>
      </c>
      <c r="D17" s="386">
        <v>4</v>
      </c>
      <c r="E17" s="386">
        <v>280</v>
      </c>
      <c r="F17" s="386">
        <v>206</v>
      </c>
      <c r="G17" s="386">
        <v>740</v>
      </c>
      <c r="H17" s="386">
        <v>647</v>
      </c>
      <c r="I17" s="402">
        <v>0</v>
      </c>
      <c r="J17" s="402">
        <v>0</v>
      </c>
      <c r="K17" s="386">
        <v>61323</v>
      </c>
      <c r="L17" s="386">
        <v>60139</v>
      </c>
    </row>
    <row r="18" spans="1:12" ht="21" customHeight="1">
      <c r="A18" s="385" t="s">
        <v>51</v>
      </c>
      <c r="B18" s="386">
        <f t="shared" si="1"/>
        <v>50965</v>
      </c>
      <c r="C18" s="386">
        <v>49961</v>
      </c>
      <c r="D18" s="386">
        <v>3</v>
      </c>
      <c r="E18" s="386">
        <v>174</v>
      </c>
      <c r="F18" s="386">
        <v>144</v>
      </c>
      <c r="G18" s="386">
        <v>563</v>
      </c>
      <c r="H18" s="386">
        <v>493</v>
      </c>
      <c r="I18" s="402">
        <v>0</v>
      </c>
      <c r="J18" s="402">
        <v>0</v>
      </c>
      <c r="K18" s="386">
        <v>50228</v>
      </c>
      <c r="L18" s="386">
        <v>49324</v>
      </c>
    </row>
    <row r="19" spans="1:12" ht="21" customHeight="1">
      <c r="A19" s="385" t="s">
        <v>52</v>
      </c>
      <c r="B19" s="386">
        <f t="shared" si="1"/>
        <v>25296</v>
      </c>
      <c r="C19" s="386">
        <v>24433</v>
      </c>
      <c r="D19" s="386">
        <v>17</v>
      </c>
      <c r="E19" s="386">
        <v>165</v>
      </c>
      <c r="F19" s="386">
        <v>85</v>
      </c>
      <c r="G19" s="386">
        <v>421</v>
      </c>
      <c r="H19" s="386">
        <v>256</v>
      </c>
      <c r="I19" s="402">
        <v>0</v>
      </c>
      <c r="J19" s="402">
        <v>0</v>
      </c>
      <c r="K19" s="386">
        <v>24710</v>
      </c>
      <c r="L19" s="386">
        <v>24092</v>
      </c>
    </row>
    <row r="20" spans="1:12" ht="21" customHeight="1">
      <c r="A20" s="385" t="s">
        <v>53</v>
      </c>
      <c r="B20" s="386">
        <f t="shared" si="1"/>
        <v>23066</v>
      </c>
      <c r="C20" s="386">
        <v>22492</v>
      </c>
      <c r="D20" s="386">
        <v>22</v>
      </c>
      <c r="E20" s="386">
        <v>92</v>
      </c>
      <c r="F20" s="386">
        <v>54</v>
      </c>
      <c r="G20" s="386">
        <v>347</v>
      </c>
      <c r="H20" s="386">
        <v>284</v>
      </c>
      <c r="I20" s="402">
        <v>0</v>
      </c>
      <c r="J20" s="402">
        <v>0</v>
      </c>
      <c r="K20" s="386">
        <v>22627</v>
      </c>
      <c r="L20" s="386">
        <v>22154</v>
      </c>
    </row>
    <row r="21" spans="1:12" ht="21" customHeight="1">
      <c r="A21" s="385" t="s">
        <v>54</v>
      </c>
      <c r="B21" s="386">
        <f t="shared" si="1"/>
        <v>45643</v>
      </c>
      <c r="C21" s="386">
        <v>44437</v>
      </c>
      <c r="D21" s="386">
        <v>19</v>
      </c>
      <c r="E21" s="386">
        <v>148</v>
      </c>
      <c r="F21" s="386">
        <v>104</v>
      </c>
      <c r="G21" s="386">
        <v>529</v>
      </c>
      <c r="H21" s="386">
        <v>441</v>
      </c>
      <c r="I21" s="402">
        <v>0</v>
      </c>
      <c r="J21" s="402">
        <v>0</v>
      </c>
      <c r="K21" s="386">
        <v>44966</v>
      </c>
      <c r="L21" s="386">
        <v>43892</v>
      </c>
    </row>
    <row r="22" spans="1:12" ht="21" customHeight="1">
      <c r="A22" s="385" t="s">
        <v>55</v>
      </c>
      <c r="B22" s="386">
        <f t="shared" si="1"/>
        <v>27009</v>
      </c>
      <c r="C22" s="386">
        <v>26195</v>
      </c>
      <c r="D22" s="386">
        <v>4</v>
      </c>
      <c r="E22" s="386">
        <v>140</v>
      </c>
      <c r="F22" s="386">
        <v>114</v>
      </c>
      <c r="G22" s="386">
        <v>347</v>
      </c>
      <c r="H22" s="386">
        <v>269</v>
      </c>
      <c r="I22" s="402">
        <v>0</v>
      </c>
      <c r="J22" s="402">
        <v>0</v>
      </c>
      <c r="K22" s="386">
        <v>26522</v>
      </c>
      <c r="L22" s="386">
        <v>25812</v>
      </c>
    </row>
    <row r="23" spans="1:12" ht="21" customHeight="1">
      <c r="A23" s="385" t="s">
        <v>56</v>
      </c>
      <c r="B23" s="386">
        <f t="shared" si="1"/>
        <v>71833</v>
      </c>
      <c r="C23" s="386">
        <v>69890</v>
      </c>
      <c r="D23" s="386">
        <v>133</v>
      </c>
      <c r="E23" s="386">
        <v>557</v>
      </c>
      <c r="F23" s="386">
        <v>457</v>
      </c>
      <c r="G23" s="386">
        <v>815</v>
      </c>
      <c r="H23" s="386">
        <v>627</v>
      </c>
      <c r="I23" s="402">
        <v>0</v>
      </c>
      <c r="J23" s="402">
        <v>0</v>
      </c>
      <c r="K23" s="386">
        <v>70461</v>
      </c>
      <c r="L23" s="386">
        <v>68806</v>
      </c>
    </row>
    <row r="24" spans="1:12" ht="21" customHeight="1">
      <c r="A24" s="389" t="s">
        <v>57</v>
      </c>
      <c r="B24" s="390">
        <f t="shared" si="1"/>
        <v>17099</v>
      </c>
      <c r="C24" s="390">
        <v>15980</v>
      </c>
      <c r="D24" s="390">
        <v>12</v>
      </c>
      <c r="E24" s="390">
        <v>131</v>
      </c>
      <c r="F24" s="390">
        <v>45</v>
      </c>
      <c r="G24" s="390">
        <v>405</v>
      </c>
      <c r="H24" s="390">
        <v>180</v>
      </c>
      <c r="I24" s="403">
        <v>0</v>
      </c>
      <c r="J24" s="403">
        <v>0</v>
      </c>
      <c r="K24" s="390">
        <v>16563</v>
      </c>
      <c r="L24" s="390">
        <v>15755</v>
      </c>
    </row>
    <row r="25" spans="1:12" ht="24" customHeight="1">
      <c r="A25" s="777"/>
      <c r="B25" s="777"/>
      <c r="C25" s="777"/>
      <c r="D25" s="777"/>
      <c r="E25" s="777"/>
      <c r="F25" s="777"/>
      <c r="G25" s="777"/>
      <c r="H25" s="777"/>
      <c r="I25" s="777"/>
      <c r="J25" s="777"/>
      <c r="K25" s="777"/>
      <c r="L25" s="777"/>
    </row>
  </sheetData>
  <mergeCells count="20">
    <mergeCell ref="A1:L1"/>
    <mergeCell ref="A2:L2"/>
    <mergeCell ref="B3:B6"/>
    <mergeCell ref="C3:D3"/>
    <mergeCell ref="E3:L3"/>
    <mergeCell ref="C4:C6"/>
    <mergeCell ref="D4:D6"/>
    <mergeCell ref="E4:F4"/>
    <mergeCell ref="G4:J4"/>
    <mergeCell ref="A3:A7"/>
    <mergeCell ref="A25:L25"/>
    <mergeCell ref="K4:L4"/>
    <mergeCell ref="E5:E6"/>
    <mergeCell ref="F5:F6"/>
    <mergeCell ref="G5:G6"/>
    <mergeCell ref="H5:H6"/>
    <mergeCell ref="I5:J5"/>
    <mergeCell ref="K5:K6"/>
    <mergeCell ref="L5:L6"/>
    <mergeCell ref="B7:L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L29"/>
  <sheetViews>
    <sheetView showGridLines="0" view="pageBreakPreview" zoomScale="90" zoomScaleNormal="100" zoomScaleSheetLayoutView="90" workbookViewId="0">
      <selection activeCell="B1" sqref="B1"/>
    </sheetView>
  </sheetViews>
  <sheetFormatPr defaultRowHeight="15"/>
  <cols>
    <col min="1" max="1" width="25" customWidth="1"/>
    <col min="2" max="3" width="10.875" customWidth="1"/>
    <col min="4" max="8" width="11.625" customWidth="1"/>
  </cols>
  <sheetData>
    <row r="1" spans="1:9" ht="27.75" customHeight="1">
      <c r="A1" s="782" t="str">
        <f>'Tab 4 (33)'!A1:H1</f>
        <v>V. UBEZPIECZENIE SPOŁECZNE ROLNIKÓW</v>
      </c>
      <c r="B1" s="782"/>
      <c r="C1" s="782"/>
      <c r="D1" s="782"/>
      <c r="E1" s="782"/>
      <c r="F1" s="782"/>
      <c r="G1" s="782"/>
      <c r="H1" s="782"/>
    </row>
    <row r="2" spans="1:9" ht="42" customHeight="1">
      <c r="A2" s="771" t="s">
        <v>591</v>
      </c>
      <c r="B2" s="771"/>
      <c r="C2" s="771"/>
      <c r="D2" s="771"/>
      <c r="E2" s="771"/>
      <c r="F2" s="547"/>
      <c r="I2" s="547" t="s">
        <v>539</v>
      </c>
    </row>
    <row r="3" spans="1:9">
      <c r="A3" s="679" t="s">
        <v>13</v>
      </c>
      <c r="B3" s="679" t="s">
        <v>443</v>
      </c>
      <c r="C3" s="788" t="s">
        <v>35</v>
      </c>
      <c r="D3" s="789"/>
      <c r="E3" s="789"/>
      <c r="F3" s="789"/>
      <c r="G3" s="789"/>
      <c r="H3" s="790"/>
    </row>
    <row r="4" spans="1:9" ht="165" customHeight="1">
      <c r="A4" s="684"/>
      <c r="B4" s="680"/>
      <c r="C4" s="573" t="s">
        <v>215</v>
      </c>
      <c r="D4" s="573" t="s">
        <v>444</v>
      </c>
      <c r="E4" s="573" t="s">
        <v>216</v>
      </c>
      <c r="F4" s="573" t="s">
        <v>445</v>
      </c>
      <c r="G4" s="573" t="s">
        <v>217</v>
      </c>
      <c r="H4" s="574" t="s">
        <v>218</v>
      </c>
    </row>
    <row r="5" spans="1:9">
      <c r="A5" s="680"/>
      <c r="B5" s="685" t="str">
        <f>'Tab 1 (30)'!B7:L7</f>
        <v>STAN NA DZIEŃ 31 MARCA 2024 R.</v>
      </c>
      <c r="C5" s="686"/>
      <c r="D5" s="686"/>
      <c r="E5" s="686"/>
      <c r="F5" s="686"/>
      <c r="G5" s="686"/>
      <c r="H5" s="687"/>
    </row>
    <row r="6" spans="1:9" ht="17.25" customHeight="1">
      <c r="A6" s="173" t="s">
        <v>68</v>
      </c>
      <c r="B6" s="191">
        <f>SUM(B8:B13)</f>
        <v>1032472</v>
      </c>
      <c r="C6" s="191">
        <f t="shared" ref="C6:H6" si="0">SUM(C8:C13)</f>
        <v>9234</v>
      </c>
      <c r="D6" s="191">
        <f t="shared" si="0"/>
        <v>3756</v>
      </c>
      <c r="E6" s="191">
        <f t="shared" si="0"/>
        <v>16733</v>
      </c>
      <c r="F6" s="194">
        <f t="shared" si="0"/>
        <v>0</v>
      </c>
      <c r="G6" s="191">
        <f t="shared" si="0"/>
        <v>1002749</v>
      </c>
      <c r="H6" s="191">
        <f t="shared" si="0"/>
        <v>110409</v>
      </c>
    </row>
    <row r="7" spans="1:9" ht="13.5" customHeight="1">
      <c r="A7" s="174" t="s">
        <v>35</v>
      </c>
      <c r="B7" s="187"/>
      <c r="C7" s="187"/>
      <c r="D7" s="187"/>
      <c r="E7" s="187"/>
      <c r="F7" s="187"/>
      <c r="G7" s="187"/>
      <c r="H7" s="187"/>
    </row>
    <row r="8" spans="1:9" ht="17.25" customHeight="1">
      <c r="A8" s="174" t="s">
        <v>219</v>
      </c>
      <c r="B8" s="187">
        <f>SUM(C8:G8)</f>
        <v>614810</v>
      </c>
      <c r="C8" s="187">
        <v>4912</v>
      </c>
      <c r="D8" s="175">
        <v>0</v>
      </c>
      <c r="E8" s="187">
        <v>3559</v>
      </c>
      <c r="F8" s="175">
        <v>0</v>
      </c>
      <c r="G8" s="187">
        <v>606339</v>
      </c>
      <c r="H8" s="187">
        <v>70018</v>
      </c>
    </row>
    <row r="9" spans="1:9" ht="17.25" customHeight="1">
      <c r="A9" s="174" t="s">
        <v>220</v>
      </c>
      <c r="B9" s="187">
        <f t="shared" ref="B9:B13" si="1">SUM(C9:G9)</f>
        <v>263245</v>
      </c>
      <c r="C9" s="187">
        <v>1511</v>
      </c>
      <c r="D9" s="175">
        <v>0</v>
      </c>
      <c r="E9" s="187">
        <v>1618</v>
      </c>
      <c r="F9" s="175">
        <v>0</v>
      </c>
      <c r="G9" s="187">
        <v>260116</v>
      </c>
      <c r="H9" s="187">
        <v>21449</v>
      </c>
    </row>
    <row r="10" spans="1:9" ht="17.25" customHeight="1">
      <c r="A10" s="176" t="s">
        <v>221</v>
      </c>
      <c r="B10" s="187">
        <f t="shared" si="1"/>
        <v>139412</v>
      </c>
      <c r="C10" s="187">
        <v>2811</v>
      </c>
      <c r="D10" s="175">
        <v>0</v>
      </c>
      <c r="E10" s="187">
        <v>307</v>
      </c>
      <c r="F10" s="175">
        <v>0</v>
      </c>
      <c r="G10" s="187">
        <v>136294</v>
      </c>
      <c r="H10" s="187">
        <v>18942</v>
      </c>
    </row>
    <row r="11" spans="1:9" ht="17.25" customHeight="1">
      <c r="A11" s="176" t="s">
        <v>222</v>
      </c>
      <c r="B11" s="187">
        <f t="shared" si="1"/>
        <v>3756</v>
      </c>
      <c r="C11" s="175">
        <v>0</v>
      </c>
      <c r="D11" s="187">
        <v>3756</v>
      </c>
      <c r="E11" s="175">
        <v>0</v>
      </c>
      <c r="F11" s="175">
        <v>0</v>
      </c>
      <c r="G11" s="175">
        <v>0</v>
      </c>
      <c r="H11" s="175">
        <v>0</v>
      </c>
    </row>
    <row r="12" spans="1:9" ht="45" customHeight="1">
      <c r="A12" s="176" t="s">
        <v>223</v>
      </c>
      <c r="B12" s="187">
        <f t="shared" si="1"/>
        <v>11240</v>
      </c>
      <c r="C12" s="175">
        <v>0</v>
      </c>
      <c r="D12" s="175">
        <v>0</v>
      </c>
      <c r="E12" s="187">
        <v>11240</v>
      </c>
      <c r="F12" s="175">
        <v>0</v>
      </c>
      <c r="G12" s="175">
        <v>0</v>
      </c>
      <c r="H12" s="175">
        <v>0</v>
      </c>
    </row>
    <row r="13" spans="1:9" ht="27.75" customHeight="1">
      <c r="A13" s="404" t="s">
        <v>446</v>
      </c>
      <c r="B13" s="196">
        <f t="shared" si="1"/>
        <v>9</v>
      </c>
      <c r="C13" s="182">
        <v>0</v>
      </c>
      <c r="D13" s="182">
        <v>0</v>
      </c>
      <c r="E13" s="196">
        <v>9</v>
      </c>
      <c r="F13" s="182">
        <v>0</v>
      </c>
      <c r="G13" s="182">
        <v>0</v>
      </c>
      <c r="H13" s="182">
        <v>0</v>
      </c>
    </row>
    <row r="14" spans="1:9" ht="36" customHeight="1">
      <c r="A14" s="787" t="s">
        <v>651</v>
      </c>
      <c r="B14" s="787"/>
      <c r="C14" s="787"/>
      <c r="D14" s="787"/>
      <c r="E14" s="787"/>
      <c r="F14" s="787"/>
      <c r="G14" s="787"/>
      <c r="H14" s="787"/>
    </row>
    <row r="15" spans="1:9" ht="36" customHeight="1">
      <c r="A15" s="785" t="s">
        <v>224</v>
      </c>
      <c r="B15" s="785"/>
      <c r="C15" s="785"/>
      <c r="D15" s="785"/>
      <c r="E15" s="785"/>
      <c r="F15" s="785"/>
      <c r="G15" s="785"/>
      <c r="H15" s="785"/>
    </row>
    <row r="16" spans="1:9" ht="29.25" customHeight="1">
      <c r="A16" s="786" t="s">
        <v>478</v>
      </c>
      <c r="B16" s="786"/>
      <c r="C16" s="786"/>
      <c r="D16" s="786"/>
      <c r="E16" s="786"/>
      <c r="F16" s="786"/>
      <c r="G16" s="786"/>
      <c r="H16" s="786"/>
    </row>
    <row r="17" spans="1:12" ht="28.5" customHeight="1"/>
    <row r="18" spans="1:12" ht="20.25" customHeight="1">
      <c r="A18" s="692" t="s">
        <v>592</v>
      </c>
      <c r="B18" s="692"/>
      <c r="C18" s="692"/>
      <c r="D18" s="692"/>
      <c r="E18" s="692"/>
    </row>
    <row r="19" spans="1:12">
      <c r="A19" s="675" t="s">
        <v>13</v>
      </c>
      <c r="B19" s="631" t="str">
        <f>'Tab 1 (26) i 2 (27)'!B4:C4</f>
        <v>2023 rok</v>
      </c>
      <c r="C19" s="632"/>
      <c r="D19" s="631" t="str">
        <f>'Tab 1 (26) i 2 (27)'!D4:D4</f>
        <v>2024 rok</v>
      </c>
      <c r="E19" s="633"/>
      <c r="F19" s="632"/>
      <c r="G19" s="530"/>
      <c r="H19" s="531"/>
      <c r="I19" s="531"/>
      <c r="J19" s="394"/>
      <c r="K19" s="394"/>
      <c r="L19" s="394"/>
    </row>
    <row r="20" spans="1:12" ht="15" customHeight="1">
      <c r="A20" s="675"/>
      <c r="B20" s="649" t="s">
        <v>556</v>
      </c>
      <c r="C20" s="649" t="s">
        <v>548</v>
      </c>
      <c r="D20" s="649" t="s">
        <v>556</v>
      </c>
      <c r="E20" s="656" t="s">
        <v>14</v>
      </c>
      <c r="F20" s="636"/>
      <c r="G20" s="154"/>
      <c r="H20" s="395"/>
      <c r="I20" s="395"/>
      <c r="J20" s="395"/>
      <c r="K20" s="395"/>
      <c r="L20" s="395"/>
    </row>
    <row r="21" spans="1:12" ht="63" customHeight="1">
      <c r="A21" s="675"/>
      <c r="B21" s="651"/>
      <c r="C21" s="651"/>
      <c r="D21" s="651"/>
      <c r="E21" s="557" t="str">
        <f>'Tab 1 (26) i 2 (27)'!E6</f>
        <v xml:space="preserve">I kwartału 
2024 r. 
z 
I kwartałem 
2023 r. </v>
      </c>
      <c r="F21" s="570" t="str">
        <f>'Tab 1 (26) i 2 (27)'!F6</f>
        <v xml:space="preserve">I kwartału 
2024 r. 
z 
IV kwartałem 
2023 r. </v>
      </c>
      <c r="G21" s="532"/>
      <c r="H21" s="533"/>
      <c r="I21" s="533"/>
      <c r="J21" s="157"/>
      <c r="K21" s="157"/>
      <c r="L21" s="157"/>
    </row>
    <row r="22" spans="1:12" ht="20.25" customHeight="1">
      <c r="A22" s="768" t="s">
        <v>225</v>
      </c>
      <c r="B22" s="769"/>
      <c r="C22" s="769"/>
      <c r="D22" s="769"/>
      <c r="E22" s="769"/>
      <c r="F22" s="770"/>
      <c r="G22" s="541"/>
      <c r="H22" s="227"/>
      <c r="I22" s="227"/>
      <c r="J22" s="396"/>
      <c r="K22" s="396"/>
      <c r="L22" s="396"/>
    </row>
    <row r="23" spans="1:12" ht="17.25" customHeight="1">
      <c r="A23" s="183" t="s">
        <v>68</v>
      </c>
      <c r="B23" s="185">
        <v>827500</v>
      </c>
      <c r="C23" s="185">
        <v>799688</v>
      </c>
      <c r="D23" s="185">
        <v>791698</v>
      </c>
      <c r="E23" s="485">
        <f>D23/B23-1</f>
        <v>-4.3265256797583085E-2</v>
      </c>
      <c r="F23" s="485">
        <f>D23/C23-1</f>
        <v>-9.9913966446913971E-3</v>
      </c>
      <c r="G23" s="543"/>
      <c r="H23" s="544"/>
      <c r="I23" s="544"/>
      <c r="J23" s="406"/>
      <c r="K23" s="406"/>
      <c r="L23" s="406"/>
    </row>
    <row r="24" spans="1:12" ht="17.25" customHeight="1">
      <c r="A24" s="174" t="s">
        <v>226</v>
      </c>
      <c r="B24" s="187">
        <v>818556</v>
      </c>
      <c r="C24" s="187">
        <v>790368</v>
      </c>
      <c r="D24" s="187">
        <v>782130</v>
      </c>
      <c r="E24" s="380">
        <f t="shared" ref="E24:E25" si="2">D24/B24-1</f>
        <v>-4.4500315189186845E-2</v>
      </c>
      <c r="F24" s="380">
        <f t="shared" ref="F24:F25" si="3">D24/C24-1</f>
        <v>-1.0422992833717948E-2</v>
      </c>
      <c r="G24" s="542"/>
      <c r="H24" s="545"/>
      <c r="I24" s="545"/>
      <c r="J24" s="407"/>
      <c r="K24" s="407"/>
      <c r="L24" s="407"/>
    </row>
    <row r="25" spans="1:12" ht="17.25" customHeight="1">
      <c r="A25" s="177" t="s">
        <v>227</v>
      </c>
      <c r="B25" s="196">
        <v>821641</v>
      </c>
      <c r="C25" s="196">
        <v>793863</v>
      </c>
      <c r="D25" s="196">
        <v>785851</v>
      </c>
      <c r="E25" s="381">
        <f t="shared" si="2"/>
        <v>-4.3559170002470671E-2</v>
      </c>
      <c r="F25" s="381">
        <f t="shared" si="3"/>
        <v>-1.009242148834244E-2</v>
      </c>
      <c r="G25" s="542"/>
      <c r="H25" s="545"/>
      <c r="I25" s="545"/>
      <c r="J25" s="407"/>
      <c r="K25" s="407"/>
      <c r="L25" s="407"/>
    </row>
    <row r="26" spans="1:12" ht="20.25" customHeight="1">
      <c r="A26" s="768" t="s">
        <v>228</v>
      </c>
      <c r="B26" s="769"/>
      <c r="C26" s="769"/>
      <c r="D26" s="769"/>
      <c r="E26" s="769"/>
      <c r="F26" s="770"/>
      <c r="G26" s="541"/>
      <c r="H26" s="227"/>
      <c r="I26" s="227"/>
      <c r="J26" s="396"/>
      <c r="K26" s="396"/>
      <c r="L26" s="396"/>
    </row>
    <row r="27" spans="1:12" ht="17.25" customHeight="1">
      <c r="A27" s="183" t="s">
        <v>68</v>
      </c>
      <c r="B27" s="185">
        <v>1084276</v>
      </c>
      <c r="C27" s="185">
        <v>1043572</v>
      </c>
      <c r="D27" s="185">
        <v>1032472</v>
      </c>
      <c r="E27" s="485">
        <f t="shared" ref="E27:E29" si="4">D27/B27-1</f>
        <v>-4.7777503144955658E-2</v>
      </c>
      <c r="F27" s="485">
        <f t="shared" ref="F27:F29" si="5">D27/C27-1</f>
        <v>-1.063654448375384E-2</v>
      </c>
      <c r="G27" s="543"/>
      <c r="H27" s="544"/>
      <c r="I27" s="544"/>
      <c r="J27" s="406"/>
      <c r="K27" s="406"/>
      <c r="L27" s="406"/>
    </row>
    <row r="28" spans="1:12" ht="17.25" customHeight="1">
      <c r="A28" s="174" t="s">
        <v>229</v>
      </c>
      <c r="B28" s="187">
        <v>1068314</v>
      </c>
      <c r="C28" s="187">
        <v>1027096</v>
      </c>
      <c r="D28" s="187">
        <v>1015739</v>
      </c>
      <c r="E28" s="380">
        <f t="shared" si="4"/>
        <v>-4.921305908188045E-2</v>
      </c>
      <c r="F28" s="380">
        <f t="shared" si="5"/>
        <v>-1.1057388987981698E-2</v>
      </c>
      <c r="G28" s="542"/>
      <c r="H28" s="545"/>
      <c r="I28" s="545"/>
      <c r="J28" s="407"/>
      <c r="K28" s="407"/>
      <c r="L28" s="407"/>
    </row>
    <row r="29" spans="1:12" ht="17.25" customHeight="1">
      <c r="A29" s="177" t="s">
        <v>252</v>
      </c>
      <c r="B29" s="196">
        <v>1071475</v>
      </c>
      <c r="C29" s="196">
        <v>1032661</v>
      </c>
      <c r="D29" s="196">
        <v>1019482</v>
      </c>
      <c r="E29" s="381">
        <f t="shared" si="4"/>
        <v>-4.8524697263118588E-2</v>
      </c>
      <c r="F29" s="381">
        <f t="shared" si="5"/>
        <v>-1.2762174614902699E-2</v>
      </c>
      <c r="G29" s="542"/>
      <c r="H29" s="545"/>
      <c r="I29" s="545"/>
      <c r="J29" s="407"/>
      <c r="K29" s="407"/>
      <c r="L29" s="407"/>
    </row>
  </sheetData>
  <mergeCells count="19">
    <mergeCell ref="A1:H1"/>
    <mergeCell ref="A3:A5"/>
    <mergeCell ref="B3:B4"/>
    <mergeCell ref="C3:H3"/>
    <mergeCell ref="B5:H5"/>
    <mergeCell ref="A22:F22"/>
    <mergeCell ref="A26:F26"/>
    <mergeCell ref="A2:E2"/>
    <mergeCell ref="A18:E18"/>
    <mergeCell ref="A19:A21"/>
    <mergeCell ref="B19:C19"/>
    <mergeCell ref="B20:B21"/>
    <mergeCell ref="C20:C21"/>
    <mergeCell ref="D20:D21"/>
    <mergeCell ref="D19:F19"/>
    <mergeCell ref="E20:F20"/>
    <mergeCell ref="A15:H15"/>
    <mergeCell ref="A16:H16"/>
    <mergeCell ref="A14:H14"/>
  </mergeCells>
  <hyperlinks>
    <hyperlink ref="I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8:B12 B1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6"/>
  <sheetViews>
    <sheetView showGridLines="0" view="pageBreakPreview" topLeftCell="A48" zoomScale="110" zoomScaleNormal="100" zoomScaleSheetLayoutView="110" workbookViewId="0">
      <selection activeCell="B1" sqref="B1"/>
    </sheetView>
  </sheetViews>
  <sheetFormatPr defaultRowHeight="15"/>
  <cols>
    <col min="1" max="1" width="3.25" customWidth="1"/>
    <col min="2" max="2" width="84.75" customWidth="1"/>
    <col min="12" max="12" width="25.625" customWidth="1"/>
  </cols>
  <sheetData>
    <row r="1" spans="1:3" ht="29.25" customHeight="1">
      <c r="A1" s="621" t="s">
        <v>8</v>
      </c>
      <c r="B1" s="621"/>
      <c r="C1" s="547" t="s">
        <v>539</v>
      </c>
    </row>
    <row r="2" spans="1:3" ht="40.5" customHeight="1">
      <c r="A2" s="100"/>
      <c r="B2" s="101" t="s">
        <v>411</v>
      </c>
    </row>
    <row r="3" spans="1:3" ht="21" customHeight="1">
      <c r="A3" s="100"/>
      <c r="B3" s="467" t="s">
        <v>324</v>
      </c>
    </row>
    <row r="4" spans="1:3" ht="22.5" customHeight="1">
      <c r="A4" s="100"/>
      <c r="B4" s="467" t="s">
        <v>466</v>
      </c>
    </row>
    <row r="5" spans="1:3" ht="30" customHeight="1">
      <c r="A5" s="102" t="s">
        <v>1</v>
      </c>
      <c r="B5" s="468" t="s">
        <v>467</v>
      </c>
    </row>
    <row r="6" spans="1:3" ht="12.75" customHeight="1">
      <c r="A6" s="76"/>
      <c r="B6" s="467" t="s">
        <v>421</v>
      </c>
    </row>
    <row r="7" spans="1:3" ht="24.75" customHeight="1">
      <c r="A7" s="76"/>
      <c r="B7" s="467" t="s">
        <v>498</v>
      </c>
    </row>
    <row r="8" spans="1:3" ht="30" customHeight="1">
      <c r="A8" s="76"/>
      <c r="B8" s="467" t="s">
        <v>422</v>
      </c>
    </row>
    <row r="9" spans="1:3" ht="12.75" customHeight="1">
      <c r="A9" s="76"/>
      <c r="B9" s="467" t="s">
        <v>423</v>
      </c>
    </row>
    <row r="10" spans="1:3" ht="36" customHeight="1">
      <c r="A10" s="76"/>
      <c r="B10" s="467" t="s">
        <v>641</v>
      </c>
    </row>
    <row r="11" spans="1:3" ht="20.25" customHeight="1">
      <c r="A11" s="76"/>
      <c r="B11" s="467" t="s">
        <v>424</v>
      </c>
    </row>
    <row r="12" spans="1:3" ht="30" customHeight="1">
      <c r="A12" s="76"/>
      <c r="B12" s="101" t="s">
        <v>311</v>
      </c>
    </row>
    <row r="13" spans="1:3" ht="49.5" customHeight="1">
      <c r="A13" s="76"/>
      <c r="B13" s="101" t="s">
        <v>326</v>
      </c>
    </row>
    <row r="14" spans="1:3" ht="45.75" customHeight="1">
      <c r="A14" s="76"/>
      <c r="B14" s="115" t="s">
        <v>325</v>
      </c>
    </row>
    <row r="15" spans="1:3" ht="39.75" customHeight="1">
      <c r="A15" s="102" t="s">
        <v>2</v>
      </c>
      <c r="B15" s="101" t="s">
        <v>403</v>
      </c>
    </row>
    <row r="16" spans="1:3" ht="15.75" customHeight="1">
      <c r="A16" s="104"/>
      <c r="B16" s="105" t="s">
        <v>394</v>
      </c>
    </row>
    <row r="17" spans="1:8" ht="15.75" customHeight="1">
      <c r="A17" s="104"/>
      <c r="B17" s="105" t="s">
        <v>345</v>
      </c>
    </row>
    <row r="18" spans="1:8" ht="16.5" customHeight="1">
      <c r="A18" s="104"/>
      <c r="B18" s="105" t="s">
        <v>346</v>
      </c>
    </row>
    <row r="19" spans="1:8" ht="44.25" customHeight="1">
      <c r="A19" s="104"/>
      <c r="B19" s="467" t="s">
        <v>640</v>
      </c>
    </row>
    <row r="20" spans="1:8" ht="25.5" customHeight="1">
      <c r="A20" s="104"/>
      <c r="B20" s="100" t="s">
        <v>395</v>
      </c>
      <c r="C20" s="98"/>
      <c r="D20" s="98"/>
      <c r="E20" s="98"/>
      <c r="F20" s="98"/>
      <c r="G20" s="98"/>
      <c r="H20" s="98"/>
    </row>
    <row r="21" spans="1:8" ht="24.75" customHeight="1">
      <c r="A21" s="104"/>
      <c r="B21" s="100" t="s">
        <v>507</v>
      </c>
      <c r="C21" s="98"/>
      <c r="D21" s="98"/>
      <c r="E21" s="98"/>
      <c r="F21" s="98"/>
      <c r="G21" s="98"/>
      <c r="H21" s="98"/>
    </row>
    <row r="22" spans="1:8" ht="15" customHeight="1">
      <c r="A22" s="104"/>
      <c r="B22" s="100" t="s">
        <v>347</v>
      </c>
      <c r="C22" s="98"/>
      <c r="D22" s="98"/>
      <c r="E22" s="98"/>
      <c r="F22" s="98"/>
      <c r="G22" s="98"/>
      <c r="H22" s="98"/>
    </row>
    <row r="23" spans="1:8" ht="27" customHeight="1">
      <c r="A23" s="104"/>
      <c r="B23" s="100" t="s">
        <v>642</v>
      </c>
      <c r="C23" s="98"/>
      <c r="D23" s="98"/>
      <c r="E23" s="98"/>
      <c r="F23" s="98"/>
      <c r="G23" s="98"/>
      <c r="H23" s="98"/>
    </row>
    <row r="24" spans="1:8" ht="30" customHeight="1">
      <c r="A24" s="104"/>
      <c r="B24" s="100" t="s">
        <v>643</v>
      </c>
      <c r="C24" s="98"/>
      <c r="D24" s="98"/>
      <c r="E24" s="98"/>
      <c r="F24" s="98"/>
      <c r="G24" s="98"/>
      <c r="H24" s="98"/>
    </row>
    <row r="25" spans="1:8" ht="30" customHeight="1">
      <c r="A25" s="104"/>
      <c r="B25" s="100" t="s">
        <v>511</v>
      </c>
    </row>
    <row r="26" spans="1:8" s="99" customFormat="1" ht="57" customHeight="1">
      <c r="A26" s="106"/>
      <c r="B26" s="101" t="s">
        <v>348</v>
      </c>
    </row>
    <row r="27" spans="1:8" s="99" customFormat="1" ht="41.25" customHeight="1">
      <c r="A27" s="106"/>
      <c r="B27" s="101" t="s">
        <v>349</v>
      </c>
    </row>
    <row r="28" spans="1:8" ht="27" customHeight="1">
      <c r="A28" s="104"/>
      <c r="B28" s="107" t="s">
        <v>396</v>
      </c>
    </row>
    <row r="29" spans="1:8" ht="18" customHeight="1">
      <c r="A29" s="104"/>
      <c r="B29" s="108" t="s">
        <v>397</v>
      </c>
    </row>
    <row r="30" spans="1:8" ht="27" customHeight="1">
      <c r="A30" s="104"/>
      <c r="B30" s="107" t="s">
        <v>644</v>
      </c>
    </row>
    <row r="31" spans="1:8" ht="27" customHeight="1">
      <c r="A31" s="104"/>
      <c r="B31" s="107" t="s">
        <v>398</v>
      </c>
    </row>
    <row r="32" spans="1:8" ht="14.25" customHeight="1">
      <c r="A32" s="104"/>
      <c r="B32" s="499" t="s">
        <v>517</v>
      </c>
    </row>
    <row r="33" spans="1:2" ht="15" customHeight="1">
      <c r="A33" s="104"/>
      <c r="B33" s="101" t="s">
        <v>518</v>
      </c>
    </row>
    <row r="34" spans="1:2" ht="15" customHeight="1">
      <c r="A34" s="104"/>
      <c r="B34" s="101" t="s">
        <v>632</v>
      </c>
    </row>
    <row r="35" spans="1:2" ht="24" customHeight="1">
      <c r="A35" s="104"/>
      <c r="B35" s="469" t="s">
        <v>633</v>
      </c>
    </row>
    <row r="36" spans="1:2" ht="30" customHeight="1">
      <c r="A36" s="104"/>
      <c r="B36" s="101" t="s">
        <v>637</v>
      </c>
    </row>
    <row r="37" spans="1:2" ht="18" customHeight="1">
      <c r="A37" s="104"/>
      <c r="B37" s="100" t="s">
        <v>350</v>
      </c>
    </row>
    <row r="38" spans="1:2" ht="54.75" customHeight="1">
      <c r="A38" s="104"/>
      <c r="B38" s="101" t="s">
        <v>412</v>
      </c>
    </row>
    <row r="39" spans="1:2" ht="15" customHeight="1">
      <c r="A39" s="68"/>
      <c r="B39" s="468" t="s">
        <v>432</v>
      </c>
    </row>
    <row r="40" spans="1:2" ht="15" customHeight="1">
      <c r="A40" s="68"/>
      <c r="B40" s="469" t="s">
        <v>433</v>
      </c>
    </row>
    <row r="41" spans="1:2" ht="25.5" customHeight="1">
      <c r="A41" s="68"/>
      <c r="B41" s="469" t="s">
        <v>634</v>
      </c>
    </row>
    <row r="42" spans="1:2" ht="25.5" customHeight="1">
      <c r="A42" s="68"/>
      <c r="B42" s="469" t="s">
        <v>422</v>
      </c>
    </row>
    <row r="43" spans="1:2" ht="21" customHeight="1">
      <c r="A43" s="68"/>
      <c r="B43" s="469" t="s">
        <v>636</v>
      </c>
    </row>
    <row r="44" spans="1:2" ht="33" customHeight="1">
      <c r="A44" s="68"/>
      <c r="B44" s="101" t="s">
        <v>428</v>
      </c>
    </row>
    <row r="45" spans="1:2" ht="27" customHeight="1">
      <c r="A45" s="109" t="s">
        <v>3</v>
      </c>
      <c r="B45" s="100" t="s">
        <v>635</v>
      </c>
    </row>
    <row r="46" spans="1:2" ht="18" customHeight="1">
      <c r="A46" s="76"/>
      <c r="B46" s="110" t="s">
        <v>415</v>
      </c>
    </row>
    <row r="47" spans="1:2" ht="18" customHeight="1">
      <c r="A47" s="68"/>
      <c r="B47" s="110" t="s">
        <v>413</v>
      </c>
    </row>
    <row r="48" spans="1:2" ht="18" customHeight="1">
      <c r="A48" s="68"/>
      <c r="B48" s="110" t="s">
        <v>312</v>
      </c>
    </row>
    <row r="49" spans="1:2" ht="18" customHeight="1">
      <c r="A49" s="68"/>
      <c r="B49" s="110" t="s">
        <v>313</v>
      </c>
    </row>
    <row r="50" spans="1:2" ht="18" customHeight="1">
      <c r="A50" s="68"/>
      <c r="B50" s="110" t="s">
        <v>314</v>
      </c>
    </row>
    <row r="51" spans="1:2" ht="18" customHeight="1">
      <c r="A51" s="68"/>
      <c r="B51" s="110" t="s">
        <v>315</v>
      </c>
    </row>
    <row r="52" spans="1:2" ht="18" customHeight="1">
      <c r="A52" s="68"/>
      <c r="B52" s="110" t="s">
        <v>316</v>
      </c>
    </row>
    <row r="53" spans="1:2" ht="18" customHeight="1">
      <c r="A53" s="68"/>
      <c r="B53" s="110" t="s">
        <v>317</v>
      </c>
    </row>
    <row r="54" spans="1:2" ht="18" customHeight="1">
      <c r="A54" s="68"/>
      <c r="B54" s="110" t="s">
        <v>404</v>
      </c>
    </row>
    <row r="55" spans="1:2" ht="18" customHeight="1">
      <c r="A55" s="68"/>
      <c r="B55" s="110" t="s">
        <v>318</v>
      </c>
    </row>
    <row r="56" spans="1:2" ht="18" customHeight="1">
      <c r="A56" s="68"/>
      <c r="B56" s="110" t="s">
        <v>319</v>
      </c>
    </row>
    <row r="57" spans="1:2" ht="18" customHeight="1">
      <c r="A57" s="68"/>
      <c r="B57" s="110" t="s">
        <v>320</v>
      </c>
    </row>
    <row r="58" spans="1:2" ht="18" customHeight="1">
      <c r="A58" s="68"/>
      <c r="B58" s="110" t="s">
        <v>323</v>
      </c>
    </row>
    <row r="59" spans="1:2" ht="17.25" customHeight="1">
      <c r="A59" s="68"/>
      <c r="B59" s="110" t="s">
        <v>668</v>
      </c>
    </row>
    <row r="60" spans="1:2" ht="21" customHeight="1">
      <c r="A60" s="68"/>
      <c r="B60" s="110" t="s">
        <v>669</v>
      </c>
    </row>
    <row r="61" spans="1:2" ht="30" customHeight="1">
      <c r="A61" s="102" t="s">
        <v>4</v>
      </c>
      <c r="B61" s="101" t="s">
        <v>405</v>
      </c>
    </row>
    <row r="62" spans="1:2" ht="51" customHeight="1">
      <c r="A62" s="68"/>
      <c r="B62" s="103" t="s">
        <v>406</v>
      </c>
    </row>
    <row r="63" spans="1:2" ht="39" customHeight="1">
      <c r="A63" s="68"/>
      <c r="B63" s="103" t="s">
        <v>399</v>
      </c>
    </row>
    <row r="64" spans="1:2" ht="82.5" customHeight="1">
      <c r="A64" s="68"/>
      <c r="B64" s="103" t="s">
        <v>351</v>
      </c>
    </row>
    <row r="65" spans="1:2" ht="30" customHeight="1">
      <c r="A65" s="68"/>
      <c r="B65" s="478" t="s">
        <v>402</v>
      </c>
    </row>
    <row r="66" spans="1:2" ht="35.25" customHeight="1">
      <c r="A66" s="68"/>
      <c r="B66" s="103" t="s">
        <v>416</v>
      </c>
    </row>
    <row r="67" spans="1:2" ht="30" customHeight="1">
      <c r="A67" s="102" t="s">
        <v>5</v>
      </c>
      <c r="B67" s="111" t="s">
        <v>407</v>
      </c>
    </row>
    <row r="68" spans="1:2" ht="69" customHeight="1">
      <c r="A68" s="68"/>
      <c r="B68" s="469" t="s">
        <v>468</v>
      </c>
    </row>
    <row r="69" spans="1:2" ht="40.5" customHeight="1">
      <c r="A69" s="68"/>
      <c r="B69" s="467" t="s">
        <v>499</v>
      </c>
    </row>
    <row r="70" spans="1:2" ht="52.5" customHeight="1">
      <c r="A70" s="68"/>
      <c r="B70" s="103" t="s">
        <v>408</v>
      </c>
    </row>
    <row r="71" spans="1:2" ht="18" customHeight="1">
      <c r="A71" s="68"/>
      <c r="B71" s="112" t="s">
        <v>321</v>
      </c>
    </row>
    <row r="72" spans="1:2" ht="19.5" customHeight="1">
      <c r="A72" s="68"/>
      <c r="B72" s="112" t="s">
        <v>541</v>
      </c>
    </row>
    <row r="73" spans="1:2" ht="19.5" customHeight="1">
      <c r="A73" s="68"/>
      <c r="B73" s="101" t="s">
        <v>542</v>
      </c>
    </row>
    <row r="74" spans="1:2" ht="30" customHeight="1">
      <c r="A74" s="68"/>
      <c r="B74" s="103" t="s">
        <v>322</v>
      </c>
    </row>
    <row r="75" spans="1:2" ht="16.5" customHeight="1">
      <c r="A75" s="68"/>
      <c r="B75" s="112" t="s">
        <v>352</v>
      </c>
    </row>
    <row r="76" spans="1:2" ht="61.5" customHeight="1">
      <c r="A76" s="76"/>
      <c r="B76" s="103" t="s">
        <v>400</v>
      </c>
    </row>
    <row r="77" spans="1:2" ht="28.5" customHeight="1">
      <c r="A77" s="76"/>
      <c r="B77" s="103" t="s">
        <v>401</v>
      </c>
    </row>
    <row r="78" spans="1:2" ht="52.5" customHeight="1">
      <c r="A78" s="76"/>
      <c r="B78" s="103" t="s">
        <v>645</v>
      </c>
    </row>
    <row r="79" spans="1:2" ht="33.75" customHeight="1">
      <c r="A79" s="76"/>
      <c r="B79" s="478" t="s">
        <v>353</v>
      </c>
    </row>
    <row r="80" spans="1:2" ht="34.5" customHeight="1">
      <c r="A80" s="76"/>
      <c r="B80" s="478" t="s">
        <v>354</v>
      </c>
    </row>
    <row r="81" spans="1:2" ht="45.75" customHeight="1">
      <c r="A81" s="76"/>
      <c r="B81" s="478" t="s">
        <v>355</v>
      </c>
    </row>
    <row r="82" spans="1:2" ht="15" customHeight="1">
      <c r="A82" s="76"/>
      <c r="B82" s="478" t="s">
        <v>356</v>
      </c>
    </row>
    <row r="83" spans="1:2" ht="18" customHeight="1">
      <c r="A83" s="76"/>
      <c r="B83" s="478" t="s">
        <v>357</v>
      </c>
    </row>
    <row r="84" spans="1:2" ht="51" customHeight="1">
      <c r="A84" s="76"/>
      <c r="B84" s="478" t="s">
        <v>9</v>
      </c>
    </row>
    <row r="85" spans="1:2" ht="44.25" customHeight="1">
      <c r="A85" s="76"/>
      <c r="B85" s="478" t="s">
        <v>500</v>
      </c>
    </row>
    <row r="86" spans="1:2" ht="24" customHeight="1">
      <c r="A86" s="76"/>
      <c r="B86" s="478" t="s">
        <v>358</v>
      </c>
    </row>
    <row r="87" spans="1:2" ht="30" customHeight="1">
      <c r="A87" s="76"/>
      <c r="B87" s="478" t="s">
        <v>359</v>
      </c>
    </row>
    <row r="88" spans="1:2" ht="23.25" customHeight="1">
      <c r="A88" s="76"/>
      <c r="B88" s="563" t="s">
        <v>646</v>
      </c>
    </row>
    <row r="89" spans="1:2" ht="24" customHeight="1">
      <c r="A89" s="76"/>
      <c r="B89" s="563" t="s">
        <v>545</v>
      </c>
    </row>
    <row r="90" spans="1:2" ht="18" customHeight="1">
      <c r="A90" s="76"/>
      <c r="B90" s="563" t="s">
        <v>546</v>
      </c>
    </row>
    <row r="91" spans="1:2" ht="39.75" customHeight="1">
      <c r="A91" s="76"/>
      <c r="B91" s="478" t="s">
        <v>654</v>
      </c>
    </row>
    <row r="92" spans="1:2" ht="53.25" customHeight="1">
      <c r="A92" s="76"/>
      <c r="B92" s="103" t="s">
        <v>647</v>
      </c>
    </row>
    <row r="93" spans="1:2" ht="13.5" customHeight="1">
      <c r="A93" s="76"/>
      <c r="B93" s="112" t="s">
        <v>360</v>
      </c>
    </row>
    <row r="94" spans="1:2" ht="34.5" customHeight="1">
      <c r="A94" s="76"/>
      <c r="B94" s="103" t="s">
        <v>361</v>
      </c>
    </row>
    <row r="95" spans="1:2" ht="40.5" customHeight="1">
      <c r="A95" s="76"/>
      <c r="B95" s="103" t="s">
        <v>362</v>
      </c>
    </row>
    <row r="96" spans="1:2" ht="12.75" customHeight="1">
      <c r="A96" s="76"/>
      <c r="B96" s="112" t="s">
        <v>363</v>
      </c>
    </row>
    <row r="97" spans="1:2" ht="33.75" customHeight="1">
      <c r="A97" s="76"/>
      <c r="B97" s="103" t="s">
        <v>364</v>
      </c>
    </row>
    <row r="98" spans="1:2" ht="29.25" customHeight="1">
      <c r="A98" s="76"/>
      <c r="B98" s="103" t="s">
        <v>648</v>
      </c>
    </row>
    <row r="99" spans="1:2" ht="63.75" customHeight="1">
      <c r="A99" s="76"/>
      <c r="B99" s="103" t="s">
        <v>649</v>
      </c>
    </row>
    <row r="100" spans="1:2" ht="15" customHeight="1">
      <c r="A100" s="76"/>
      <c r="B100" s="112" t="s">
        <v>365</v>
      </c>
    </row>
    <row r="101" spans="1:2" ht="33.75" customHeight="1">
      <c r="A101" s="76"/>
      <c r="B101" s="103" t="s">
        <v>368</v>
      </c>
    </row>
    <row r="102" spans="1:2" ht="15" customHeight="1">
      <c r="A102" s="76"/>
      <c r="B102" s="103" t="s">
        <v>366</v>
      </c>
    </row>
    <row r="103" spans="1:2" ht="47.25" customHeight="1">
      <c r="A103" s="76"/>
      <c r="B103" s="103" t="s">
        <v>409</v>
      </c>
    </row>
    <row r="104" spans="1:2" ht="37.5" customHeight="1">
      <c r="A104" s="76"/>
      <c r="B104" s="103" t="s">
        <v>410</v>
      </c>
    </row>
    <row r="105" spans="1:2" ht="33" customHeight="1">
      <c r="A105" s="76"/>
      <c r="B105" s="103" t="s">
        <v>367</v>
      </c>
    </row>
    <row r="106" spans="1:2" ht="59.25" customHeight="1">
      <c r="A106" s="76"/>
      <c r="B106" s="103" t="s">
        <v>369</v>
      </c>
    </row>
    <row r="107" spans="1:2" ht="23.25" customHeight="1">
      <c r="A107" s="76"/>
      <c r="B107" s="103" t="s">
        <v>370</v>
      </c>
    </row>
    <row r="108" spans="1:2" ht="15" customHeight="1">
      <c r="A108" s="76"/>
      <c r="B108" s="103" t="s">
        <v>371</v>
      </c>
    </row>
    <row r="109" spans="1:2" ht="24" customHeight="1">
      <c r="A109" s="76"/>
      <c r="B109" s="103" t="s">
        <v>372</v>
      </c>
    </row>
    <row r="110" spans="1:2" ht="15" customHeight="1">
      <c r="A110" s="76"/>
      <c r="B110" s="112" t="s">
        <v>373</v>
      </c>
    </row>
    <row r="111" spans="1:2" ht="15" customHeight="1">
      <c r="A111" s="76"/>
      <c r="B111" s="103" t="s">
        <v>374</v>
      </c>
    </row>
    <row r="112" spans="1:2" ht="27" customHeight="1">
      <c r="A112" s="76"/>
      <c r="B112" s="103" t="s">
        <v>375</v>
      </c>
    </row>
    <row r="113" spans="1:2" ht="36" customHeight="1">
      <c r="A113" s="76"/>
      <c r="B113" s="103" t="s">
        <v>376</v>
      </c>
    </row>
    <row r="114" spans="1:2" ht="21" customHeight="1">
      <c r="A114" s="76"/>
      <c r="B114" s="103" t="s">
        <v>377</v>
      </c>
    </row>
    <row r="115" spans="1:2" ht="25.5" customHeight="1">
      <c r="A115" s="76"/>
      <c r="B115" s="112" t="s">
        <v>10</v>
      </c>
    </row>
    <row r="116" spans="1:2" ht="42" customHeight="1">
      <c r="A116" s="109" t="s">
        <v>6</v>
      </c>
      <c r="B116" s="101" t="s">
        <v>417</v>
      </c>
    </row>
    <row r="117" spans="1:2" ht="15.75" customHeight="1">
      <c r="A117" s="109"/>
      <c r="B117" s="103" t="s">
        <v>378</v>
      </c>
    </row>
    <row r="118" spans="1:2" ht="24.75" customHeight="1">
      <c r="A118" s="109"/>
      <c r="B118" s="103" t="s">
        <v>418</v>
      </c>
    </row>
    <row r="119" spans="1:2" ht="15" customHeight="1">
      <c r="A119" s="109"/>
      <c r="B119" s="103" t="s">
        <v>379</v>
      </c>
    </row>
    <row r="120" spans="1:2" ht="24.75" customHeight="1">
      <c r="A120" s="109"/>
      <c r="B120" s="103" t="s">
        <v>380</v>
      </c>
    </row>
    <row r="121" spans="1:2" ht="29.25" customHeight="1">
      <c r="A121" s="109"/>
      <c r="B121" s="103" t="s">
        <v>501</v>
      </c>
    </row>
    <row r="122" spans="1:2" ht="85.5" customHeight="1">
      <c r="A122" s="109"/>
      <c r="B122" s="103" t="s">
        <v>381</v>
      </c>
    </row>
    <row r="123" spans="1:2" ht="23.25" customHeight="1">
      <c r="A123" s="104"/>
      <c r="B123" s="111" t="s">
        <v>382</v>
      </c>
    </row>
    <row r="124" spans="1:2" ht="24" customHeight="1">
      <c r="A124" s="104"/>
      <c r="B124" s="101" t="s">
        <v>383</v>
      </c>
    </row>
    <row r="125" spans="1:2" ht="29.25" customHeight="1">
      <c r="A125" s="104"/>
      <c r="B125" s="101" t="s">
        <v>384</v>
      </c>
    </row>
    <row r="126" spans="1:2" ht="24" customHeight="1">
      <c r="A126" s="104"/>
      <c r="B126" s="101" t="s">
        <v>385</v>
      </c>
    </row>
    <row r="127" spans="1:2" ht="24.75" customHeight="1">
      <c r="A127" s="104"/>
      <c r="B127" s="101" t="s">
        <v>386</v>
      </c>
    </row>
    <row r="128" spans="1:2" ht="34.5" customHeight="1">
      <c r="A128" s="104"/>
      <c r="B128" s="101" t="s">
        <v>387</v>
      </c>
    </row>
    <row r="129" spans="1:2" ht="30" customHeight="1">
      <c r="A129" s="104"/>
      <c r="B129" s="101" t="s">
        <v>388</v>
      </c>
    </row>
    <row r="130" spans="1:2" ht="31.5" customHeight="1">
      <c r="A130" s="104"/>
      <c r="B130" s="101" t="s">
        <v>389</v>
      </c>
    </row>
    <row r="131" spans="1:2" ht="15" customHeight="1">
      <c r="A131" s="104"/>
      <c r="B131" s="101" t="s">
        <v>390</v>
      </c>
    </row>
    <row r="132" spans="1:2" ht="33.75" customHeight="1">
      <c r="A132" s="104"/>
      <c r="B132" s="101" t="s">
        <v>391</v>
      </c>
    </row>
    <row r="133" spans="1:2" ht="39" customHeight="1">
      <c r="A133" s="104"/>
      <c r="B133" s="101" t="s">
        <v>392</v>
      </c>
    </row>
    <row r="134" spans="1:2" ht="51" customHeight="1">
      <c r="A134" s="104"/>
      <c r="B134" s="101" t="s">
        <v>650</v>
      </c>
    </row>
    <row r="135" spans="1:2" ht="51" customHeight="1">
      <c r="A135" s="104"/>
      <c r="B135" s="101" t="s">
        <v>502</v>
      </c>
    </row>
    <row r="136" spans="1:2" ht="33.75">
      <c r="A136" s="104"/>
      <c r="B136" s="101" t="s">
        <v>393</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5" manualBreakCount="5">
    <brk id="26" max="1" man="1"/>
    <brk id="60" max="1" man="1"/>
    <brk id="78" max="1" man="1"/>
    <brk id="99" max="1" man="1"/>
    <brk id="12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90" zoomScaleNormal="100" zoomScaleSheetLayoutView="90" workbookViewId="0">
      <selection activeCell="B1" sqref="B1"/>
    </sheetView>
  </sheetViews>
  <sheetFormatPr defaultRowHeight="15"/>
  <cols>
    <col min="1" max="1" width="20.125" customWidth="1"/>
    <col min="2" max="6" width="17.125" customWidth="1"/>
    <col min="7" max="7" width="16.125" customWidth="1"/>
    <col min="8" max="8" width="17.625" customWidth="1"/>
  </cols>
  <sheetData>
    <row r="1" spans="1:9" ht="29.25" customHeight="1">
      <c r="A1" s="782" t="str">
        <f>'Tab 1 (30)'!A1:L1</f>
        <v>V. UBEZPIECZENIE SPOŁECZNE ROLNIKÓW</v>
      </c>
      <c r="B1" s="782"/>
      <c r="C1" s="782"/>
      <c r="D1" s="782"/>
      <c r="E1" s="782"/>
      <c r="F1" s="782"/>
      <c r="G1" s="782"/>
      <c r="H1" s="782"/>
    </row>
    <row r="3" spans="1:9" ht="29.25" customHeight="1">
      <c r="A3" s="793" t="s">
        <v>593</v>
      </c>
      <c r="B3" s="793"/>
      <c r="C3" s="793"/>
      <c r="D3" s="793"/>
      <c r="E3" s="793"/>
      <c r="F3" s="793"/>
      <c r="G3" s="793"/>
      <c r="H3" s="793"/>
      <c r="I3" s="547" t="s">
        <v>539</v>
      </c>
    </row>
    <row r="4" spans="1:9" ht="15" customHeight="1">
      <c r="A4" s="797" t="s">
        <v>13</v>
      </c>
      <c r="B4" s="794" t="s">
        <v>440</v>
      </c>
      <c r="C4" s="795" t="s">
        <v>35</v>
      </c>
      <c r="D4" s="795"/>
      <c r="E4" s="795"/>
      <c r="F4" s="795"/>
      <c r="G4" s="795"/>
      <c r="H4" s="795"/>
    </row>
    <row r="5" spans="1:9" ht="53.25" customHeight="1">
      <c r="A5" s="798"/>
      <c r="B5" s="794"/>
      <c r="C5" s="796" t="s">
        <v>212</v>
      </c>
      <c r="D5" s="796" t="s">
        <v>441</v>
      </c>
      <c r="E5" s="796" t="s">
        <v>267</v>
      </c>
      <c r="F5" s="796" t="s">
        <v>442</v>
      </c>
      <c r="G5" s="796" t="s">
        <v>509</v>
      </c>
      <c r="H5" s="796"/>
    </row>
    <row r="6" spans="1:9" ht="28.5" customHeight="1">
      <c r="A6" s="798"/>
      <c r="B6" s="794"/>
      <c r="C6" s="796"/>
      <c r="D6" s="796"/>
      <c r="E6" s="796"/>
      <c r="F6" s="796"/>
      <c r="G6" s="466" t="s">
        <v>119</v>
      </c>
      <c r="H6" s="408" t="s">
        <v>213</v>
      </c>
    </row>
    <row r="7" spans="1:9" ht="17.25" customHeight="1">
      <c r="A7" s="799"/>
      <c r="B7" s="800" t="str">
        <f>'Tab 2 (31) i 3 (32)'!B5:E5</f>
        <v>STAN NA DZIEŃ 31 MARCA 2024 R.</v>
      </c>
      <c r="C7" s="801"/>
      <c r="D7" s="801"/>
      <c r="E7" s="801"/>
      <c r="F7" s="801"/>
      <c r="G7" s="801"/>
      <c r="H7" s="802"/>
    </row>
    <row r="8" spans="1:9" ht="21" customHeight="1">
      <c r="A8" s="383" t="s">
        <v>68</v>
      </c>
      <c r="B8" s="383">
        <f>SUM(B9:B24)</f>
        <v>1032472</v>
      </c>
      <c r="C8" s="383">
        <f t="shared" ref="C8:H8" si="0">SUM(C9:C24)</f>
        <v>9234</v>
      </c>
      <c r="D8" s="383">
        <f t="shared" si="0"/>
        <v>3756</v>
      </c>
      <c r="E8" s="383">
        <f t="shared" si="0"/>
        <v>16733</v>
      </c>
      <c r="F8" s="603">
        <f t="shared" si="0"/>
        <v>0</v>
      </c>
      <c r="G8" s="383">
        <f t="shared" si="0"/>
        <v>1002749</v>
      </c>
      <c r="H8" s="383">
        <f t="shared" si="0"/>
        <v>110409</v>
      </c>
    </row>
    <row r="9" spans="1:9" ht="21" customHeight="1">
      <c r="A9" s="386" t="s">
        <v>42</v>
      </c>
      <c r="B9" s="386">
        <f>SUM(C9:G9)</f>
        <v>34506</v>
      </c>
      <c r="C9" s="386">
        <v>118</v>
      </c>
      <c r="D9" s="386">
        <v>236</v>
      </c>
      <c r="E9" s="386">
        <v>341</v>
      </c>
      <c r="F9" s="388">
        <v>0</v>
      </c>
      <c r="G9" s="386">
        <v>33811</v>
      </c>
      <c r="H9" s="386">
        <v>1616</v>
      </c>
    </row>
    <row r="10" spans="1:9" ht="21" customHeight="1">
      <c r="A10" s="386" t="s">
        <v>43</v>
      </c>
      <c r="B10" s="386">
        <f t="shared" ref="B10:B24" si="1">SUM(C10:G10)</f>
        <v>54780</v>
      </c>
      <c r="C10" s="386">
        <v>720</v>
      </c>
      <c r="D10" s="386">
        <v>66</v>
      </c>
      <c r="E10" s="386">
        <v>788</v>
      </c>
      <c r="F10" s="388">
        <v>0</v>
      </c>
      <c r="G10" s="386">
        <v>53206</v>
      </c>
      <c r="H10" s="386">
        <v>2089</v>
      </c>
    </row>
    <row r="11" spans="1:9" ht="21" customHeight="1">
      <c r="A11" s="386" t="s">
        <v>44</v>
      </c>
      <c r="B11" s="386">
        <f t="shared" si="1"/>
        <v>131367</v>
      </c>
      <c r="C11" s="386">
        <v>402</v>
      </c>
      <c r="D11" s="386">
        <v>487</v>
      </c>
      <c r="E11" s="386">
        <v>1851</v>
      </c>
      <c r="F11" s="388">
        <v>0</v>
      </c>
      <c r="G11" s="386">
        <v>128627</v>
      </c>
      <c r="H11" s="386">
        <v>5841</v>
      </c>
    </row>
    <row r="12" spans="1:9" ht="21" customHeight="1">
      <c r="A12" s="386" t="s">
        <v>45</v>
      </c>
      <c r="B12" s="386">
        <f t="shared" si="1"/>
        <v>12062</v>
      </c>
      <c r="C12" s="386">
        <v>75</v>
      </c>
      <c r="D12" s="386">
        <v>39</v>
      </c>
      <c r="E12" s="386">
        <v>128</v>
      </c>
      <c r="F12" s="388">
        <v>0</v>
      </c>
      <c r="G12" s="386">
        <v>11820</v>
      </c>
      <c r="H12" s="386">
        <v>970</v>
      </c>
    </row>
    <row r="13" spans="1:9" ht="21" customHeight="1">
      <c r="A13" s="386" t="s">
        <v>46</v>
      </c>
      <c r="B13" s="386">
        <f t="shared" si="1"/>
        <v>81484</v>
      </c>
      <c r="C13" s="386">
        <v>939</v>
      </c>
      <c r="D13" s="386">
        <v>615</v>
      </c>
      <c r="E13" s="386">
        <v>1066</v>
      </c>
      <c r="F13" s="388">
        <v>0</v>
      </c>
      <c r="G13" s="386">
        <v>78864</v>
      </c>
      <c r="H13" s="386">
        <v>5895</v>
      </c>
    </row>
    <row r="14" spans="1:9" ht="21" customHeight="1">
      <c r="A14" s="386" t="s">
        <v>47</v>
      </c>
      <c r="B14" s="386">
        <f t="shared" si="1"/>
        <v>124550</v>
      </c>
      <c r="C14" s="386">
        <v>3407</v>
      </c>
      <c r="D14" s="386">
        <v>153</v>
      </c>
      <c r="E14" s="386">
        <v>2038</v>
      </c>
      <c r="F14" s="388">
        <v>0</v>
      </c>
      <c r="G14" s="386">
        <v>118952</v>
      </c>
      <c r="H14" s="386">
        <v>42709</v>
      </c>
    </row>
    <row r="15" spans="1:9" ht="21" customHeight="1">
      <c r="A15" s="386" t="s">
        <v>48</v>
      </c>
      <c r="B15" s="386">
        <f t="shared" si="1"/>
        <v>144749</v>
      </c>
      <c r="C15" s="386">
        <v>808</v>
      </c>
      <c r="D15" s="386">
        <v>1003</v>
      </c>
      <c r="E15" s="386">
        <v>1957</v>
      </c>
      <c r="F15" s="388">
        <v>0</v>
      </c>
      <c r="G15" s="386">
        <v>140981</v>
      </c>
      <c r="H15" s="386">
        <v>9401</v>
      </c>
    </row>
    <row r="16" spans="1:9" ht="21" customHeight="1">
      <c r="A16" s="386" t="s">
        <v>49</v>
      </c>
      <c r="B16" s="386">
        <f t="shared" si="1"/>
        <v>22229</v>
      </c>
      <c r="C16" s="386">
        <v>85</v>
      </c>
      <c r="D16" s="386">
        <v>37</v>
      </c>
      <c r="E16" s="386">
        <v>173</v>
      </c>
      <c r="F16" s="388">
        <v>0</v>
      </c>
      <c r="G16" s="386">
        <v>21934</v>
      </c>
      <c r="H16" s="386">
        <v>1232</v>
      </c>
    </row>
    <row r="17" spans="1:8" ht="21" customHeight="1">
      <c r="A17" s="386" t="s">
        <v>50</v>
      </c>
      <c r="B17" s="386">
        <f t="shared" si="1"/>
        <v>76355</v>
      </c>
      <c r="C17" s="386">
        <v>286</v>
      </c>
      <c r="D17" s="386">
        <v>19</v>
      </c>
      <c r="E17" s="386">
        <v>2561</v>
      </c>
      <c r="F17" s="388">
        <v>0</v>
      </c>
      <c r="G17" s="386">
        <v>73489</v>
      </c>
      <c r="H17" s="386">
        <v>13381</v>
      </c>
    </row>
    <row r="18" spans="1:8" ht="21" customHeight="1">
      <c r="A18" s="386" t="s">
        <v>51</v>
      </c>
      <c r="B18" s="386">
        <f t="shared" si="1"/>
        <v>72879</v>
      </c>
      <c r="C18" s="386">
        <v>392</v>
      </c>
      <c r="D18" s="386">
        <v>235</v>
      </c>
      <c r="E18" s="386">
        <v>1246</v>
      </c>
      <c r="F18" s="388">
        <v>0</v>
      </c>
      <c r="G18" s="386">
        <v>71006</v>
      </c>
      <c r="H18" s="386">
        <v>4444</v>
      </c>
    </row>
    <row r="19" spans="1:8" ht="21" customHeight="1">
      <c r="A19" s="386" t="s">
        <v>52</v>
      </c>
      <c r="B19" s="386">
        <f t="shared" si="1"/>
        <v>34565</v>
      </c>
      <c r="C19" s="386">
        <v>193</v>
      </c>
      <c r="D19" s="386">
        <v>107</v>
      </c>
      <c r="E19" s="386">
        <v>505</v>
      </c>
      <c r="F19" s="388">
        <v>0</v>
      </c>
      <c r="G19" s="386">
        <v>33760</v>
      </c>
      <c r="H19" s="386">
        <v>3364</v>
      </c>
    </row>
    <row r="20" spans="1:8" ht="21" customHeight="1">
      <c r="A20" s="386" t="s">
        <v>53</v>
      </c>
      <c r="B20" s="386">
        <f t="shared" si="1"/>
        <v>28540</v>
      </c>
      <c r="C20" s="386">
        <v>83</v>
      </c>
      <c r="D20" s="386">
        <v>130</v>
      </c>
      <c r="E20" s="386">
        <v>535</v>
      </c>
      <c r="F20" s="388">
        <v>0</v>
      </c>
      <c r="G20" s="386">
        <v>27792</v>
      </c>
      <c r="H20" s="386">
        <v>4112</v>
      </c>
    </row>
    <row r="21" spans="1:8" ht="21" customHeight="1">
      <c r="A21" s="386" t="s">
        <v>54</v>
      </c>
      <c r="B21" s="386">
        <f t="shared" si="1"/>
        <v>57283</v>
      </c>
      <c r="C21" s="386">
        <v>174</v>
      </c>
      <c r="D21" s="386">
        <v>50</v>
      </c>
      <c r="E21" s="386">
        <v>1191</v>
      </c>
      <c r="F21" s="388">
        <v>0</v>
      </c>
      <c r="G21" s="386">
        <v>55868</v>
      </c>
      <c r="H21" s="386">
        <v>6090</v>
      </c>
    </row>
    <row r="22" spans="1:8" ht="21" customHeight="1">
      <c r="A22" s="386" t="s">
        <v>55</v>
      </c>
      <c r="B22" s="386">
        <f t="shared" si="1"/>
        <v>36236</v>
      </c>
      <c r="C22" s="386">
        <v>251</v>
      </c>
      <c r="D22" s="386">
        <v>13</v>
      </c>
      <c r="E22" s="386">
        <v>436</v>
      </c>
      <c r="F22" s="388">
        <v>0</v>
      </c>
      <c r="G22" s="386">
        <v>35536</v>
      </c>
      <c r="H22" s="386">
        <v>1339</v>
      </c>
    </row>
    <row r="23" spans="1:8" ht="21" customHeight="1">
      <c r="A23" s="386" t="s">
        <v>56</v>
      </c>
      <c r="B23" s="386">
        <f t="shared" si="1"/>
        <v>100496</v>
      </c>
      <c r="C23" s="386">
        <v>1234</v>
      </c>
      <c r="D23" s="386">
        <v>471</v>
      </c>
      <c r="E23" s="386">
        <v>1680</v>
      </c>
      <c r="F23" s="388">
        <v>0</v>
      </c>
      <c r="G23" s="386">
        <v>97111</v>
      </c>
      <c r="H23" s="386">
        <v>7112</v>
      </c>
    </row>
    <row r="24" spans="1:8" ht="21" customHeight="1">
      <c r="A24" s="390" t="s">
        <v>57</v>
      </c>
      <c r="B24" s="390">
        <f t="shared" si="1"/>
        <v>20391</v>
      </c>
      <c r="C24" s="390">
        <v>67</v>
      </c>
      <c r="D24" s="390">
        <v>95</v>
      </c>
      <c r="E24" s="390">
        <v>237</v>
      </c>
      <c r="F24" s="454">
        <v>0</v>
      </c>
      <c r="G24" s="390">
        <v>19992</v>
      </c>
      <c r="H24" s="390">
        <v>814</v>
      </c>
    </row>
    <row r="25" spans="1:8" s="71" customFormat="1" ht="26.25" customHeight="1">
      <c r="A25" s="791" t="s">
        <v>652</v>
      </c>
      <c r="B25" s="791"/>
      <c r="C25" s="791"/>
      <c r="D25" s="791"/>
      <c r="E25" s="791"/>
      <c r="F25" s="791"/>
      <c r="G25" s="791"/>
      <c r="H25" s="791"/>
    </row>
    <row r="26" spans="1:8" s="71" customFormat="1" ht="26.25" customHeight="1">
      <c r="A26" s="792" t="s">
        <v>214</v>
      </c>
      <c r="B26" s="792"/>
      <c r="C26" s="792"/>
      <c r="D26" s="792"/>
      <c r="E26" s="792"/>
      <c r="F26" s="792"/>
      <c r="G26" s="792"/>
      <c r="H26" s="792"/>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3"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topLeftCell="A4" zoomScaleNormal="100" zoomScaleSheetLayoutView="100" workbookViewId="0">
      <selection activeCell="B1" sqref="B1"/>
    </sheetView>
  </sheetViews>
  <sheetFormatPr defaultRowHeight="15"/>
  <cols>
    <col min="1" max="1" width="25.625" customWidth="1"/>
    <col min="2" max="2" width="21.875" customWidth="1"/>
    <col min="3" max="4" width="20.75" customWidth="1"/>
  </cols>
  <sheetData>
    <row r="1" spans="1:5" ht="25.5" customHeight="1">
      <c r="A1" s="782" t="str">
        <f>'Tab 2 (31) i 3 (32)'!A1:F1</f>
        <v>V. UBEZPIECZENIE SPOŁECZNE ROLNIKÓW</v>
      </c>
      <c r="B1" s="782"/>
      <c r="C1" s="782"/>
      <c r="D1" s="782"/>
    </row>
    <row r="2" spans="1:5" ht="44.25" customHeight="1">
      <c r="A2" s="804" t="s">
        <v>594</v>
      </c>
      <c r="B2" s="804"/>
      <c r="C2" s="804"/>
      <c r="D2" s="804"/>
      <c r="E2" s="547" t="s">
        <v>539</v>
      </c>
    </row>
    <row r="3" spans="1:5" ht="18.75" customHeight="1">
      <c r="A3" s="679" t="s">
        <v>13</v>
      </c>
      <c r="B3" s="675" t="s">
        <v>248</v>
      </c>
      <c r="C3" s="411" t="s">
        <v>35</v>
      </c>
      <c r="D3" s="410"/>
    </row>
    <row r="4" spans="1:5" ht="14.25" customHeight="1">
      <c r="A4" s="684"/>
      <c r="B4" s="675"/>
      <c r="C4" s="675" t="s">
        <v>230</v>
      </c>
      <c r="D4" s="675" t="s">
        <v>231</v>
      </c>
    </row>
    <row r="5" spans="1:5" ht="12.75" customHeight="1">
      <c r="A5" s="684"/>
      <c r="B5" s="675"/>
      <c r="C5" s="675"/>
      <c r="D5" s="675"/>
    </row>
    <row r="6" spans="1:5" ht="18" customHeight="1">
      <c r="A6" s="680"/>
      <c r="B6" s="800" t="str">
        <f>'Tab 4 (33)'!B7:H7</f>
        <v>STAN NA DZIEŃ 31 MARCA 2024 R.</v>
      </c>
      <c r="C6" s="686"/>
      <c r="D6" s="687"/>
    </row>
    <row r="7" spans="1:5" ht="21" customHeight="1">
      <c r="A7" s="382" t="s">
        <v>68</v>
      </c>
      <c r="B7" s="383">
        <f>SUM(B8:B23)</f>
        <v>70054</v>
      </c>
      <c r="C7" s="383">
        <f t="shared" ref="C7:D7" si="0">SUM(C8:C23)</f>
        <v>63834</v>
      </c>
      <c r="D7" s="383">
        <f t="shared" si="0"/>
        <v>6220</v>
      </c>
    </row>
    <row r="8" spans="1:5" ht="18.75" customHeight="1">
      <c r="A8" s="385" t="s">
        <v>42</v>
      </c>
      <c r="B8" s="386">
        <f>SUM(C8:D8)</f>
        <v>3062</v>
      </c>
      <c r="C8" s="386">
        <v>2778</v>
      </c>
      <c r="D8" s="386">
        <v>284</v>
      </c>
    </row>
    <row r="9" spans="1:5" ht="18.75" customHeight="1">
      <c r="A9" s="385" t="s">
        <v>43</v>
      </c>
      <c r="B9" s="386">
        <f t="shared" ref="B9:B23" si="1">SUM(C9:D9)</f>
        <v>3126</v>
      </c>
      <c r="C9" s="386">
        <v>2932</v>
      </c>
      <c r="D9" s="386">
        <v>194</v>
      </c>
    </row>
    <row r="10" spans="1:5" ht="18.75" customHeight="1">
      <c r="A10" s="385" t="s">
        <v>44</v>
      </c>
      <c r="B10" s="386">
        <f t="shared" si="1"/>
        <v>8611</v>
      </c>
      <c r="C10" s="386">
        <v>8124</v>
      </c>
      <c r="D10" s="386">
        <v>487</v>
      </c>
    </row>
    <row r="11" spans="1:5" ht="18.75" customHeight="1">
      <c r="A11" s="385" t="s">
        <v>45</v>
      </c>
      <c r="B11" s="386">
        <f t="shared" si="1"/>
        <v>1190</v>
      </c>
      <c r="C11" s="386">
        <v>1070</v>
      </c>
      <c r="D11" s="386">
        <v>120</v>
      </c>
    </row>
    <row r="12" spans="1:5" ht="18.75" customHeight="1">
      <c r="A12" s="385" t="s">
        <v>46</v>
      </c>
      <c r="B12" s="386">
        <f t="shared" si="1"/>
        <v>6220</v>
      </c>
      <c r="C12" s="386">
        <v>5733</v>
      </c>
      <c r="D12" s="386">
        <v>487</v>
      </c>
    </row>
    <row r="13" spans="1:5" ht="18.75" customHeight="1">
      <c r="A13" s="385" t="s">
        <v>47</v>
      </c>
      <c r="B13" s="386">
        <f t="shared" si="1"/>
        <v>7415</v>
      </c>
      <c r="C13" s="386">
        <v>6343</v>
      </c>
      <c r="D13" s="386">
        <v>1072</v>
      </c>
    </row>
    <row r="14" spans="1:5" ht="18.75" customHeight="1">
      <c r="A14" s="385" t="s">
        <v>48</v>
      </c>
      <c r="B14" s="386">
        <f t="shared" si="1"/>
        <v>9490</v>
      </c>
      <c r="C14" s="386">
        <v>8840</v>
      </c>
      <c r="D14" s="386">
        <v>650</v>
      </c>
    </row>
    <row r="15" spans="1:5" ht="18.75" customHeight="1">
      <c r="A15" s="385" t="s">
        <v>49</v>
      </c>
      <c r="B15" s="386">
        <f t="shared" si="1"/>
        <v>1890</v>
      </c>
      <c r="C15" s="386">
        <v>1647</v>
      </c>
      <c r="D15" s="386">
        <v>243</v>
      </c>
    </row>
    <row r="16" spans="1:5" ht="18.75" customHeight="1">
      <c r="A16" s="385" t="s">
        <v>50</v>
      </c>
      <c r="B16" s="386">
        <f t="shared" si="1"/>
        <v>5341</v>
      </c>
      <c r="C16" s="386">
        <v>4956</v>
      </c>
      <c r="D16" s="386">
        <v>385</v>
      </c>
    </row>
    <row r="17" spans="1:4" ht="18.75" customHeight="1">
      <c r="A17" s="385" t="s">
        <v>51</v>
      </c>
      <c r="B17" s="386">
        <f t="shared" si="1"/>
        <v>3855</v>
      </c>
      <c r="C17" s="386">
        <v>3537</v>
      </c>
      <c r="D17" s="386">
        <v>318</v>
      </c>
    </row>
    <row r="18" spans="1:4" ht="18.75" customHeight="1">
      <c r="A18" s="385" t="s">
        <v>52</v>
      </c>
      <c r="B18" s="386">
        <f t="shared" si="1"/>
        <v>2178</v>
      </c>
      <c r="C18" s="386">
        <v>1926</v>
      </c>
      <c r="D18" s="386">
        <v>252</v>
      </c>
    </row>
    <row r="19" spans="1:4" ht="18.75" customHeight="1">
      <c r="A19" s="385" t="s">
        <v>53</v>
      </c>
      <c r="B19" s="386">
        <f t="shared" si="1"/>
        <v>3000</v>
      </c>
      <c r="C19" s="386">
        <v>2728</v>
      </c>
      <c r="D19" s="386">
        <v>272</v>
      </c>
    </row>
    <row r="20" spans="1:4" ht="18.75" customHeight="1">
      <c r="A20" s="385" t="s">
        <v>54</v>
      </c>
      <c r="B20" s="386">
        <f t="shared" si="1"/>
        <v>3289</v>
      </c>
      <c r="C20" s="386">
        <v>3061</v>
      </c>
      <c r="D20" s="386">
        <v>228</v>
      </c>
    </row>
    <row r="21" spans="1:4" ht="18.75" customHeight="1">
      <c r="A21" s="385" t="s">
        <v>55</v>
      </c>
      <c r="B21" s="386">
        <f t="shared" si="1"/>
        <v>2065</v>
      </c>
      <c r="C21" s="386">
        <v>1941</v>
      </c>
      <c r="D21" s="386">
        <v>124</v>
      </c>
    </row>
    <row r="22" spans="1:4" ht="18.75" customHeight="1">
      <c r="A22" s="385" t="s">
        <v>56</v>
      </c>
      <c r="B22" s="386">
        <f t="shared" si="1"/>
        <v>7651</v>
      </c>
      <c r="C22" s="386">
        <v>6643</v>
      </c>
      <c r="D22" s="386">
        <v>1008</v>
      </c>
    </row>
    <row r="23" spans="1:4" ht="18.75" customHeight="1">
      <c r="A23" s="389" t="s">
        <v>57</v>
      </c>
      <c r="B23" s="390">
        <f t="shared" si="1"/>
        <v>1671</v>
      </c>
      <c r="C23" s="390">
        <v>1575</v>
      </c>
      <c r="D23" s="390">
        <v>96</v>
      </c>
    </row>
    <row r="24" spans="1:4" ht="16.5" customHeight="1"/>
    <row r="25" spans="1:4" ht="40.5" customHeight="1">
      <c r="A25" s="804" t="s">
        <v>595</v>
      </c>
      <c r="B25" s="804"/>
      <c r="C25" s="804"/>
      <c r="D25" s="804"/>
    </row>
    <row r="26" spans="1:4" ht="21" customHeight="1">
      <c r="A26" s="806" t="s">
        <v>13</v>
      </c>
      <c r="B26" s="805" t="s">
        <v>248</v>
      </c>
      <c r="C26" s="411" t="s">
        <v>35</v>
      </c>
      <c r="D26" s="410"/>
    </row>
    <row r="27" spans="1:4">
      <c r="A27" s="807"/>
      <c r="B27" s="805"/>
      <c r="C27" s="675" t="s">
        <v>230</v>
      </c>
      <c r="D27" s="675" t="s">
        <v>231</v>
      </c>
    </row>
    <row r="28" spans="1:4" ht="14.25" customHeight="1">
      <c r="A28" s="807"/>
      <c r="B28" s="805"/>
      <c r="C28" s="675"/>
      <c r="D28" s="675"/>
    </row>
    <row r="29" spans="1:4" ht="16.5" customHeight="1">
      <c r="A29" s="808"/>
      <c r="B29" s="800" t="str">
        <f>B6</f>
        <v>STAN NA DZIEŃ 31 MARCA 2024 R.</v>
      </c>
      <c r="C29" s="686"/>
      <c r="D29" s="687"/>
    </row>
    <row r="30" spans="1:4" ht="21" customHeight="1">
      <c r="A30" s="382" t="s">
        <v>68</v>
      </c>
      <c r="B30" s="409">
        <f>SUM(B31:B46)</f>
        <v>15686</v>
      </c>
      <c r="C30" s="409">
        <f t="shared" ref="C30:D30" si="2">SUM(C31:C46)</f>
        <v>13909</v>
      </c>
      <c r="D30" s="409">
        <f t="shared" si="2"/>
        <v>1777</v>
      </c>
    </row>
    <row r="31" spans="1:4" ht="18.75" customHeight="1">
      <c r="A31" s="385" t="s">
        <v>42</v>
      </c>
      <c r="B31" s="386">
        <f>SUM(C31:D31)</f>
        <v>501</v>
      </c>
      <c r="C31" s="386">
        <v>446</v>
      </c>
      <c r="D31" s="386">
        <v>55</v>
      </c>
    </row>
    <row r="32" spans="1:4" ht="18.75" customHeight="1">
      <c r="A32" s="385" t="s">
        <v>43</v>
      </c>
      <c r="B32" s="386">
        <f t="shared" ref="B32:B46" si="3">SUM(C32:D32)</f>
        <v>1034</v>
      </c>
      <c r="C32" s="386">
        <v>940</v>
      </c>
      <c r="D32" s="386">
        <v>94</v>
      </c>
    </row>
    <row r="33" spans="1:4" ht="18.75" customHeight="1">
      <c r="A33" s="385" t="s">
        <v>44</v>
      </c>
      <c r="B33" s="386">
        <f t="shared" si="3"/>
        <v>1995</v>
      </c>
      <c r="C33" s="386">
        <v>1850</v>
      </c>
      <c r="D33" s="386">
        <v>145</v>
      </c>
    </row>
    <row r="34" spans="1:4" ht="18.75" customHeight="1">
      <c r="A34" s="385" t="s">
        <v>45</v>
      </c>
      <c r="B34" s="386">
        <f t="shared" si="3"/>
        <v>221</v>
      </c>
      <c r="C34" s="386">
        <v>195</v>
      </c>
      <c r="D34" s="386">
        <v>26</v>
      </c>
    </row>
    <row r="35" spans="1:4" ht="18.75" customHeight="1">
      <c r="A35" s="385" t="s">
        <v>46</v>
      </c>
      <c r="B35" s="386">
        <f t="shared" si="3"/>
        <v>1199</v>
      </c>
      <c r="C35" s="386">
        <v>1082</v>
      </c>
      <c r="D35" s="386">
        <v>117</v>
      </c>
    </row>
    <row r="36" spans="1:4" ht="18.75" customHeight="1">
      <c r="A36" s="385" t="s">
        <v>47</v>
      </c>
      <c r="B36" s="386">
        <f t="shared" si="3"/>
        <v>1967</v>
      </c>
      <c r="C36" s="386">
        <v>1619</v>
      </c>
      <c r="D36" s="386">
        <v>348</v>
      </c>
    </row>
    <row r="37" spans="1:4" ht="18.75" customHeight="1">
      <c r="A37" s="385" t="s">
        <v>48</v>
      </c>
      <c r="B37" s="386">
        <f t="shared" si="3"/>
        <v>1650</v>
      </c>
      <c r="C37" s="386">
        <v>1542</v>
      </c>
      <c r="D37" s="386">
        <v>108</v>
      </c>
    </row>
    <row r="38" spans="1:4" ht="18.75" customHeight="1">
      <c r="A38" s="385" t="s">
        <v>49</v>
      </c>
      <c r="B38" s="386">
        <f t="shared" si="3"/>
        <v>466</v>
      </c>
      <c r="C38" s="386">
        <v>376</v>
      </c>
      <c r="D38" s="386">
        <v>90</v>
      </c>
    </row>
    <row r="39" spans="1:4" ht="18.75" customHeight="1">
      <c r="A39" s="385" t="s">
        <v>50</v>
      </c>
      <c r="B39" s="386">
        <f t="shared" si="3"/>
        <v>857</v>
      </c>
      <c r="C39" s="386">
        <v>781</v>
      </c>
      <c r="D39" s="386">
        <v>76</v>
      </c>
    </row>
    <row r="40" spans="1:4" ht="18.75" customHeight="1">
      <c r="A40" s="385" t="s">
        <v>51</v>
      </c>
      <c r="B40" s="386">
        <f t="shared" si="3"/>
        <v>1309</v>
      </c>
      <c r="C40" s="386">
        <v>1137</v>
      </c>
      <c r="D40" s="386">
        <v>172</v>
      </c>
    </row>
    <row r="41" spans="1:4" ht="18.75" customHeight="1">
      <c r="A41" s="385" t="s">
        <v>52</v>
      </c>
      <c r="B41" s="386">
        <f t="shared" si="3"/>
        <v>538</v>
      </c>
      <c r="C41" s="386">
        <v>441</v>
      </c>
      <c r="D41" s="386">
        <v>97</v>
      </c>
    </row>
    <row r="42" spans="1:4" ht="18.75" customHeight="1">
      <c r="A42" s="385" t="s">
        <v>53</v>
      </c>
      <c r="B42" s="386">
        <f t="shared" si="3"/>
        <v>402</v>
      </c>
      <c r="C42" s="386">
        <v>350</v>
      </c>
      <c r="D42" s="386">
        <v>52</v>
      </c>
    </row>
    <row r="43" spans="1:4" ht="18.75" customHeight="1">
      <c r="A43" s="385" t="s">
        <v>54</v>
      </c>
      <c r="B43" s="386">
        <f t="shared" si="3"/>
        <v>934</v>
      </c>
      <c r="C43" s="386">
        <v>863</v>
      </c>
      <c r="D43" s="386">
        <v>71</v>
      </c>
    </row>
    <row r="44" spans="1:4" ht="18.75" customHeight="1">
      <c r="A44" s="385" t="s">
        <v>55</v>
      </c>
      <c r="B44" s="386">
        <f t="shared" si="3"/>
        <v>681</v>
      </c>
      <c r="C44" s="386">
        <v>615</v>
      </c>
      <c r="D44" s="386">
        <v>66</v>
      </c>
    </row>
    <row r="45" spans="1:4" ht="18.75" customHeight="1">
      <c r="A45" s="385" t="s">
        <v>56</v>
      </c>
      <c r="B45" s="386">
        <f t="shared" si="3"/>
        <v>1430</v>
      </c>
      <c r="C45" s="386">
        <v>1217</v>
      </c>
      <c r="D45" s="386">
        <v>213</v>
      </c>
    </row>
    <row r="46" spans="1:4" ht="18.75" customHeight="1">
      <c r="A46" s="389" t="s">
        <v>57</v>
      </c>
      <c r="B46" s="390">
        <f t="shared" si="3"/>
        <v>502</v>
      </c>
      <c r="C46" s="390">
        <v>455</v>
      </c>
      <c r="D46" s="390">
        <v>47</v>
      </c>
    </row>
    <row r="47" spans="1:4" ht="30" customHeight="1">
      <c r="A47" s="803" t="s">
        <v>653</v>
      </c>
      <c r="B47" s="803"/>
      <c r="C47" s="803"/>
      <c r="D47" s="803"/>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zoomScaleNormal="100" zoomScaleSheetLayoutView="100" workbookViewId="0">
      <selection activeCell="B1" sqref="B1"/>
    </sheetView>
  </sheetViews>
  <sheetFormatPr defaultRowHeight="15"/>
  <cols>
    <col min="1" max="1" width="16.125" customWidth="1"/>
    <col min="2" max="7" width="11.75" customWidth="1"/>
    <col min="8" max="8" width="11.125" customWidth="1"/>
    <col min="9" max="9" width="12.625" customWidth="1"/>
  </cols>
  <sheetData>
    <row r="1" spans="1:10" ht="27.75" customHeight="1">
      <c r="A1" s="812" t="str">
        <f>'Tab 5 (34) i 6 (35)'!A1:D1</f>
        <v>V. UBEZPIECZENIE SPOŁECZNE ROLNIKÓW</v>
      </c>
      <c r="B1" s="812"/>
      <c r="C1" s="812"/>
      <c r="D1" s="812"/>
      <c r="E1" s="812"/>
      <c r="F1" s="812"/>
      <c r="G1" s="812"/>
      <c r="H1" s="812"/>
      <c r="I1" s="812"/>
    </row>
    <row r="2" spans="1:10" ht="33" customHeight="1">
      <c r="A2" s="813" t="s">
        <v>596</v>
      </c>
      <c r="B2" s="813"/>
      <c r="C2" s="813"/>
      <c r="D2" s="813"/>
      <c r="E2" s="813"/>
      <c r="F2" s="813"/>
      <c r="G2" s="813"/>
      <c r="H2" s="813"/>
      <c r="I2" s="813"/>
      <c r="J2" s="547" t="s">
        <v>539</v>
      </c>
    </row>
    <row r="3" spans="1:10" ht="21.75" customHeight="1">
      <c r="A3" s="814" t="s">
        <v>13</v>
      </c>
      <c r="B3" s="817" t="s">
        <v>232</v>
      </c>
      <c r="C3" s="818"/>
      <c r="D3" s="819"/>
      <c r="E3" s="817" t="s">
        <v>233</v>
      </c>
      <c r="F3" s="818"/>
      <c r="G3" s="819"/>
      <c r="H3" s="814" t="s">
        <v>234</v>
      </c>
      <c r="I3" s="814" t="s">
        <v>447</v>
      </c>
    </row>
    <row r="4" spans="1:10" ht="72.75" customHeight="1">
      <c r="A4" s="815"/>
      <c r="B4" s="447" t="s">
        <v>119</v>
      </c>
      <c r="C4" s="447" t="s">
        <v>235</v>
      </c>
      <c r="D4" s="447" t="s">
        <v>236</v>
      </c>
      <c r="E4" s="447" t="s">
        <v>119</v>
      </c>
      <c r="F4" s="448" t="s">
        <v>237</v>
      </c>
      <c r="G4" s="447" t="s">
        <v>236</v>
      </c>
      <c r="H4" s="816"/>
      <c r="I4" s="816"/>
    </row>
    <row r="5" spans="1:10" ht="14.25" customHeight="1">
      <c r="A5" s="815"/>
      <c r="B5" s="829" t="str">
        <f>'Tab 12'!B6:K6</f>
        <v>I KWARTAŁ 2024 R.</v>
      </c>
      <c r="C5" s="830"/>
      <c r="D5" s="830"/>
      <c r="E5" s="830"/>
      <c r="F5" s="830"/>
      <c r="G5" s="830"/>
      <c r="H5" s="830"/>
      <c r="I5" s="831"/>
    </row>
    <row r="6" spans="1:10" ht="15" customHeight="1">
      <c r="A6" s="816"/>
      <c r="B6" s="820" t="s">
        <v>333</v>
      </c>
      <c r="C6" s="821"/>
      <c r="D6" s="821"/>
      <c r="E6" s="821"/>
      <c r="F6" s="821"/>
      <c r="G6" s="821"/>
      <c r="H6" s="821"/>
      <c r="I6" s="822"/>
    </row>
    <row r="7" spans="1:10" ht="19.5" customHeight="1">
      <c r="A7" s="412" t="s">
        <v>68</v>
      </c>
      <c r="B7" s="413">
        <f>SUM(B8:B23)</f>
        <v>651445577.38999999</v>
      </c>
      <c r="C7" s="413">
        <f t="shared" ref="C7:I7" si="0">SUM(C8:C23)</f>
        <v>182224271.52000001</v>
      </c>
      <c r="D7" s="413">
        <f t="shared" si="0"/>
        <v>469221305.87</v>
      </c>
      <c r="E7" s="413">
        <f t="shared" si="0"/>
        <v>654798193.59000003</v>
      </c>
      <c r="F7" s="414">
        <f t="shared" si="0"/>
        <v>183677533.69</v>
      </c>
      <c r="G7" s="415">
        <f t="shared" si="0"/>
        <v>471120659.90000004</v>
      </c>
      <c r="H7" s="416">
        <f>E7/B7</f>
        <v>1.0051464256053932</v>
      </c>
      <c r="I7" s="417">
        <f t="shared" si="0"/>
        <v>15220969</v>
      </c>
    </row>
    <row r="8" spans="1:10" ht="17.25" customHeight="1">
      <c r="A8" s="418" t="s">
        <v>42</v>
      </c>
      <c r="B8" s="419">
        <f>SUM(C8:D8)</f>
        <v>23792796.149999999</v>
      </c>
      <c r="C8" s="420">
        <v>6140494.6399999997</v>
      </c>
      <c r="D8" s="421">
        <v>17652301.509999998</v>
      </c>
      <c r="E8" s="422">
        <v>23801761.25</v>
      </c>
      <c r="F8" s="423">
        <v>6172561.4900000002</v>
      </c>
      <c r="G8" s="424">
        <v>17629199.760000002</v>
      </c>
      <c r="H8" s="425">
        <f t="shared" ref="H8:H23" si="1">E8/B8</f>
        <v>1.0003767989244929</v>
      </c>
      <c r="I8" s="426">
        <v>247456</v>
      </c>
    </row>
    <row r="9" spans="1:10" ht="17.25" customHeight="1">
      <c r="A9" s="418" t="s">
        <v>43</v>
      </c>
      <c r="B9" s="419">
        <f t="shared" ref="B9:B23" si="2">SUM(C9:D9)</f>
        <v>36426046.109999999</v>
      </c>
      <c r="C9" s="420">
        <v>9736261.9600000009</v>
      </c>
      <c r="D9" s="421">
        <v>26689784.149999999</v>
      </c>
      <c r="E9" s="422">
        <v>36311938.899999999</v>
      </c>
      <c r="F9" s="423">
        <v>9739214.3499999996</v>
      </c>
      <c r="G9" s="424">
        <v>26572724.550000001</v>
      </c>
      <c r="H9" s="425">
        <f t="shared" si="1"/>
        <v>0.99686742805805995</v>
      </c>
      <c r="I9" s="427">
        <v>504333</v>
      </c>
    </row>
    <row r="10" spans="1:10" ht="17.25" customHeight="1">
      <c r="A10" s="418" t="s">
        <v>44</v>
      </c>
      <c r="B10" s="419">
        <f t="shared" si="2"/>
        <v>82005984.909999996</v>
      </c>
      <c r="C10" s="428">
        <v>23242330.649999999</v>
      </c>
      <c r="D10" s="429">
        <v>58763654.259999998</v>
      </c>
      <c r="E10" s="422">
        <v>83093699.810000002</v>
      </c>
      <c r="F10" s="423">
        <v>23674541.68</v>
      </c>
      <c r="G10" s="424">
        <v>59419158.130000003</v>
      </c>
      <c r="H10" s="425">
        <f t="shared" si="1"/>
        <v>1.0132638477690836</v>
      </c>
      <c r="I10" s="427">
        <v>2111823</v>
      </c>
    </row>
    <row r="11" spans="1:10" ht="17.25" customHeight="1">
      <c r="A11" s="418" t="s">
        <v>45</v>
      </c>
      <c r="B11" s="419">
        <f t="shared" si="2"/>
        <v>8301623.2599999998</v>
      </c>
      <c r="C11" s="428">
        <v>2126738.31</v>
      </c>
      <c r="D11" s="429">
        <v>6174884.9500000002</v>
      </c>
      <c r="E11" s="422">
        <v>8500635.3300000001</v>
      </c>
      <c r="F11" s="423">
        <v>2174296.48</v>
      </c>
      <c r="G11" s="424">
        <v>6326338.8499999996</v>
      </c>
      <c r="H11" s="425">
        <f t="shared" si="1"/>
        <v>1.0239726694126083</v>
      </c>
      <c r="I11" s="427">
        <v>88989</v>
      </c>
    </row>
    <row r="12" spans="1:10" ht="17.25" customHeight="1">
      <c r="A12" s="418" t="s">
        <v>46</v>
      </c>
      <c r="B12" s="419">
        <f t="shared" si="2"/>
        <v>50728078.269999996</v>
      </c>
      <c r="C12" s="428">
        <v>14337975.779999999</v>
      </c>
      <c r="D12" s="429">
        <v>36390102.489999995</v>
      </c>
      <c r="E12" s="422">
        <v>51393740.340000004</v>
      </c>
      <c r="F12" s="423">
        <v>14580514.85</v>
      </c>
      <c r="G12" s="424">
        <v>36813225.490000002</v>
      </c>
      <c r="H12" s="425">
        <f t="shared" si="1"/>
        <v>1.0131221621772666</v>
      </c>
      <c r="I12" s="427">
        <v>961169</v>
      </c>
    </row>
    <row r="13" spans="1:10" ht="17.25" customHeight="1">
      <c r="A13" s="418" t="s">
        <v>47</v>
      </c>
      <c r="B13" s="419">
        <f t="shared" si="2"/>
        <v>74124645.719999999</v>
      </c>
      <c r="C13" s="428">
        <v>21934392.690000001</v>
      </c>
      <c r="D13" s="429">
        <v>52190253.030000001</v>
      </c>
      <c r="E13" s="422">
        <v>74389241.00999999</v>
      </c>
      <c r="F13" s="423">
        <v>22028796.649999999</v>
      </c>
      <c r="G13" s="424">
        <v>52360444.359999999</v>
      </c>
      <c r="H13" s="425">
        <f t="shared" si="1"/>
        <v>1.0035695993880291</v>
      </c>
      <c r="I13" s="427">
        <v>2911070</v>
      </c>
    </row>
    <row r="14" spans="1:10" ht="17.25" customHeight="1">
      <c r="A14" s="418" t="s">
        <v>48</v>
      </c>
      <c r="B14" s="419">
        <f t="shared" si="2"/>
        <v>90633033.199999988</v>
      </c>
      <c r="C14" s="428">
        <v>25793557.600000001</v>
      </c>
      <c r="D14" s="429">
        <v>64839475.599999994</v>
      </c>
      <c r="E14" s="422">
        <v>91090321.039999992</v>
      </c>
      <c r="F14" s="423">
        <v>25980601.530000001</v>
      </c>
      <c r="G14" s="424">
        <v>65109719.509999998</v>
      </c>
      <c r="H14" s="425">
        <f t="shared" si="1"/>
        <v>1.0050454875430563</v>
      </c>
      <c r="I14" s="427">
        <v>1862473</v>
      </c>
    </row>
    <row r="15" spans="1:10" ht="17.25" customHeight="1">
      <c r="A15" s="418" t="s">
        <v>49</v>
      </c>
      <c r="B15" s="419">
        <f t="shared" si="2"/>
        <v>15148147.200000001</v>
      </c>
      <c r="C15" s="428">
        <v>3945799.51</v>
      </c>
      <c r="D15" s="429">
        <v>11202347.690000001</v>
      </c>
      <c r="E15" s="422">
        <v>15105476.470000001</v>
      </c>
      <c r="F15" s="423">
        <v>3935793.64</v>
      </c>
      <c r="G15" s="424">
        <v>11169682.83</v>
      </c>
      <c r="H15" s="425">
        <f t="shared" si="1"/>
        <v>0.99718310566720658</v>
      </c>
      <c r="I15" s="427">
        <v>276193</v>
      </c>
    </row>
    <row r="16" spans="1:10" ht="17.25" customHeight="1">
      <c r="A16" s="418" t="s">
        <v>50</v>
      </c>
      <c r="B16" s="419">
        <f t="shared" si="2"/>
        <v>46693142.18</v>
      </c>
      <c r="C16" s="428">
        <v>13218464.470000001</v>
      </c>
      <c r="D16" s="429">
        <v>33474677.709999997</v>
      </c>
      <c r="E16" s="422">
        <v>46985378.630000003</v>
      </c>
      <c r="F16" s="423">
        <v>13321707.85</v>
      </c>
      <c r="G16" s="424">
        <v>33663670.780000001</v>
      </c>
      <c r="H16" s="425">
        <f t="shared" si="1"/>
        <v>1.0062586589027023</v>
      </c>
      <c r="I16" s="427">
        <v>1658910</v>
      </c>
    </row>
    <row r="17" spans="1:9" ht="17.25" customHeight="1">
      <c r="A17" s="418" t="s">
        <v>51</v>
      </c>
      <c r="B17" s="419">
        <f t="shared" si="2"/>
        <v>44685961.549999997</v>
      </c>
      <c r="C17" s="428">
        <v>12844086.140000001</v>
      </c>
      <c r="D17" s="429">
        <v>31841875.41</v>
      </c>
      <c r="E17" s="422">
        <v>44631131.489999995</v>
      </c>
      <c r="F17" s="423">
        <v>12834023</v>
      </c>
      <c r="G17" s="424">
        <v>31797108.489999998</v>
      </c>
      <c r="H17" s="425">
        <f t="shared" si="1"/>
        <v>0.99877299138033204</v>
      </c>
      <c r="I17" s="427">
        <v>1113261</v>
      </c>
    </row>
    <row r="18" spans="1:9" ht="17.25" customHeight="1">
      <c r="A18" s="418" t="s">
        <v>52</v>
      </c>
      <c r="B18" s="419">
        <f t="shared" si="2"/>
        <v>22555988.759999998</v>
      </c>
      <c r="C18" s="428">
        <v>6118676.5099999998</v>
      </c>
      <c r="D18" s="429">
        <v>16437312.25</v>
      </c>
      <c r="E18" s="422">
        <v>22543506.940000001</v>
      </c>
      <c r="F18" s="423">
        <v>6152174.8099999996</v>
      </c>
      <c r="G18" s="424">
        <v>16391332.130000001</v>
      </c>
      <c r="H18" s="425">
        <f t="shared" si="1"/>
        <v>0.99944662944582896</v>
      </c>
      <c r="I18" s="427">
        <v>477700</v>
      </c>
    </row>
    <row r="19" spans="1:9" ht="17.25" customHeight="1">
      <c r="A19" s="418" t="s">
        <v>53</v>
      </c>
      <c r="B19" s="419">
        <f t="shared" si="2"/>
        <v>18516407.510000002</v>
      </c>
      <c r="C19" s="428">
        <v>5039040.66</v>
      </c>
      <c r="D19" s="429">
        <v>13477366.850000001</v>
      </c>
      <c r="E19" s="422">
        <v>18698095.810000002</v>
      </c>
      <c r="F19" s="423">
        <v>5086691.9000000004</v>
      </c>
      <c r="G19" s="424">
        <v>13611403.91</v>
      </c>
      <c r="H19" s="425">
        <f t="shared" si="1"/>
        <v>1.0098122867463291</v>
      </c>
      <c r="I19" s="427">
        <v>292165</v>
      </c>
    </row>
    <row r="20" spans="1:9" ht="17.25" customHeight="1">
      <c r="A20" s="430" t="s">
        <v>54</v>
      </c>
      <c r="B20" s="419">
        <f t="shared" si="2"/>
        <v>35309733.979999997</v>
      </c>
      <c r="C20" s="428">
        <v>10093288.470000001</v>
      </c>
      <c r="D20" s="429">
        <v>25216445.509999998</v>
      </c>
      <c r="E20" s="422">
        <v>35704139.159999996</v>
      </c>
      <c r="F20" s="423">
        <v>10216020.890000001</v>
      </c>
      <c r="G20" s="424">
        <v>25488118.27</v>
      </c>
      <c r="H20" s="425">
        <f t="shared" si="1"/>
        <v>1.0111698711812271</v>
      </c>
      <c r="I20" s="427">
        <v>935280</v>
      </c>
    </row>
    <row r="21" spans="1:9" ht="17.25" customHeight="1">
      <c r="A21" s="430" t="s">
        <v>55</v>
      </c>
      <c r="B21" s="419">
        <f t="shared" si="2"/>
        <v>24065954.219999995</v>
      </c>
      <c r="C21" s="428">
        <v>6473505.5599999996</v>
      </c>
      <c r="D21" s="429">
        <v>17592448.659999996</v>
      </c>
      <c r="E21" s="422">
        <v>23915444.899999999</v>
      </c>
      <c r="F21" s="423">
        <v>6477135.79</v>
      </c>
      <c r="G21" s="424">
        <v>17438309.109999999</v>
      </c>
      <c r="H21" s="425">
        <f t="shared" si="1"/>
        <v>0.99374596500001167</v>
      </c>
      <c r="I21" s="427">
        <v>455009</v>
      </c>
    </row>
    <row r="22" spans="1:9" ht="17.25" customHeight="1">
      <c r="A22" s="430" t="s">
        <v>56</v>
      </c>
      <c r="B22" s="419">
        <f t="shared" si="2"/>
        <v>63758509.149999991</v>
      </c>
      <c r="C22" s="428">
        <v>17537248.989999998</v>
      </c>
      <c r="D22" s="429">
        <v>46221260.159999996</v>
      </c>
      <c r="E22" s="422">
        <v>64151794.57</v>
      </c>
      <c r="F22" s="423">
        <v>17682527.710000001</v>
      </c>
      <c r="G22" s="424">
        <v>46469266.859999999</v>
      </c>
      <c r="H22" s="425">
        <f t="shared" si="1"/>
        <v>1.0061683597255193</v>
      </c>
      <c r="I22" s="427">
        <v>1219132</v>
      </c>
    </row>
    <row r="23" spans="1:9" ht="17.25" customHeight="1">
      <c r="A23" s="431" t="s">
        <v>57</v>
      </c>
      <c r="B23" s="432">
        <f t="shared" si="2"/>
        <v>14699525.219999999</v>
      </c>
      <c r="C23" s="433">
        <v>3642409.58</v>
      </c>
      <c r="D23" s="434">
        <v>11057115.639999999</v>
      </c>
      <c r="E23" s="435">
        <v>14481887.939999999</v>
      </c>
      <c r="F23" s="436">
        <v>3620931.07</v>
      </c>
      <c r="G23" s="437">
        <v>10860956.869999999</v>
      </c>
      <c r="H23" s="438">
        <f t="shared" si="1"/>
        <v>0.98519426466210724</v>
      </c>
      <c r="I23" s="439">
        <v>106006</v>
      </c>
    </row>
    <row r="24" spans="1:9" ht="51" customHeight="1">
      <c r="A24" s="809" t="s">
        <v>516</v>
      </c>
      <c r="B24" s="809"/>
      <c r="C24" s="809"/>
      <c r="D24" s="809"/>
      <c r="E24" s="809"/>
      <c r="F24" s="809"/>
      <c r="G24" s="809"/>
      <c r="H24" s="809"/>
      <c r="I24" s="809"/>
    </row>
    <row r="25" spans="1:9" ht="26.25" customHeight="1">
      <c r="A25" s="451"/>
      <c r="B25" s="451"/>
      <c r="C25" s="451"/>
      <c r="D25" s="451"/>
      <c r="E25" s="451"/>
      <c r="F25" s="451"/>
      <c r="G25" s="451"/>
      <c r="H25" s="451"/>
      <c r="I25" s="451"/>
    </row>
    <row r="26" spans="1:9" ht="42" customHeight="1">
      <c r="A26" s="823" t="s">
        <v>597</v>
      </c>
      <c r="B26" s="823"/>
      <c r="C26" s="823"/>
      <c r="D26" s="823"/>
    </row>
    <row r="27" spans="1:9" ht="22.5" customHeight="1">
      <c r="A27" s="824" t="s">
        <v>13</v>
      </c>
      <c r="B27" s="810" t="s">
        <v>117</v>
      </c>
      <c r="C27" s="811"/>
    </row>
    <row r="28" spans="1:9" ht="47.25" customHeight="1">
      <c r="A28" s="825"/>
      <c r="B28" s="449" t="s">
        <v>238</v>
      </c>
      <c r="C28" s="450" t="s">
        <v>239</v>
      </c>
    </row>
    <row r="29" spans="1:9" ht="14.25" customHeight="1">
      <c r="A29" s="826"/>
      <c r="B29" s="827" t="str">
        <f>B5</f>
        <v>I KWARTAŁ 2024 R.</v>
      </c>
      <c r="C29" s="828"/>
    </row>
    <row r="30" spans="1:9">
      <c r="A30" s="440" t="s">
        <v>68</v>
      </c>
      <c r="B30" s="479">
        <f>SUM(B31:B46)</f>
        <v>25764</v>
      </c>
      <c r="C30" s="479">
        <f>SUM(C31:C46)</f>
        <v>45136</v>
      </c>
    </row>
    <row r="31" spans="1:9" ht="17.25" customHeight="1">
      <c r="A31" s="441" t="s">
        <v>42</v>
      </c>
      <c r="B31" s="442">
        <v>790</v>
      </c>
      <c r="C31" s="443">
        <v>1572</v>
      </c>
    </row>
    <row r="32" spans="1:9" ht="17.25" customHeight="1">
      <c r="A32" s="441" t="s">
        <v>43</v>
      </c>
      <c r="B32" s="442">
        <v>1054</v>
      </c>
      <c r="C32" s="443">
        <v>2038</v>
      </c>
    </row>
    <row r="33" spans="1:3" ht="17.25" customHeight="1">
      <c r="A33" s="441" t="s">
        <v>44</v>
      </c>
      <c r="B33" s="442">
        <v>3263</v>
      </c>
      <c r="C33" s="443">
        <v>6173</v>
      </c>
    </row>
    <row r="34" spans="1:3" ht="17.25" customHeight="1">
      <c r="A34" s="441" t="s">
        <v>45</v>
      </c>
      <c r="B34" s="442">
        <v>332</v>
      </c>
      <c r="C34" s="443">
        <v>528</v>
      </c>
    </row>
    <row r="35" spans="1:3" ht="17.25" customHeight="1">
      <c r="A35" s="441" t="s">
        <v>46</v>
      </c>
      <c r="B35" s="442">
        <v>2010</v>
      </c>
      <c r="C35" s="443">
        <v>3536</v>
      </c>
    </row>
    <row r="36" spans="1:3" ht="17.25" customHeight="1">
      <c r="A36" s="441" t="s">
        <v>47</v>
      </c>
      <c r="B36" s="442">
        <v>3981</v>
      </c>
      <c r="C36" s="443">
        <v>6249</v>
      </c>
    </row>
    <row r="37" spans="1:3" ht="17.25" customHeight="1">
      <c r="A37" s="441" t="s">
        <v>48</v>
      </c>
      <c r="B37" s="442">
        <v>2870</v>
      </c>
      <c r="C37" s="443">
        <v>5371</v>
      </c>
    </row>
    <row r="38" spans="1:3" ht="17.25" customHeight="1">
      <c r="A38" s="441" t="s">
        <v>49</v>
      </c>
      <c r="B38" s="442">
        <v>463</v>
      </c>
      <c r="C38" s="443">
        <v>1015</v>
      </c>
    </row>
    <row r="39" spans="1:3" ht="17.25" customHeight="1">
      <c r="A39" s="441" t="s">
        <v>50</v>
      </c>
      <c r="B39" s="442">
        <v>2993</v>
      </c>
      <c r="C39" s="443">
        <v>4287</v>
      </c>
    </row>
    <row r="40" spans="1:3" ht="17.25" customHeight="1">
      <c r="A40" s="441" t="s">
        <v>51</v>
      </c>
      <c r="B40" s="442">
        <v>1499</v>
      </c>
      <c r="C40" s="443">
        <v>2647</v>
      </c>
    </row>
    <row r="41" spans="1:3" ht="17.25" customHeight="1">
      <c r="A41" s="441" t="s">
        <v>52</v>
      </c>
      <c r="B41" s="442">
        <v>708</v>
      </c>
      <c r="C41" s="443">
        <v>1243</v>
      </c>
    </row>
    <row r="42" spans="1:3" ht="17.25" customHeight="1">
      <c r="A42" s="441" t="s">
        <v>53</v>
      </c>
      <c r="B42" s="442">
        <v>750</v>
      </c>
      <c r="C42" s="443">
        <v>1233</v>
      </c>
    </row>
    <row r="43" spans="1:3" ht="17.25" customHeight="1">
      <c r="A43" s="441" t="s">
        <v>54</v>
      </c>
      <c r="B43" s="442">
        <v>1664</v>
      </c>
      <c r="C43" s="443">
        <v>3041</v>
      </c>
    </row>
    <row r="44" spans="1:3" ht="17.25" customHeight="1">
      <c r="A44" s="441" t="s">
        <v>55</v>
      </c>
      <c r="B44" s="442">
        <v>777</v>
      </c>
      <c r="C44" s="443">
        <v>1406</v>
      </c>
    </row>
    <row r="45" spans="1:3" ht="17.25" customHeight="1">
      <c r="A45" s="441" t="s">
        <v>56</v>
      </c>
      <c r="B45" s="442">
        <v>2133</v>
      </c>
      <c r="C45" s="443">
        <v>3943</v>
      </c>
    </row>
    <row r="46" spans="1:3" ht="17.25" customHeight="1">
      <c r="A46" s="444" t="s">
        <v>57</v>
      </c>
      <c r="B46" s="445">
        <v>477</v>
      </c>
      <c r="C46" s="446">
        <v>854</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N34"/>
  <sheetViews>
    <sheetView showGridLines="0" view="pageBreakPreview" zoomScale="90" zoomScaleNormal="90" zoomScaleSheetLayoutView="90" workbookViewId="0">
      <selection activeCell="B1" sqref="B1"/>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4" ht="27.75" customHeight="1">
      <c r="A1" s="842" t="s">
        <v>334</v>
      </c>
      <c r="B1" s="842"/>
      <c r="C1" s="842"/>
      <c r="D1" s="842"/>
      <c r="E1" s="842"/>
      <c r="F1" s="842"/>
      <c r="G1" s="842"/>
      <c r="H1" s="842"/>
      <c r="I1" s="842"/>
      <c r="J1" s="842"/>
      <c r="K1" s="842"/>
      <c r="L1" s="842"/>
      <c r="M1" s="842"/>
    </row>
    <row r="2" spans="1:14" ht="38.25" customHeight="1">
      <c r="A2" s="843" t="s">
        <v>598</v>
      </c>
      <c r="B2" s="843"/>
      <c r="C2" s="843"/>
      <c r="D2" s="843"/>
      <c r="E2" s="843"/>
      <c r="F2" s="843"/>
      <c r="G2" s="843"/>
      <c r="H2" s="843"/>
      <c r="I2" s="843"/>
      <c r="J2" s="843"/>
      <c r="K2" s="843"/>
      <c r="L2" s="843"/>
      <c r="M2" s="843"/>
      <c r="N2" s="547" t="s">
        <v>539</v>
      </c>
    </row>
    <row r="3" spans="1:14" ht="15.75" customHeight="1">
      <c r="A3" s="679" t="s">
        <v>13</v>
      </c>
      <c r="B3" s="675" t="s">
        <v>248</v>
      </c>
      <c r="C3" s="844" t="s">
        <v>35</v>
      </c>
      <c r="D3" s="845"/>
      <c r="E3" s="845"/>
      <c r="F3" s="845"/>
      <c r="G3" s="845"/>
      <c r="H3" s="845"/>
      <c r="I3" s="845"/>
      <c r="J3" s="845"/>
      <c r="K3" s="846"/>
      <c r="L3" s="677" t="s">
        <v>448</v>
      </c>
      <c r="M3" s="677" t="s">
        <v>449</v>
      </c>
    </row>
    <row r="4" spans="1:14" ht="66.75" customHeight="1">
      <c r="A4" s="684"/>
      <c r="B4" s="675"/>
      <c r="C4" s="276" t="s">
        <v>538</v>
      </c>
      <c r="D4" s="276" t="s">
        <v>458</v>
      </c>
      <c r="E4" s="276" t="s">
        <v>240</v>
      </c>
      <c r="F4" s="276" t="s">
        <v>241</v>
      </c>
      <c r="G4" s="276" t="s">
        <v>450</v>
      </c>
      <c r="H4" s="276" t="s">
        <v>451</v>
      </c>
      <c r="I4" s="276" t="s">
        <v>452</v>
      </c>
      <c r="J4" s="276" t="s">
        <v>453</v>
      </c>
      <c r="K4" s="276" t="s">
        <v>242</v>
      </c>
      <c r="L4" s="677"/>
      <c r="M4" s="677"/>
    </row>
    <row r="5" spans="1:14" ht="18" customHeight="1">
      <c r="A5" s="680"/>
      <c r="B5" s="840" t="s">
        <v>666</v>
      </c>
      <c r="C5" s="686"/>
      <c r="D5" s="686"/>
      <c r="E5" s="686"/>
      <c r="F5" s="686"/>
      <c r="G5" s="686"/>
      <c r="H5" s="686"/>
      <c r="I5" s="686"/>
      <c r="J5" s="686"/>
      <c r="K5" s="686"/>
      <c r="L5" s="686"/>
      <c r="M5" s="687"/>
    </row>
    <row r="6" spans="1:14" ht="21.75" customHeight="1">
      <c r="A6" s="183" t="s">
        <v>119</v>
      </c>
      <c r="B6" s="185">
        <f>SUM(B7:B22)</f>
        <v>1984538</v>
      </c>
      <c r="C6" s="185">
        <f t="shared" ref="C6:M6" si="0">SUM(C7:C22)</f>
        <v>530227</v>
      </c>
      <c r="D6" s="185">
        <f t="shared" si="0"/>
        <v>89611</v>
      </c>
      <c r="E6" s="185">
        <f t="shared" si="0"/>
        <v>327320</v>
      </c>
      <c r="F6" s="185">
        <f t="shared" si="0"/>
        <v>48797</v>
      </c>
      <c r="G6" s="185">
        <f t="shared" si="0"/>
        <v>9826</v>
      </c>
      <c r="H6" s="185">
        <f t="shared" si="0"/>
        <v>2636</v>
      </c>
      <c r="I6" s="185">
        <f t="shared" si="0"/>
        <v>160</v>
      </c>
      <c r="J6" s="185">
        <f t="shared" si="0"/>
        <v>4232</v>
      </c>
      <c r="K6" s="185">
        <f t="shared" si="0"/>
        <v>971729</v>
      </c>
      <c r="L6" s="185">
        <f t="shared" si="0"/>
        <v>472130</v>
      </c>
      <c r="M6" s="185">
        <f t="shared" si="0"/>
        <v>27736</v>
      </c>
    </row>
    <row r="7" spans="1:14" ht="15.75" customHeight="1">
      <c r="A7" s="174" t="s">
        <v>42</v>
      </c>
      <c r="B7" s="187">
        <f>SUM(C7:K7)</f>
        <v>70841</v>
      </c>
      <c r="C7" s="187">
        <v>15733</v>
      </c>
      <c r="D7" s="187">
        <v>2603</v>
      </c>
      <c r="E7" s="187">
        <v>13195</v>
      </c>
      <c r="F7" s="187">
        <v>2195</v>
      </c>
      <c r="G7" s="187">
        <v>350</v>
      </c>
      <c r="H7" s="187">
        <v>133</v>
      </c>
      <c r="I7" s="187">
        <v>9</v>
      </c>
      <c r="J7" s="187">
        <v>258</v>
      </c>
      <c r="K7" s="187">
        <v>36365</v>
      </c>
      <c r="L7" s="187">
        <v>12246</v>
      </c>
      <c r="M7" s="187">
        <v>721</v>
      </c>
    </row>
    <row r="8" spans="1:14" ht="15.75" customHeight="1">
      <c r="A8" s="174" t="s">
        <v>43</v>
      </c>
      <c r="B8" s="187">
        <f t="shared" ref="B8:B21" si="1">SUM(C8:K8)</f>
        <v>119759</v>
      </c>
      <c r="C8" s="187">
        <v>16867</v>
      </c>
      <c r="D8" s="187">
        <v>1764</v>
      </c>
      <c r="E8" s="187">
        <v>29939</v>
      </c>
      <c r="F8" s="187">
        <v>3647</v>
      </c>
      <c r="G8" s="187">
        <v>434</v>
      </c>
      <c r="H8" s="187">
        <v>120</v>
      </c>
      <c r="I8" s="187">
        <v>6</v>
      </c>
      <c r="J8" s="187">
        <v>84</v>
      </c>
      <c r="K8" s="187">
        <v>66898</v>
      </c>
      <c r="L8" s="187">
        <v>23730</v>
      </c>
      <c r="M8" s="187">
        <v>1924</v>
      </c>
    </row>
    <row r="9" spans="1:14" ht="15.75" customHeight="1">
      <c r="A9" s="174" t="s">
        <v>44</v>
      </c>
      <c r="B9" s="187">
        <f t="shared" si="1"/>
        <v>252362</v>
      </c>
      <c r="C9" s="187">
        <v>68546</v>
      </c>
      <c r="D9" s="187">
        <v>7396</v>
      </c>
      <c r="E9" s="187">
        <v>46826</v>
      </c>
      <c r="F9" s="187">
        <v>5031</v>
      </c>
      <c r="G9" s="187">
        <v>487</v>
      </c>
      <c r="H9" s="187">
        <v>42</v>
      </c>
      <c r="I9" s="175">
        <v>0</v>
      </c>
      <c r="J9" s="187">
        <v>575</v>
      </c>
      <c r="K9" s="187">
        <v>123459</v>
      </c>
      <c r="L9" s="187">
        <v>59765</v>
      </c>
      <c r="M9" s="187">
        <v>3751</v>
      </c>
    </row>
    <row r="10" spans="1:14" ht="15.75" customHeight="1">
      <c r="A10" s="174" t="s">
        <v>45</v>
      </c>
      <c r="B10" s="187">
        <f t="shared" si="1"/>
        <v>24385</v>
      </c>
      <c r="C10" s="187">
        <v>5502</v>
      </c>
      <c r="D10" s="187">
        <v>907</v>
      </c>
      <c r="E10" s="187">
        <v>4259</v>
      </c>
      <c r="F10" s="187">
        <v>770</v>
      </c>
      <c r="G10" s="187">
        <v>223</v>
      </c>
      <c r="H10" s="187">
        <v>91</v>
      </c>
      <c r="I10" s="187">
        <v>6</v>
      </c>
      <c r="J10" s="187">
        <v>41</v>
      </c>
      <c r="K10" s="187">
        <v>12586</v>
      </c>
      <c r="L10" s="187">
        <v>4642</v>
      </c>
      <c r="M10" s="187">
        <v>329</v>
      </c>
    </row>
    <row r="11" spans="1:14" ht="15.75" customHeight="1">
      <c r="A11" s="174" t="s">
        <v>46</v>
      </c>
      <c r="B11" s="187">
        <f t="shared" si="1"/>
        <v>163714</v>
      </c>
      <c r="C11" s="187">
        <v>43740</v>
      </c>
      <c r="D11" s="187">
        <v>5398</v>
      </c>
      <c r="E11" s="187">
        <v>26544</v>
      </c>
      <c r="F11" s="187">
        <v>3616</v>
      </c>
      <c r="G11" s="187">
        <v>891</v>
      </c>
      <c r="H11" s="187">
        <v>133</v>
      </c>
      <c r="I11" s="187">
        <v>6</v>
      </c>
      <c r="J11" s="187">
        <v>718</v>
      </c>
      <c r="K11" s="187">
        <v>82668</v>
      </c>
      <c r="L11" s="187">
        <v>32919</v>
      </c>
      <c r="M11" s="187">
        <v>1328</v>
      </c>
    </row>
    <row r="12" spans="1:14" ht="15.75" customHeight="1">
      <c r="A12" s="174" t="s">
        <v>47</v>
      </c>
      <c r="B12" s="187">
        <f t="shared" si="1"/>
        <v>206410</v>
      </c>
      <c r="C12" s="187">
        <v>81261</v>
      </c>
      <c r="D12" s="187">
        <v>26898</v>
      </c>
      <c r="E12" s="187">
        <v>10149</v>
      </c>
      <c r="F12" s="187">
        <v>1790</v>
      </c>
      <c r="G12" s="187">
        <v>662</v>
      </c>
      <c r="H12" s="187">
        <v>118</v>
      </c>
      <c r="I12" s="187">
        <v>5</v>
      </c>
      <c r="J12" s="187">
        <v>167</v>
      </c>
      <c r="K12" s="187">
        <v>85360</v>
      </c>
      <c r="L12" s="187">
        <v>69507</v>
      </c>
      <c r="M12" s="187">
        <v>4052</v>
      </c>
    </row>
    <row r="13" spans="1:14" ht="15.75" customHeight="1">
      <c r="A13" s="174" t="s">
        <v>48</v>
      </c>
      <c r="B13" s="187">
        <f t="shared" si="1"/>
        <v>294524</v>
      </c>
      <c r="C13" s="187">
        <v>75290</v>
      </c>
      <c r="D13" s="187">
        <v>8752</v>
      </c>
      <c r="E13" s="187">
        <v>50943</v>
      </c>
      <c r="F13" s="187">
        <v>5974</v>
      </c>
      <c r="G13" s="187">
        <v>1490</v>
      </c>
      <c r="H13" s="187">
        <v>266</v>
      </c>
      <c r="I13" s="187">
        <v>19</v>
      </c>
      <c r="J13" s="187">
        <v>1103</v>
      </c>
      <c r="K13" s="187">
        <v>150687</v>
      </c>
      <c r="L13" s="187">
        <v>64754</v>
      </c>
      <c r="M13" s="187">
        <v>3453</v>
      </c>
    </row>
    <row r="14" spans="1:14" ht="15.75" customHeight="1">
      <c r="A14" s="174" t="s">
        <v>49</v>
      </c>
      <c r="B14" s="187">
        <f t="shared" si="1"/>
        <v>41433</v>
      </c>
      <c r="C14" s="187">
        <v>8847</v>
      </c>
      <c r="D14" s="187">
        <v>1657</v>
      </c>
      <c r="E14" s="187">
        <v>9595</v>
      </c>
      <c r="F14" s="187">
        <v>1760</v>
      </c>
      <c r="G14" s="187">
        <v>201</v>
      </c>
      <c r="H14" s="187">
        <v>60</v>
      </c>
      <c r="I14" s="187">
        <v>10</v>
      </c>
      <c r="J14" s="187">
        <v>38</v>
      </c>
      <c r="K14" s="187">
        <v>19265</v>
      </c>
      <c r="L14" s="187">
        <v>10550</v>
      </c>
      <c r="M14" s="187">
        <v>311</v>
      </c>
    </row>
    <row r="15" spans="1:14" ht="15.75" customHeight="1">
      <c r="A15" s="174" t="s">
        <v>50</v>
      </c>
      <c r="B15" s="187">
        <f t="shared" si="1"/>
        <v>128049</v>
      </c>
      <c r="C15" s="187">
        <v>55680</v>
      </c>
      <c r="D15" s="187">
        <v>8570</v>
      </c>
      <c r="E15" s="187">
        <v>7121</v>
      </c>
      <c r="F15" s="187">
        <v>1083</v>
      </c>
      <c r="G15" s="187">
        <v>383</v>
      </c>
      <c r="H15" s="187">
        <v>47</v>
      </c>
      <c r="I15" s="187">
        <v>6</v>
      </c>
      <c r="J15" s="187">
        <v>19</v>
      </c>
      <c r="K15" s="187">
        <v>55140</v>
      </c>
      <c r="L15" s="187">
        <v>36225</v>
      </c>
      <c r="M15" s="187">
        <v>1997</v>
      </c>
    </row>
    <row r="16" spans="1:14" ht="15.75" customHeight="1">
      <c r="A16" s="174" t="s">
        <v>51</v>
      </c>
      <c r="B16" s="187">
        <f t="shared" si="1"/>
        <v>140178</v>
      </c>
      <c r="C16" s="187">
        <v>32596</v>
      </c>
      <c r="D16" s="187">
        <v>4600</v>
      </c>
      <c r="E16" s="187">
        <v>27736</v>
      </c>
      <c r="F16" s="187">
        <v>5310</v>
      </c>
      <c r="G16" s="187">
        <v>360</v>
      </c>
      <c r="H16" s="187">
        <v>40</v>
      </c>
      <c r="I16" s="187">
        <v>1</v>
      </c>
      <c r="J16" s="187">
        <v>242</v>
      </c>
      <c r="K16" s="187">
        <v>69293</v>
      </c>
      <c r="L16" s="187">
        <v>35319</v>
      </c>
      <c r="M16" s="187">
        <v>2345</v>
      </c>
    </row>
    <row r="17" spans="1:13" ht="15.75" customHeight="1">
      <c r="A17" s="174" t="s">
        <v>52</v>
      </c>
      <c r="B17" s="187">
        <f t="shared" si="1"/>
        <v>66125</v>
      </c>
      <c r="C17" s="187">
        <v>16403</v>
      </c>
      <c r="D17" s="187">
        <v>3541</v>
      </c>
      <c r="E17" s="187">
        <v>11104</v>
      </c>
      <c r="F17" s="187">
        <v>2097</v>
      </c>
      <c r="G17" s="187">
        <v>410</v>
      </c>
      <c r="H17" s="187">
        <v>133</v>
      </c>
      <c r="I17" s="187">
        <v>12</v>
      </c>
      <c r="J17" s="187">
        <v>118</v>
      </c>
      <c r="K17" s="187">
        <v>32307</v>
      </c>
      <c r="L17" s="187">
        <v>17835</v>
      </c>
      <c r="M17" s="187">
        <v>1029</v>
      </c>
    </row>
    <row r="18" spans="1:13" ht="15.75" customHeight="1">
      <c r="A18" s="174" t="s">
        <v>53</v>
      </c>
      <c r="B18" s="187">
        <f t="shared" si="1"/>
        <v>55021</v>
      </c>
      <c r="C18" s="187">
        <v>16785</v>
      </c>
      <c r="D18" s="187">
        <v>2870</v>
      </c>
      <c r="E18" s="187">
        <v>6062</v>
      </c>
      <c r="F18" s="187">
        <v>1004</v>
      </c>
      <c r="G18" s="187">
        <v>783</v>
      </c>
      <c r="H18" s="187">
        <v>301</v>
      </c>
      <c r="I18" s="187">
        <v>24</v>
      </c>
      <c r="J18" s="187">
        <v>151</v>
      </c>
      <c r="K18" s="187">
        <v>27041</v>
      </c>
      <c r="L18" s="187">
        <v>10716</v>
      </c>
      <c r="M18" s="187">
        <v>595</v>
      </c>
    </row>
    <row r="19" spans="1:13" ht="15.75" customHeight="1">
      <c r="A19" s="174" t="s">
        <v>54</v>
      </c>
      <c r="B19" s="187">
        <f t="shared" si="1"/>
        <v>109828</v>
      </c>
      <c r="C19" s="187">
        <v>34904</v>
      </c>
      <c r="D19" s="187">
        <v>4400</v>
      </c>
      <c r="E19" s="187">
        <v>15746</v>
      </c>
      <c r="F19" s="187">
        <v>1676</v>
      </c>
      <c r="G19" s="187">
        <v>222</v>
      </c>
      <c r="H19" s="187">
        <v>46</v>
      </c>
      <c r="I19" s="187">
        <v>4</v>
      </c>
      <c r="J19" s="187">
        <v>51</v>
      </c>
      <c r="K19" s="187">
        <v>52779</v>
      </c>
      <c r="L19" s="187">
        <v>25006</v>
      </c>
      <c r="M19" s="187">
        <v>1353</v>
      </c>
    </row>
    <row r="20" spans="1:13" ht="15.75" customHeight="1">
      <c r="A20" s="174" t="s">
        <v>55</v>
      </c>
      <c r="B20" s="187">
        <f t="shared" si="1"/>
        <v>71091</v>
      </c>
      <c r="C20" s="187">
        <v>11966</v>
      </c>
      <c r="D20" s="187">
        <v>1418</v>
      </c>
      <c r="E20" s="187">
        <v>18424</v>
      </c>
      <c r="F20" s="187">
        <v>3112</v>
      </c>
      <c r="G20" s="187">
        <v>514</v>
      </c>
      <c r="H20" s="187">
        <v>146</v>
      </c>
      <c r="I20" s="187">
        <v>3</v>
      </c>
      <c r="J20" s="187">
        <v>13</v>
      </c>
      <c r="K20" s="187">
        <v>35495</v>
      </c>
      <c r="L20" s="187">
        <v>15794</v>
      </c>
      <c r="M20" s="187">
        <v>1198</v>
      </c>
    </row>
    <row r="21" spans="1:13" ht="15.75" customHeight="1">
      <c r="A21" s="174" t="s">
        <v>56</v>
      </c>
      <c r="B21" s="187">
        <f t="shared" si="1"/>
        <v>200003</v>
      </c>
      <c r="C21" s="187">
        <v>37749</v>
      </c>
      <c r="D21" s="187">
        <v>7886</v>
      </c>
      <c r="E21" s="187">
        <v>40690</v>
      </c>
      <c r="F21" s="187">
        <v>8463</v>
      </c>
      <c r="G21" s="187">
        <v>2179</v>
      </c>
      <c r="H21" s="187">
        <v>846</v>
      </c>
      <c r="I21" s="187">
        <v>40</v>
      </c>
      <c r="J21" s="187">
        <v>527</v>
      </c>
      <c r="K21" s="187">
        <v>101623</v>
      </c>
      <c r="L21" s="187">
        <v>45503</v>
      </c>
      <c r="M21" s="187">
        <v>2901</v>
      </c>
    </row>
    <row r="22" spans="1:13" ht="15.75" customHeight="1">
      <c r="A22" s="177" t="s">
        <v>57</v>
      </c>
      <c r="B22" s="196">
        <f>SUM(C22:K22)</f>
        <v>40815</v>
      </c>
      <c r="C22" s="196">
        <v>8358</v>
      </c>
      <c r="D22" s="196">
        <v>951</v>
      </c>
      <c r="E22" s="196">
        <v>8987</v>
      </c>
      <c r="F22" s="196">
        <v>1269</v>
      </c>
      <c r="G22" s="196">
        <v>237</v>
      </c>
      <c r="H22" s="196">
        <v>114</v>
      </c>
      <c r="I22" s="196">
        <v>9</v>
      </c>
      <c r="J22" s="196">
        <v>127</v>
      </c>
      <c r="K22" s="196">
        <v>20763</v>
      </c>
      <c r="L22" s="196">
        <v>7619</v>
      </c>
      <c r="M22" s="196">
        <v>449</v>
      </c>
    </row>
    <row r="23" spans="1:13" ht="12.75" customHeight="1">
      <c r="A23" s="834" t="s">
        <v>249</v>
      </c>
      <c r="B23" s="834"/>
      <c r="C23" s="834"/>
      <c r="D23" s="834"/>
      <c r="E23" s="834"/>
      <c r="F23" s="834"/>
      <c r="G23" s="834"/>
      <c r="H23" s="834"/>
      <c r="I23" s="834"/>
      <c r="J23" s="834"/>
      <c r="K23" s="834"/>
      <c r="L23" s="834"/>
      <c r="M23" s="834"/>
    </row>
    <row r="24" spans="1:13" ht="12" customHeight="1">
      <c r="A24" s="835" t="s">
        <v>454</v>
      </c>
      <c r="B24" s="835"/>
      <c r="C24" s="835"/>
      <c r="D24" s="835"/>
      <c r="E24" s="835"/>
      <c r="F24" s="835"/>
      <c r="G24" s="835"/>
      <c r="H24" s="835"/>
      <c r="I24" s="835"/>
      <c r="J24" s="835"/>
      <c r="K24" s="835"/>
      <c r="L24" s="835"/>
      <c r="M24" s="835"/>
    </row>
    <row r="25" spans="1:13" ht="12.75" customHeight="1">
      <c r="A25" s="835" t="s">
        <v>250</v>
      </c>
      <c r="B25" s="835"/>
      <c r="C25" s="835"/>
      <c r="D25" s="835"/>
      <c r="E25" s="835"/>
      <c r="F25" s="835"/>
      <c r="G25" s="835"/>
      <c r="H25" s="835"/>
      <c r="I25" s="835"/>
      <c r="J25" s="835"/>
      <c r="K25" s="835"/>
      <c r="L25" s="835"/>
      <c r="M25" s="835"/>
    </row>
    <row r="26" spans="1:13" ht="12.75" customHeight="1">
      <c r="A26" s="835" t="s">
        <v>251</v>
      </c>
      <c r="B26" s="835"/>
      <c r="C26" s="835"/>
      <c r="D26" s="835"/>
      <c r="E26" s="835"/>
      <c r="F26" s="835"/>
      <c r="G26" s="835"/>
      <c r="H26" s="835"/>
      <c r="I26" s="835"/>
      <c r="J26" s="835"/>
      <c r="K26" s="835"/>
      <c r="L26" s="835"/>
      <c r="M26" s="835"/>
    </row>
    <row r="27" spans="1:13" ht="38.25" customHeight="1">
      <c r="A27" s="841" t="s">
        <v>599</v>
      </c>
      <c r="B27" s="841"/>
      <c r="C27" s="841"/>
      <c r="D27" s="841"/>
      <c r="E27" s="841"/>
    </row>
    <row r="28" spans="1:13" ht="23.25" customHeight="1">
      <c r="A28" s="836" t="s">
        <v>13</v>
      </c>
      <c r="B28" s="837"/>
      <c r="C28" s="576" t="s">
        <v>660</v>
      </c>
      <c r="D28" s="546"/>
    </row>
    <row r="29" spans="1:13" ht="18" customHeight="1">
      <c r="A29" s="838"/>
      <c r="B29" s="839"/>
      <c r="C29" s="497" t="s">
        <v>243</v>
      </c>
    </row>
    <row r="30" spans="1:13" ht="19.5" customHeight="1">
      <c r="A30" s="832" t="s">
        <v>244</v>
      </c>
      <c r="B30" s="832"/>
      <c r="C30" s="95">
        <f>SUM(C31:C34)</f>
        <v>964450073.44000006</v>
      </c>
    </row>
    <row r="31" spans="1:13" ht="15.75" customHeight="1">
      <c r="A31" s="67" t="s">
        <v>457</v>
      </c>
      <c r="B31" s="67"/>
      <c r="C31" s="96">
        <v>480945551</v>
      </c>
    </row>
    <row r="32" spans="1:13" ht="15.75" customHeight="1">
      <c r="A32" s="67" t="s">
        <v>456</v>
      </c>
      <c r="B32" s="67"/>
      <c r="C32" s="96">
        <v>465501000</v>
      </c>
    </row>
    <row r="33" spans="1:3" ht="15.75" customHeight="1">
      <c r="A33" s="67" t="s">
        <v>455</v>
      </c>
      <c r="B33" s="67"/>
      <c r="C33" s="96">
        <v>1901476.45</v>
      </c>
    </row>
    <row r="34" spans="1:3" ht="15.75" customHeight="1">
      <c r="A34" s="833" t="s">
        <v>497</v>
      </c>
      <c r="B34" s="833"/>
      <c r="C34" s="69">
        <v>16102045.990000002</v>
      </c>
    </row>
  </sheetData>
  <mergeCells count="16">
    <mergeCell ref="B5:M5"/>
    <mergeCell ref="A3:A5"/>
    <mergeCell ref="A27:E27"/>
    <mergeCell ref="A1:M1"/>
    <mergeCell ref="A2:M2"/>
    <mergeCell ref="B3:B4"/>
    <mergeCell ref="C3:K3"/>
    <mergeCell ref="L3:L4"/>
    <mergeCell ref="M3:M4"/>
    <mergeCell ref="A30:B30"/>
    <mergeCell ref="A34:B34"/>
    <mergeCell ref="A23:M23"/>
    <mergeCell ref="A24:M24"/>
    <mergeCell ref="A25:M25"/>
    <mergeCell ref="A26:M26"/>
    <mergeCell ref="A28:B29"/>
  </mergeCells>
  <hyperlinks>
    <hyperlink ref="N2" location="'Spis treści'!A1" display="Powrót do spisu" xr:uid="{59847AB4-F0A3-4D24-981E-C2109E72DD21}"/>
  </hyperlink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topLeftCell="A25" zoomScaleNormal="100" zoomScaleSheetLayoutView="100" workbookViewId="0">
      <selection activeCell="B1" sqref="B1"/>
    </sheetView>
  </sheetViews>
  <sheetFormatPr defaultRowHeight="15"/>
  <cols>
    <col min="1" max="1" width="19.5" style="461" customWidth="1"/>
    <col min="2" max="2" width="67.875" style="461" customWidth="1"/>
    <col min="3" max="3" width="16.125" style="461" customWidth="1"/>
    <col min="4" max="4" width="16" style="461" customWidth="1"/>
    <col min="5" max="5" width="14.5" style="461" customWidth="1"/>
    <col min="6" max="6" width="15.125" style="461" customWidth="1"/>
    <col min="7" max="7" width="13.625" style="461" customWidth="1"/>
    <col min="8" max="8" width="14" style="461" bestFit="1" customWidth="1"/>
    <col min="9" max="9" width="21.75" style="461" bestFit="1" customWidth="1"/>
    <col min="10" max="16384" width="9" style="461"/>
  </cols>
  <sheetData>
    <row r="1" spans="1:6" s="455" customFormat="1" ht="35.25" customHeight="1">
      <c r="A1" s="847" t="s">
        <v>537</v>
      </c>
      <c r="B1" s="848"/>
    </row>
    <row r="2" spans="1:6" s="455" customFormat="1" ht="12.75" customHeight="1">
      <c r="B2" s="456"/>
    </row>
    <row r="3" spans="1:6" s="455" customFormat="1" ht="12.75" customHeight="1">
      <c r="B3" s="456"/>
    </row>
    <row r="4" spans="1:6" s="455" customFormat="1" ht="12.75" customHeight="1">
      <c r="B4" s="456"/>
    </row>
    <row r="5" spans="1:6" s="455" customFormat="1" ht="12.75" customHeight="1">
      <c r="B5" s="456"/>
    </row>
    <row r="6" spans="1:6" s="455" customFormat="1" ht="24" customHeight="1">
      <c r="B6" s="615"/>
    </row>
    <row r="7" spans="1:6" s="455" customFormat="1" ht="12.75" customHeight="1">
      <c r="B7" s="615"/>
    </row>
    <row r="8" spans="1:6" s="455" customFormat="1" ht="20.25" customHeight="1">
      <c r="A8" s="456" t="s">
        <v>269</v>
      </c>
      <c r="B8" s="456"/>
      <c r="C8" s="456"/>
      <c r="D8" s="456"/>
      <c r="E8" s="456"/>
      <c r="F8" s="456"/>
    </row>
    <row r="9" spans="1:6" s="455" customFormat="1" ht="21.75" customHeight="1"/>
    <row r="10" spans="1:6" s="455" customFormat="1" ht="21.75" customHeight="1"/>
    <row r="11" spans="1:6" s="455" customFormat="1" ht="21.75" customHeight="1"/>
    <row r="12" spans="1:6" s="455" customFormat="1" ht="21.75" customHeight="1"/>
    <row r="13" spans="1:6" s="455" customFormat="1" ht="21.75" customHeight="1"/>
    <row r="14" spans="1:6" s="455" customFormat="1" ht="21.75" customHeight="1"/>
    <row r="15" spans="1:6" s="455" customFormat="1" ht="27" customHeight="1">
      <c r="A15" s="617"/>
      <c r="B15" s="617"/>
      <c r="C15" s="457"/>
      <c r="F15" s="457"/>
    </row>
    <row r="16" spans="1:6" s="455" customFormat="1" ht="12.75"/>
    <row r="17" spans="1:6" s="455" customFormat="1" ht="24" customHeight="1">
      <c r="A17" s="459"/>
      <c r="B17" s="459"/>
      <c r="C17" s="459"/>
      <c r="D17" s="459"/>
      <c r="E17" s="459"/>
      <c r="F17" s="459"/>
    </row>
    <row r="18" spans="1:6" s="455" customFormat="1" ht="21" customHeight="1"/>
    <row r="19" spans="1:6" s="455" customFormat="1" ht="21" customHeight="1"/>
    <row r="20" spans="1:6" s="455" customFormat="1" ht="21" customHeight="1"/>
    <row r="21" spans="1:6" s="455" customFormat="1" ht="21" customHeight="1"/>
    <row r="22" spans="1:6" s="455" customFormat="1" ht="21" customHeight="1"/>
    <row r="23" spans="1:6" s="455" customFormat="1" ht="21" customHeight="1"/>
    <row r="24" spans="1:6" s="455" customFormat="1" ht="21" customHeight="1"/>
    <row r="25" spans="1:6" s="455" customFormat="1" ht="21" customHeight="1"/>
    <row r="26" spans="1:6" s="455" customFormat="1" ht="123" customHeight="1"/>
    <row r="27" spans="1:6" s="455" customFormat="1" ht="29.25" customHeight="1">
      <c r="A27" s="849" t="s">
        <v>536</v>
      </c>
      <c r="B27" s="849"/>
      <c r="C27" s="460"/>
      <c r="D27" s="460"/>
      <c r="E27" s="460"/>
      <c r="F27" s="460"/>
    </row>
    <row r="28" spans="1:6" ht="33.75" customHeight="1">
      <c r="C28" s="463"/>
      <c r="D28" s="463"/>
      <c r="E28" s="464"/>
      <c r="F28" s="462"/>
    </row>
    <row r="30" spans="1:6" ht="33" customHeight="1">
      <c r="A30" s="850"/>
      <c r="B30" s="852"/>
    </row>
    <row r="31" spans="1:6">
      <c r="A31" s="851" t="s">
        <v>671</v>
      </c>
      <c r="B31" s="852"/>
    </row>
    <row r="34" spans="1:2" ht="42" customHeight="1">
      <c r="A34" s="850"/>
      <c r="B34" s="850"/>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election activeCell="B1" sqref="B1"/>
    </sheetView>
  </sheetViews>
  <sheetFormatPr defaultRowHeight="15"/>
  <cols>
    <col min="1" max="1" width="17.75" customWidth="1"/>
    <col min="2" max="2" width="62.625" customWidth="1"/>
  </cols>
  <sheetData>
    <row r="1" spans="1:3" ht="30" customHeight="1">
      <c r="A1" s="622" t="s">
        <v>491</v>
      </c>
      <c r="B1" s="622"/>
      <c r="C1" s="547" t="s">
        <v>539</v>
      </c>
    </row>
    <row r="2" spans="1:3" ht="15.75">
      <c r="A2" s="78"/>
      <c r="B2" s="78"/>
    </row>
    <row r="3" spans="1:3" ht="25.5" customHeight="1">
      <c r="A3" s="117" t="s">
        <v>286</v>
      </c>
      <c r="B3" s="118" t="s">
        <v>287</v>
      </c>
    </row>
    <row r="4" spans="1:3" ht="21.75" customHeight="1">
      <c r="A4" s="119" t="s">
        <v>288</v>
      </c>
      <c r="B4" s="120" t="s">
        <v>523</v>
      </c>
    </row>
    <row r="5" spans="1:3" ht="21.75" customHeight="1">
      <c r="A5" s="119" t="s">
        <v>289</v>
      </c>
      <c r="B5" s="120" t="s">
        <v>524</v>
      </c>
    </row>
    <row r="6" spans="1:3" ht="21.75" customHeight="1">
      <c r="A6" s="119" t="s">
        <v>290</v>
      </c>
      <c r="B6" s="120" t="s">
        <v>525</v>
      </c>
    </row>
    <row r="7" spans="1:3" ht="21.75" customHeight="1">
      <c r="A7" s="119" t="s">
        <v>291</v>
      </c>
      <c r="B7" s="121" t="s">
        <v>526</v>
      </c>
    </row>
    <row r="8" spans="1:3" ht="21.75" customHeight="1">
      <c r="A8" s="119" t="s">
        <v>292</v>
      </c>
      <c r="B8" s="120" t="s">
        <v>527</v>
      </c>
    </row>
    <row r="9" spans="1:3" ht="21.75" customHeight="1">
      <c r="A9" s="119" t="s">
        <v>11</v>
      </c>
      <c r="B9" s="120" t="s">
        <v>528</v>
      </c>
    </row>
    <row r="10" spans="1:3" ht="21.75" customHeight="1">
      <c r="A10" s="122" t="s">
        <v>12</v>
      </c>
      <c r="B10" s="120" t="s">
        <v>529</v>
      </c>
    </row>
    <row r="12" spans="1:3" ht="30" customHeight="1">
      <c r="A12" s="623" t="s">
        <v>492</v>
      </c>
      <c r="B12" s="623"/>
    </row>
    <row r="14" spans="1:3" ht="25.5" customHeight="1">
      <c r="A14" s="117" t="s">
        <v>308</v>
      </c>
      <c r="B14" s="118" t="s">
        <v>293</v>
      </c>
    </row>
    <row r="15" spans="1:3" ht="21.75" customHeight="1">
      <c r="A15" s="119" t="s">
        <v>294</v>
      </c>
      <c r="B15" s="120" t="s">
        <v>295</v>
      </c>
    </row>
    <row r="16" spans="1:3" ht="21.75" customHeight="1">
      <c r="A16" s="119" t="s">
        <v>298</v>
      </c>
      <c r="B16" s="120" t="s">
        <v>299</v>
      </c>
    </row>
    <row r="17" spans="1:2" ht="21" customHeight="1">
      <c r="A17" s="119" t="s">
        <v>226</v>
      </c>
      <c r="B17" s="120" t="s">
        <v>306</v>
      </c>
    </row>
    <row r="18" spans="1:2" ht="21.75" customHeight="1">
      <c r="A18" s="119" t="s">
        <v>59</v>
      </c>
      <c r="B18" s="120" t="s">
        <v>296</v>
      </c>
    </row>
    <row r="19" spans="1:2" ht="21.75" customHeight="1">
      <c r="A19" s="119" t="s">
        <v>60</v>
      </c>
      <c r="B19" s="120" t="s">
        <v>307</v>
      </c>
    </row>
    <row r="20" spans="1:2" ht="21.75" customHeight="1">
      <c r="A20" s="119" t="s">
        <v>61</v>
      </c>
      <c r="B20" s="120" t="s">
        <v>297</v>
      </c>
    </row>
    <row r="21" spans="1:2" ht="21.75" customHeight="1">
      <c r="A21" s="119" t="s">
        <v>309</v>
      </c>
      <c r="B21" s="120" t="s">
        <v>310</v>
      </c>
    </row>
    <row r="22" spans="1:2" ht="21.75" customHeight="1">
      <c r="A22" s="119" t="s">
        <v>472</v>
      </c>
      <c r="B22" s="120" t="s">
        <v>227</v>
      </c>
    </row>
    <row r="23" spans="1:2" ht="21" customHeight="1">
      <c r="A23" s="119" t="s">
        <v>300</v>
      </c>
      <c r="B23" s="120" t="s">
        <v>301</v>
      </c>
    </row>
    <row r="24" spans="1:2" ht="21" customHeight="1">
      <c r="A24" s="119" t="s">
        <v>302</v>
      </c>
      <c r="B24" s="120" t="s">
        <v>303</v>
      </c>
    </row>
    <row r="25" spans="1:2" ht="21" customHeight="1">
      <c r="A25" s="119" t="s">
        <v>304</v>
      </c>
      <c r="B25" s="120" t="s">
        <v>305</v>
      </c>
    </row>
    <row r="26" spans="1:2" ht="21" customHeight="1">
      <c r="A26" s="81"/>
      <c r="B26" s="80"/>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I122"/>
  <sheetViews>
    <sheetView showGridLines="0" view="pageBreakPreview" zoomScale="90" zoomScaleNormal="100" zoomScaleSheetLayoutView="90" workbookViewId="0">
      <selection activeCell="B1" sqref="B1"/>
    </sheetView>
  </sheetViews>
  <sheetFormatPr defaultColWidth="8" defaultRowHeight="15" zeroHeight="1"/>
  <cols>
    <col min="1" max="1" width="23.75" style="49" customWidth="1"/>
    <col min="2" max="2" width="12.75" style="49" customWidth="1"/>
    <col min="3" max="3" width="13.125" style="49" customWidth="1"/>
    <col min="4" max="4" width="12.375" style="49" customWidth="1"/>
    <col min="5" max="6" width="11" style="49" customWidth="1"/>
    <col min="7" max="7" width="9" style="49" bestFit="1" customWidth="1"/>
    <col min="8" max="16380" width="8" style="49"/>
    <col min="16381" max="16384" width="3.625" style="49" customWidth="1"/>
  </cols>
  <sheetData>
    <row r="1" spans="1:9" ht="30" customHeight="1">
      <c r="A1" s="628" t="s">
        <v>465</v>
      </c>
      <c r="B1" s="628"/>
      <c r="C1" s="628"/>
      <c r="D1" s="628"/>
      <c r="E1" s="628"/>
      <c r="F1" s="628"/>
    </row>
    <row r="2" spans="1:9" ht="38.25" customHeight="1">
      <c r="A2" s="629" t="s">
        <v>336</v>
      </c>
      <c r="B2" s="629"/>
      <c r="C2" s="629"/>
      <c r="D2" s="629"/>
      <c r="E2" s="629"/>
      <c r="F2" s="629"/>
      <c r="G2" s="547" t="s">
        <v>539</v>
      </c>
    </row>
    <row r="3" spans="1:9" ht="21" customHeight="1">
      <c r="A3" s="630" t="s">
        <v>13</v>
      </c>
      <c r="B3" s="631" t="s">
        <v>554</v>
      </c>
      <c r="C3" s="632"/>
      <c r="D3" s="633" t="s">
        <v>655</v>
      </c>
      <c r="E3" s="633"/>
      <c r="F3" s="632"/>
    </row>
    <row r="4" spans="1:9" ht="20.25" customHeight="1">
      <c r="A4" s="630"/>
      <c r="B4" s="634" t="s">
        <v>555</v>
      </c>
      <c r="C4" s="634" t="s">
        <v>547</v>
      </c>
      <c r="D4" s="634" t="s">
        <v>555</v>
      </c>
      <c r="E4" s="635" t="s">
        <v>14</v>
      </c>
      <c r="F4" s="636"/>
    </row>
    <row r="5" spans="1:9" ht="62.25" customHeight="1">
      <c r="A5" s="630"/>
      <c r="B5" s="634"/>
      <c r="C5" s="634"/>
      <c r="D5" s="634"/>
      <c r="E5" s="568" t="s">
        <v>656</v>
      </c>
      <c r="F5" s="567" t="s">
        <v>657</v>
      </c>
    </row>
    <row r="6" spans="1:9" ht="21" customHeight="1">
      <c r="A6" s="637" t="s">
        <v>68</v>
      </c>
      <c r="B6" s="638"/>
      <c r="C6" s="638"/>
      <c r="D6" s="638"/>
      <c r="E6" s="639"/>
      <c r="F6" s="640"/>
    </row>
    <row r="7" spans="1:9" ht="27" customHeight="1">
      <c r="A7" s="123" t="s">
        <v>419</v>
      </c>
      <c r="B7" s="517">
        <v>980011</v>
      </c>
      <c r="C7" s="517">
        <v>970885</v>
      </c>
      <c r="D7" s="517">
        <v>969907</v>
      </c>
      <c r="E7" s="125">
        <f>D7/B7-1</f>
        <v>-1.0310088356151104E-2</v>
      </c>
      <c r="F7" s="125">
        <f>D7/C7-1</f>
        <v>-1.0073283653573295E-3</v>
      </c>
    </row>
    <row r="8" spans="1:9" ht="27" customHeight="1">
      <c r="A8" s="126" t="s">
        <v>246</v>
      </c>
      <c r="B8" s="155">
        <v>34238</v>
      </c>
      <c r="C8" s="155">
        <v>30722</v>
      </c>
      <c r="D8" s="155">
        <v>29480</v>
      </c>
      <c r="E8" s="128">
        <f t="shared" ref="E8:E11" si="0">D8/B8-1</f>
        <v>-0.13896839768678082</v>
      </c>
      <c r="F8" s="128">
        <f t="shared" ref="F8:F11" si="1">D8/C8-1</f>
        <v>-4.0427055530238953E-2</v>
      </c>
    </row>
    <row r="9" spans="1:9" ht="21" customHeight="1">
      <c r="A9" s="129" t="s">
        <v>76</v>
      </c>
      <c r="B9" s="518">
        <v>4847518891.6800013</v>
      </c>
      <c r="C9" s="518">
        <v>5584421381.7700005</v>
      </c>
      <c r="D9" s="518">
        <v>5794717709.21</v>
      </c>
      <c r="E9" s="128">
        <f t="shared" si="0"/>
        <v>0.19539868512028202</v>
      </c>
      <c r="F9" s="128">
        <f t="shared" si="1"/>
        <v>3.765767535496134E-2</v>
      </c>
      <c r="H9" s="55"/>
      <c r="I9" s="55"/>
    </row>
    <row r="10" spans="1:9" ht="27" customHeight="1">
      <c r="A10" s="126" t="s">
        <v>246</v>
      </c>
      <c r="B10" s="518">
        <v>183739606.49000001</v>
      </c>
      <c r="C10" s="518">
        <v>181063234.23000008</v>
      </c>
      <c r="D10" s="518">
        <v>180316891.06999996</v>
      </c>
      <c r="E10" s="128">
        <f t="shared" si="0"/>
        <v>-1.8628076359716861E-2</v>
      </c>
      <c r="F10" s="128">
        <f t="shared" si="1"/>
        <v>-4.1220028084335558E-3</v>
      </c>
    </row>
    <row r="11" spans="1:9" ht="21" customHeight="1">
      <c r="A11" s="486" t="s">
        <v>420</v>
      </c>
      <c r="B11" s="519">
        <v>1648.8</v>
      </c>
      <c r="C11" s="520">
        <v>1917.3</v>
      </c>
      <c r="D11" s="520">
        <v>1991.5</v>
      </c>
      <c r="E11" s="133">
        <f t="shared" si="0"/>
        <v>0.20784813197476959</v>
      </c>
      <c r="F11" s="133">
        <f t="shared" si="1"/>
        <v>3.8700255567725383E-2</v>
      </c>
      <c r="G11" s="73"/>
    </row>
    <row r="12" spans="1:9" ht="21" customHeight="1">
      <c r="A12" s="641" t="s">
        <v>107</v>
      </c>
      <c r="B12" s="642"/>
      <c r="C12" s="642"/>
      <c r="D12" s="642"/>
      <c r="E12" s="642"/>
      <c r="F12" s="643"/>
      <c r="G12" s="56"/>
    </row>
    <row r="13" spans="1:9" ht="27" customHeight="1">
      <c r="A13" s="488" t="s">
        <v>419</v>
      </c>
      <c r="B13" s="489">
        <v>764463</v>
      </c>
      <c r="C13" s="490">
        <v>764739</v>
      </c>
      <c r="D13" s="491">
        <v>762594</v>
      </c>
      <c r="E13" s="514">
        <f t="shared" ref="E13:E15" si="2">D13/B13-1</f>
        <v>-2.4448534461445348E-3</v>
      </c>
      <c r="F13" s="514">
        <f t="shared" ref="F13:F15" si="3">D13/C13-1</f>
        <v>-2.8048785271838073E-3</v>
      </c>
      <c r="G13" s="56"/>
    </row>
    <row r="14" spans="1:9" ht="21" customHeight="1">
      <c r="A14" s="131" t="s">
        <v>103</v>
      </c>
      <c r="B14" s="135">
        <v>3803787442.9600005</v>
      </c>
      <c r="C14" s="132">
        <v>4411538685.4300003</v>
      </c>
      <c r="D14" s="136">
        <v>4574121843.9499998</v>
      </c>
      <c r="E14" s="515">
        <f t="shared" si="2"/>
        <v>0.20251773069384416</v>
      </c>
      <c r="F14" s="515">
        <f t="shared" si="3"/>
        <v>3.6854070679911199E-2</v>
      </c>
      <c r="G14" s="56"/>
    </row>
    <row r="15" spans="1:9" ht="21" customHeight="1">
      <c r="A15" s="486" t="s">
        <v>104</v>
      </c>
      <c r="B15" s="492">
        <v>1658.59</v>
      </c>
      <c r="C15" s="487">
        <v>1922.9</v>
      </c>
      <c r="D15" s="493">
        <v>1999.37</v>
      </c>
      <c r="E15" s="516">
        <f t="shared" si="2"/>
        <v>0.20546367697863843</v>
      </c>
      <c r="F15" s="516">
        <f t="shared" si="3"/>
        <v>3.9768058661396655E-2</v>
      </c>
      <c r="G15" s="56"/>
    </row>
    <row r="16" spans="1:9" ht="21" customHeight="1">
      <c r="A16" s="641" t="s">
        <v>105</v>
      </c>
      <c r="B16" s="642"/>
      <c r="C16" s="642"/>
      <c r="D16" s="642"/>
      <c r="E16" s="642"/>
      <c r="F16" s="643"/>
      <c r="G16" s="56"/>
    </row>
    <row r="17" spans="1:7" ht="24.75" customHeight="1">
      <c r="A17" s="488" t="s">
        <v>419</v>
      </c>
      <c r="B17" s="489">
        <v>174462</v>
      </c>
      <c r="C17" s="489">
        <v>166305</v>
      </c>
      <c r="D17" s="489">
        <v>167029</v>
      </c>
      <c r="E17" s="514">
        <f t="shared" ref="E17:E21" si="4">D17/B17-1</f>
        <v>-4.2605266476367309E-2</v>
      </c>
      <c r="F17" s="514">
        <f t="shared" ref="F17:F21" si="5">D17/C17-1</f>
        <v>4.3534469799464404E-3</v>
      </c>
      <c r="G17" s="56"/>
    </row>
    <row r="18" spans="1:7" ht="27" customHeight="1">
      <c r="A18" s="131" t="s">
        <v>247</v>
      </c>
      <c r="B18" s="134">
        <v>11685</v>
      </c>
      <c r="C18" s="134">
        <v>11194</v>
      </c>
      <c r="D18" s="134">
        <v>11186</v>
      </c>
      <c r="E18" s="515">
        <f t="shared" si="4"/>
        <v>-4.2704321780059895E-2</v>
      </c>
      <c r="F18" s="515">
        <f t="shared" si="5"/>
        <v>-7.146685724495061E-4</v>
      </c>
      <c r="G18" s="56"/>
    </row>
    <row r="19" spans="1:7" ht="21" customHeight="1">
      <c r="A19" s="131" t="s">
        <v>76</v>
      </c>
      <c r="B19" s="135">
        <v>781959779.75</v>
      </c>
      <c r="C19" s="495">
        <v>884635311.00000012</v>
      </c>
      <c r="D19" s="495">
        <v>920282653.12000012</v>
      </c>
      <c r="E19" s="515">
        <f t="shared" si="4"/>
        <v>0.17689256781752039</v>
      </c>
      <c r="F19" s="515">
        <f t="shared" si="5"/>
        <v>4.0296087751351406E-2</v>
      </c>
      <c r="G19" s="56"/>
    </row>
    <row r="20" spans="1:7" ht="30.75" customHeight="1">
      <c r="A20" s="131" t="s">
        <v>247</v>
      </c>
      <c r="B20" s="135">
        <v>58026770.910000004</v>
      </c>
      <c r="C20" s="135">
        <v>66958398.809999995</v>
      </c>
      <c r="D20" s="135">
        <v>69405551.420000002</v>
      </c>
      <c r="E20" s="515">
        <f t="shared" si="4"/>
        <v>0.19609535963406577</v>
      </c>
      <c r="F20" s="515">
        <f t="shared" si="5"/>
        <v>3.6547358561306087E-2</v>
      </c>
      <c r="G20" s="56"/>
    </row>
    <row r="21" spans="1:7" ht="21" customHeight="1">
      <c r="A21" s="140" t="s">
        <v>106</v>
      </c>
      <c r="B21" s="141">
        <v>1494.04</v>
      </c>
      <c r="C21" s="143">
        <v>1773.12</v>
      </c>
      <c r="D21" s="143">
        <v>1836.57</v>
      </c>
      <c r="E21" s="516">
        <f t="shared" si="4"/>
        <v>0.2292642767261921</v>
      </c>
      <c r="F21" s="516">
        <f t="shared" si="5"/>
        <v>3.578438007579865E-2</v>
      </c>
      <c r="G21" s="56"/>
    </row>
    <row r="22" spans="1:7" ht="21" customHeight="1">
      <c r="A22" s="644" t="s">
        <v>425</v>
      </c>
      <c r="B22" s="626"/>
      <c r="C22" s="626"/>
      <c r="D22" s="626"/>
      <c r="E22" s="626"/>
      <c r="F22" s="627"/>
      <c r="G22" s="56"/>
    </row>
    <row r="23" spans="1:7" ht="27" customHeight="1">
      <c r="A23" s="123" t="s">
        <v>419</v>
      </c>
      <c r="B23" s="494">
        <v>41086</v>
      </c>
      <c r="C23" s="124">
        <v>39841</v>
      </c>
      <c r="D23" s="494">
        <v>40284</v>
      </c>
      <c r="E23" s="125">
        <f t="shared" ref="E23:E25" si="6">D23/B23-1</f>
        <v>-1.9520031154164452E-2</v>
      </c>
      <c r="F23" s="125">
        <f t="shared" ref="F23:F25" si="7">D23/C23-1</f>
        <v>1.1119198815290776E-2</v>
      </c>
      <c r="G23" s="56"/>
    </row>
    <row r="24" spans="1:7" ht="21" customHeight="1">
      <c r="A24" s="129" t="s">
        <v>76</v>
      </c>
      <c r="B24" s="137">
        <v>261750938.32999992</v>
      </c>
      <c r="C24" s="139">
        <v>288225140.76000005</v>
      </c>
      <c r="D24" s="138">
        <v>300293926.08999997</v>
      </c>
      <c r="E24" s="128">
        <f t="shared" si="6"/>
        <v>0.14725061925626171</v>
      </c>
      <c r="F24" s="128">
        <f t="shared" si="7"/>
        <v>4.1872771050355251E-2</v>
      </c>
      <c r="G24" s="56"/>
    </row>
    <row r="25" spans="1:7" ht="21" customHeight="1">
      <c r="A25" s="140" t="s">
        <v>104</v>
      </c>
      <c r="B25" s="141">
        <v>2123.6</v>
      </c>
      <c r="C25" s="142">
        <v>2411.46</v>
      </c>
      <c r="D25" s="143">
        <v>2484.83</v>
      </c>
      <c r="E25" s="133">
        <f t="shared" si="6"/>
        <v>0.17010265586739504</v>
      </c>
      <c r="F25" s="133">
        <f t="shared" si="7"/>
        <v>3.0425551325752753E-2</v>
      </c>
      <c r="G25" s="56"/>
    </row>
    <row r="26" spans="1:7" ht="21" customHeight="1">
      <c r="A26" s="624" t="s">
        <v>97</v>
      </c>
      <c r="B26" s="625"/>
      <c r="C26" s="625"/>
      <c r="D26" s="625"/>
      <c r="E26" s="626"/>
      <c r="F26" s="627"/>
      <c r="G26" s="56"/>
    </row>
    <row r="27" spans="1:7" ht="27.75" customHeight="1">
      <c r="A27" s="144" t="s">
        <v>76</v>
      </c>
      <c r="B27" s="145">
        <v>20730.64</v>
      </c>
      <c r="C27" s="146">
        <v>22244.579999999998</v>
      </c>
      <c r="D27" s="147">
        <v>19286.05</v>
      </c>
      <c r="E27" s="148">
        <f>D27/B27-1</f>
        <v>-6.9683811015964769E-2</v>
      </c>
      <c r="F27" s="148">
        <f>D27/C27-1</f>
        <v>-0.13300003866110299</v>
      </c>
      <c r="G27" s="56"/>
    </row>
    <row r="28" spans="1:7">
      <c r="G28" s="56"/>
    </row>
    <row r="29" spans="1:7">
      <c r="G29" s="56"/>
    </row>
    <row r="30" spans="1:7" ht="12.75" customHeight="1">
      <c r="G30" s="56"/>
    </row>
    <row r="31" spans="1:7">
      <c r="G31" s="56"/>
    </row>
    <row r="32" spans="1:7">
      <c r="G32" s="56"/>
    </row>
    <row r="33" spans="5:7">
      <c r="G33" s="56"/>
    </row>
    <row r="34" spans="5:7">
      <c r="G34" s="56"/>
    </row>
    <row r="35" spans="5:7">
      <c r="G35" s="56"/>
    </row>
    <row r="36" spans="5:7">
      <c r="G36" s="56"/>
    </row>
    <row r="37" spans="5:7">
      <c r="G37" s="56"/>
    </row>
    <row r="38" spans="5:7">
      <c r="G38" s="56"/>
    </row>
    <row r="39" spans="5:7">
      <c r="G39" s="56"/>
    </row>
    <row r="40" spans="5:7" ht="12.75" customHeight="1">
      <c r="E40" s="504"/>
      <c r="G40" s="56"/>
    </row>
    <row r="41" spans="5:7">
      <c r="G41" s="56"/>
    </row>
    <row r="42" spans="5:7">
      <c r="G42" s="56"/>
    </row>
    <row r="43" spans="5:7">
      <c r="G43" s="56"/>
    </row>
    <row r="44" spans="5:7"/>
    <row r="45" spans="5:7"/>
    <row r="46" spans="5:7"/>
    <row r="47" spans="5:7"/>
    <row r="48" spans="5:7"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4">
    <mergeCell ref="A26:F26"/>
    <mergeCell ref="A1:F1"/>
    <mergeCell ref="A2:F2"/>
    <mergeCell ref="A3:A5"/>
    <mergeCell ref="B3:C3"/>
    <mergeCell ref="D3:F3"/>
    <mergeCell ref="B4:B5"/>
    <mergeCell ref="C4:C5"/>
    <mergeCell ref="D4:D5"/>
    <mergeCell ref="E4:F4"/>
    <mergeCell ref="A6:F6"/>
    <mergeCell ref="A12:F12"/>
    <mergeCell ref="A16:F16"/>
    <mergeCell ref="A22:F22"/>
  </mergeCells>
  <hyperlinks>
    <hyperlink ref="G2"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90"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G43"/>
  <sheetViews>
    <sheetView showGridLines="0" view="pageBreakPreview" zoomScaleNormal="100" zoomScaleSheetLayoutView="100" workbookViewId="0">
      <selection activeCell="B1" sqref="B1"/>
    </sheetView>
  </sheetViews>
  <sheetFormatPr defaultColWidth="8" defaultRowHeight="15"/>
  <cols>
    <col min="1" max="1" width="30.125" style="49" customWidth="1"/>
    <col min="2" max="2" width="12.125" style="49" customWidth="1"/>
    <col min="3" max="4" width="11.125" style="49" customWidth="1"/>
    <col min="5" max="5" width="12.875" style="49" customWidth="1"/>
    <col min="6" max="6" width="12.625" style="49" customWidth="1"/>
    <col min="7" max="7" width="9.25" style="49" customWidth="1"/>
    <col min="8" max="16373" width="8" style="49"/>
    <col min="16374" max="16374" width="0.5" style="49" customWidth="1"/>
    <col min="16375" max="16376" width="0.875" style="49" customWidth="1"/>
    <col min="16377" max="16384" width="0.625" style="49" customWidth="1"/>
  </cols>
  <sheetData>
    <row r="1" spans="1:7" ht="30" customHeight="1">
      <c r="A1" s="628" t="str">
        <f>'Tab 1'!A1:F1</f>
        <v xml:space="preserve"> I. EMERYTURY I RENTY REALIZOWANE PRZEZ KRUS</v>
      </c>
      <c r="B1" s="628"/>
      <c r="C1" s="628"/>
      <c r="D1" s="628"/>
      <c r="E1" s="628"/>
      <c r="F1" s="628"/>
    </row>
    <row r="2" spans="1:7" s="51" customFormat="1" ht="12.75">
      <c r="A2" s="50"/>
      <c r="B2" s="50"/>
      <c r="C2" s="50"/>
      <c r="D2" s="50"/>
    </row>
    <row r="3" spans="1:7" ht="30" customHeight="1">
      <c r="A3" s="657" t="s">
        <v>565</v>
      </c>
      <c r="B3" s="657"/>
      <c r="C3" s="657"/>
      <c r="D3" s="657"/>
      <c r="E3" s="657"/>
      <c r="F3" s="657"/>
      <c r="G3" s="547" t="s">
        <v>539</v>
      </c>
    </row>
    <row r="4" spans="1:7" ht="21" customHeight="1">
      <c r="A4" s="634" t="s">
        <v>13</v>
      </c>
      <c r="B4" s="631" t="str">
        <f>'Tab 1'!B3:C3</f>
        <v>2023 rok</v>
      </c>
      <c r="C4" s="632"/>
      <c r="D4" s="631" t="str">
        <f>'Tab 1'!D3:F3</f>
        <v>2024 rok</v>
      </c>
      <c r="E4" s="633"/>
      <c r="F4" s="632"/>
    </row>
    <row r="5" spans="1:7" ht="18" customHeight="1">
      <c r="A5" s="634"/>
      <c r="B5" s="634" t="s">
        <v>555</v>
      </c>
      <c r="C5" s="634" t="s">
        <v>547</v>
      </c>
      <c r="D5" s="634" t="s">
        <v>555</v>
      </c>
      <c r="E5" s="656" t="s">
        <v>14</v>
      </c>
      <c r="F5" s="636"/>
    </row>
    <row r="6" spans="1:7" ht="46.5" customHeight="1">
      <c r="A6" s="634"/>
      <c r="B6" s="634"/>
      <c r="C6" s="634"/>
      <c r="D6" s="634"/>
      <c r="E6" s="565" t="s">
        <v>658</v>
      </c>
      <c r="F6" s="564" t="s">
        <v>659</v>
      </c>
    </row>
    <row r="7" spans="1:7" ht="21" customHeight="1">
      <c r="A7" s="637" t="s">
        <v>68</v>
      </c>
      <c r="B7" s="638"/>
      <c r="C7" s="638"/>
      <c r="D7" s="638"/>
      <c r="E7" s="638"/>
      <c r="F7" s="645"/>
    </row>
    <row r="8" spans="1:7" ht="21" customHeight="1">
      <c r="A8" s="129" t="s">
        <v>426</v>
      </c>
      <c r="B8" s="127">
        <v>625431</v>
      </c>
      <c r="C8" s="127">
        <v>624941</v>
      </c>
      <c r="D8" s="127">
        <v>622852</v>
      </c>
      <c r="E8" s="125">
        <f>D8/B8-1</f>
        <v>-4.1235563955096532E-3</v>
      </c>
      <c r="F8" s="125">
        <f>D8/C8-1</f>
        <v>-3.3427155523481078E-3</v>
      </c>
    </row>
    <row r="9" spans="1:7" ht="21" customHeight="1">
      <c r="A9" s="129" t="s">
        <v>76</v>
      </c>
      <c r="B9" s="130">
        <v>207030356.52000001</v>
      </c>
      <c r="C9" s="130">
        <v>229489782.91999999</v>
      </c>
      <c r="D9" s="130">
        <v>237730631.48000002</v>
      </c>
      <c r="E9" s="133">
        <f>D9/B9-1</f>
        <v>0.14828876052789974</v>
      </c>
      <c r="F9" s="133">
        <f>D9/C9-1</f>
        <v>3.590943551013237E-2</v>
      </c>
    </row>
    <row r="10" spans="1:7" ht="21" customHeight="1">
      <c r="A10" s="646" t="s">
        <v>107</v>
      </c>
      <c r="B10" s="647"/>
      <c r="C10" s="647"/>
      <c r="D10" s="647"/>
      <c r="E10" s="647"/>
      <c r="F10" s="648"/>
    </row>
    <row r="11" spans="1:7" ht="21" customHeight="1">
      <c r="A11" s="129" t="s">
        <v>87</v>
      </c>
      <c r="B11" s="127">
        <v>507752</v>
      </c>
      <c r="C11" s="127">
        <v>511070</v>
      </c>
      <c r="D11" s="127">
        <v>510128</v>
      </c>
      <c r="E11" s="125">
        <f t="shared" ref="E11:E12" si="0">D11/B11-1</f>
        <v>4.6794498101434545E-3</v>
      </c>
      <c r="F11" s="125">
        <f t="shared" ref="F11:F12" si="1">D11/C11-1</f>
        <v>-1.8431917349873705E-3</v>
      </c>
    </row>
    <row r="12" spans="1:7" ht="21" customHeight="1">
      <c r="A12" s="129" t="s">
        <v>76</v>
      </c>
      <c r="B12" s="130">
        <v>185936879.90000001</v>
      </c>
      <c r="C12" s="151">
        <v>207152133.31999999</v>
      </c>
      <c r="D12" s="151">
        <v>214769990.55000001</v>
      </c>
      <c r="E12" s="133">
        <f t="shared" si="0"/>
        <v>0.15506934754152568</v>
      </c>
      <c r="F12" s="133">
        <f t="shared" si="1"/>
        <v>3.6774215683467171E-2</v>
      </c>
    </row>
    <row r="13" spans="1:7" ht="21" customHeight="1">
      <c r="A13" s="646" t="s">
        <v>105</v>
      </c>
      <c r="B13" s="647"/>
      <c r="C13" s="647"/>
      <c r="D13" s="647"/>
      <c r="E13" s="647"/>
      <c r="F13" s="648"/>
    </row>
    <row r="14" spans="1:7" ht="21" customHeight="1">
      <c r="A14" s="129" t="s">
        <v>87</v>
      </c>
      <c r="B14" s="127">
        <v>9218</v>
      </c>
      <c r="C14" s="127">
        <v>8527</v>
      </c>
      <c r="D14" s="127">
        <v>8288</v>
      </c>
      <c r="E14" s="125">
        <f t="shared" ref="E14:E15" si="2">D14/B14-1</f>
        <v>-0.10088956389672377</v>
      </c>
      <c r="F14" s="125">
        <f t="shared" ref="F14:F15" si="3">D14/C14-1</f>
        <v>-2.8028614987686162E-2</v>
      </c>
    </row>
    <row r="15" spans="1:7" ht="21" customHeight="1">
      <c r="A15" s="129" t="s">
        <v>76</v>
      </c>
      <c r="B15" s="130">
        <v>2890640.1</v>
      </c>
      <c r="C15" s="130">
        <v>2977789.1</v>
      </c>
      <c r="D15" s="130">
        <v>3061326.53</v>
      </c>
      <c r="E15" s="133">
        <f t="shared" si="2"/>
        <v>5.9047970032658048E-2</v>
      </c>
      <c r="F15" s="133">
        <f t="shared" si="3"/>
        <v>2.8053507886102391E-2</v>
      </c>
    </row>
    <row r="16" spans="1:7" ht="21" customHeight="1">
      <c r="A16" s="646" t="s">
        <v>108</v>
      </c>
      <c r="B16" s="647"/>
      <c r="C16" s="647"/>
      <c r="D16" s="647"/>
      <c r="E16" s="647"/>
      <c r="F16" s="648"/>
    </row>
    <row r="17" spans="1:6" ht="21" customHeight="1">
      <c r="A17" s="129" t="s">
        <v>87</v>
      </c>
      <c r="B17" s="127">
        <v>108461</v>
      </c>
      <c r="C17" s="127">
        <v>105344</v>
      </c>
      <c r="D17" s="127">
        <v>104436</v>
      </c>
      <c r="E17" s="125">
        <f t="shared" ref="E17:E18" si="4">D17/B17-1</f>
        <v>-3.7110113312619264E-2</v>
      </c>
      <c r="F17" s="125">
        <f t="shared" ref="F17:F18" si="5">D17/C17-1</f>
        <v>-8.6193803159173576E-3</v>
      </c>
    </row>
    <row r="18" spans="1:6" ht="21" customHeight="1">
      <c r="A18" s="140" t="s">
        <v>76</v>
      </c>
      <c r="B18" s="152">
        <v>18202836.52</v>
      </c>
      <c r="C18" s="142">
        <v>19359860.5</v>
      </c>
      <c r="D18" s="142">
        <v>19899314.399999999</v>
      </c>
      <c r="E18" s="133">
        <f t="shared" si="4"/>
        <v>9.3198545080379613E-2</v>
      </c>
      <c r="F18" s="133">
        <f t="shared" si="5"/>
        <v>2.786455511908259E-2</v>
      </c>
    </row>
    <row r="19" spans="1:6" s="58" customFormat="1" ht="30.75" customHeight="1">
      <c r="A19" s="50"/>
      <c r="B19" s="57"/>
      <c r="C19" s="57"/>
      <c r="D19" s="57"/>
    </row>
    <row r="20" spans="1:6" ht="25.5" customHeight="1">
      <c r="A20" s="653" t="s">
        <v>559</v>
      </c>
      <c r="B20" s="653"/>
      <c r="C20" s="653"/>
      <c r="D20" s="653"/>
      <c r="E20" s="653"/>
      <c r="F20" s="653"/>
    </row>
    <row r="21" spans="1:6" ht="22.5" customHeight="1">
      <c r="A21" s="649" t="s">
        <v>13</v>
      </c>
      <c r="B21" s="652" t="s">
        <v>563</v>
      </c>
      <c r="C21" s="654" t="s">
        <v>560</v>
      </c>
      <c r="D21" s="655"/>
      <c r="E21" s="649" t="s">
        <v>564</v>
      </c>
      <c r="F21" s="649" t="s">
        <v>562</v>
      </c>
    </row>
    <row r="22" spans="1:6" ht="40.5" customHeight="1">
      <c r="A22" s="650"/>
      <c r="B22" s="652"/>
      <c r="C22" s="578" t="s">
        <v>109</v>
      </c>
      <c r="D22" s="582" t="s">
        <v>561</v>
      </c>
      <c r="E22" s="651"/>
      <c r="F22" s="651"/>
    </row>
    <row r="23" spans="1:6" ht="21" customHeight="1">
      <c r="A23" s="651"/>
      <c r="B23" s="631" t="s">
        <v>660</v>
      </c>
      <c r="C23" s="633"/>
      <c r="D23" s="633"/>
      <c r="E23" s="633"/>
      <c r="F23" s="632"/>
    </row>
    <row r="24" spans="1:6" ht="18" customHeight="1">
      <c r="A24" s="166" t="s">
        <v>68</v>
      </c>
      <c r="B24" s="160">
        <f>SUM(B25:B40)</f>
        <v>135</v>
      </c>
      <c r="C24" s="160">
        <f>SUM(C25:C40)</f>
        <v>131</v>
      </c>
      <c r="D24" s="585">
        <f>SUM(D25:D40)</f>
        <v>0</v>
      </c>
      <c r="E24" s="160">
        <f>SUM(E25:E40)</f>
        <v>42</v>
      </c>
      <c r="F24" s="160">
        <f>SUM(F25:F40)</f>
        <v>84</v>
      </c>
    </row>
    <row r="25" spans="1:6" ht="18" customHeight="1">
      <c r="A25" s="167" t="s">
        <v>42</v>
      </c>
      <c r="B25" s="165">
        <v>7</v>
      </c>
      <c r="C25" s="595">
        <v>6</v>
      </c>
      <c r="D25" s="583">
        <v>0</v>
      </c>
      <c r="E25" s="165">
        <v>3</v>
      </c>
      <c r="F25" s="165">
        <v>3</v>
      </c>
    </row>
    <row r="26" spans="1:6" ht="18" customHeight="1">
      <c r="A26" s="167" t="s">
        <v>43</v>
      </c>
      <c r="B26" s="165">
        <v>7</v>
      </c>
      <c r="C26" s="162">
        <v>7</v>
      </c>
      <c r="D26" s="583">
        <v>0</v>
      </c>
      <c r="E26" s="165">
        <v>2</v>
      </c>
      <c r="F26" s="165">
        <v>5</v>
      </c>
    </row>
    <row r="27" spans="1:6" ht="18" customHeight="1">
      <c r="A27" s="167" t="s">
        <v>44</v>
      </c>
      <c r="B27" s="165">
        <v>20</v>
      </c>
      <c r="C27" s="162">
        <v>21</v>
      </c>
      <c r="D27" s="583">
        <v>0</v>
      </c>
      <c r="E27" s="165">
        <v>11</v>
      </c>
      <c r="F27" s="165">
        <v>10</v>
      </c>
    </row>
    <row r="28" spans="1:6" ht="18" customHeight="1">
      <c r="A28" s="167" t="s">
        <v>45</v>
      </c>
      <c r="B28" s="583">
        <v>0</v>
      </c>
      <c r="C28" s="162">
        <v>1</v>
      </c>
      <c r="D28" s="583">
        <v>0</v>
      </c>
      <c r="E28" s="583">
        <v>0</v>
      </c>
      <c r="F28" s="165">
        <v>1</v>
      </c>
    </row>
    <row r="29" spans="1:6" ht="18" customHeight="1">
      <c r="A29" s="167" t="s">
        <v>46</v>
      </c>
      <c r="B29" s="165">
        <v>6</v>
      </c>
      <c r="C29" s="162">
        <v>6</v>
      </c>
      <c r="D29" s="583">
        <v>0</v>
      </c>
      <c r="E29" s="165">
        <v>1</v>
      </c>
      <c r="F29" s="165">
        <v>4</v>
      </c>
    </row>
    <row r="30" spans="1:6" ht="18" customHeight="1">
      <c r="A30" s="167" t="s">
        <v>47</v>
      </c>
      <c r="B30" s="165">
        <v>17</v>
      </c>
      <c r="C30" s="162">
        <v>16</v>
      </c>
      <c r="D30" s="583">
        <v>0</v>
      </c>
      <c r="E30" s="165">
        <v>5</v>
      </c>
      <c r="F30" s="165">
        <v>11</v>
      </c>
    </row>
    <row r="31" spans="1:6" ht="18" customHeight="1">
      <c r="A31" s="167" t="s">
        <v>48</v>
      </c>
      <c r="B31" s="165">
        <v>6</v>
      </c>
      <c r="C31" s="162">
        <v>10</v>
      </c>
      <c r="D31" s="583">
        <v>0</v>
      </c>
      <c r="E31" s="165">
        <v>4</v>
      </c>
      <c r="F31" s="165">
        <v>5</v>
      </c>
    </row>
    <row r="32" spans="1:6" ht="18" customHeight="1">
      <c r="A32" s="167" t="s">
        <v>49</v>
      </c>
      <c r="B32" s="165">
        <v>3</v>
      </c>
      <c r="C32" s="162">
        <v>3</v>
      </c>
      <c r="D32" s="583">
        <v>0</v>
      </c>
      <c r="E32" s="583">
        <v>0</v>
      </c>
      <c r="F32" s="165">
        <v>4</v>
      </c>
    </row>
    <row r="33" spans="1:6" ht="18" customHeight="1">
      <c r="A33" s="167" t="s">
        <v>50</v>
      </c>
      <c r="B33" s="165">
        <v>7</v>
      </c>
      <c r="C33" s="162">
        <v>6</v>
      </c>
      <c r="D33" s="583">
        <v>0</v>
      </c>
      <c r="E33" s="165">
        <v>2</v>
      </c>
      <c r="F33" s="165">
        <v>4</v>
      </c>
    </row>
    <row r="34" spans="1:6" ht="18" customHeight="1">
      <c r="A34" s="167" t="s">
        <v>51</v>
      </c>
      <c r="B34" s="165">
        <v>6</v>
      </c>
      <c r="C34" s="162">
        <v>4</v>
      </c>
      <c r="D34" s="583">
        <v>0</v>
      </c>
      <c r="E34" s="165">
        <v>1</v>
      </c>
      <c r="F34" s="165">
        <v>3</v>
      </c>
    </row>
    <row r="35" spans="1:6" ht="18" customHeight="1">
      <c r="A35" s="167" t="s">
        <v>52</v>
      </c>
      <c r="B35" s="165">
        <v>12</v>
      </c>
      <c r="C35" s="162">
        <v>12</v>
      </c>
      <c r="D35" s="583">
        <v>0</v>
      </c>
      <c r="E35" s="165">
        <v>3</v>
      </c>
      <c r="F35" s="165">
        <v>7</v>
      </c>
    </row>
    <row r="36" spans="1:6" ht="18" customHeight="1">
      <c r="A36" s="167" t="s">
        <v>53</v>
      </c>
      <c r="B36" s="165">
        <v>6</v>
      </c>
      <c r="C36" s="162">
        <v>6</v>
      </c>
      <c r="D36" s="583">
        <v>0</v>
      </c>
      <c r="E36" s="165">
        <v>2</v>
      </c>
      <c r="F36" s="165">
        <v>4</v>
      </c>
    </row>
    <row r="37" spans="1:6" ht="18" customHeight="1">
      <c r="A37" s="167" t="s">
        <v>54</v>
      </c>
      <c r="B37" s="165">
        <v>13</v>
      </c>
      <c r="C37" s="162">
        <v>10</v>
      </c>
      <c r="D37" s="583">
        <v>0</v>
      </c>
      <c r="E37" s="165">
        <v>4</v>
      </c>
      <c r="F37" s="165">
        <v>6</v>
      </c>
    </row>
    <row r="38" spans="1:6" ht="18" customHeight="1">
      <c r="A38" s="167" t="s">
        <v>55</v>
      </c>
      <c r="B38" s="165">
        <v>8</v>
      </c>
      <c r="C38" s="162">
        <v>7</v>
      </c>
      <c r="D38" s="583">
        <v>0</v>
      </c>
      <c r="E38" s="165">
        <v>2</v>
      </c>
      <c r="F38" s="165">
        <v>4</v>
      </c>
    </row>
    <row r="39" spans="1:6" ht="18" customHeight="1">
      <c r="A39" s="167" t="s">
        <v>56</v>
      </c>
      <c r="B39" s="165">
        <v>15</v>
      </c>
      <c r="C39" s="162">
        <v>14</v>
      </c>
      <c r="D39" s="583">
        <v>0</v>
      </c>
      <c r="E39" s="165">
        <v>2</v>
      </c>
      <c r="F39" s="165">
        <v>11</v>
      </c>
    </row>
    <row r="40" spans="1:6" ht="18" customHeight="1">
      <c r="A40" s="168" t="s">
        <v>57</v>
      </c>
      <c r="B40" s="169">
        <v>2</v>
      </c>
      <c r="C40" s="170">
        <v>2</v>
      </c>
      <c r="D40" s="584">
        <v>0</v>
      </c>
      <c r="E40" s="584">
        <v>0</v>
      </c>
      <c r="F40" s="169">
        <v>2</v>
      </c>
    </row>
    <row r="43" spans="1:6">
      <c r="B43" s="496"/>
    </row>
  </sheetData>
  <mergeCells count="20">
    <mergeCell ref="D4:F4"/>
    <mergeCell ref="E5:F5"/>
    <mergeCell ref="A1:F1"/>
    <mergeCell ref="A3:F3"/>
    <mergeCell ref="A4:A6"/>
    <mergeCell ref="B4:C4"/>
    <mergeCell ref="B5:B6"/>
    <mergeCell ref="C5:C6"/>
    <mergeCell ref="D5:D6"/>
    <mergeCell ref="A7:F7"/>
    <mergeCell ref="A10:F10"/>
    <mergeCell ref="A13:F13"/>
    <mergeCell ref="A16:F16"/>
    <mergeCell ref="A21:A23"/>
    <mergeCell ref="B21:B22"/>
    <mergeCell ref="B23:F23"/>
    <mergeCell ref="A20:F20"/>
    <mergeCell ref="C21:D21"/>
    <mergeCell ref="E21:E22"/>
    <mergeCell ref="F21:F22"/>
  </mergeCells>
  <hyperlinks>
    <hyperlink ref="G3" location="'Spis treści'!A1" display="Powrót do spisu" xr:uid="{96EF0799-FA9E-4A39-BCF5-14B1D3B71FD6}"/>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dimension ref="A1:G34"/>
  <sheetViews>
    <sheetView showGridLines="0" view="pageBreakPreview" topLeftCell="A4" zoomScale="90" zoomScaleNormal="100" zoomScaleSheetLayoutView="90" workbookViewId="0">
      <selection activeCell="B1" sqref="B1"/>
    </sheetView>
  </sheetViews>
  <sheetFormatPr defaultColWidth="8" defaultRowHeight="15"/>
  <cols>
    <col min="1" max="1" width="30.125" style="49" customWidth="1"/>
    <col min="2" max="2" width="11.125" style="49" customWidth="1"/>
    <col min="3" max="3" width="11.875" style="49" customWidth="1"/>
    <col min="4" max="5" width="11.125" style="49" customWidth="1"/>
    <col min="6" max="6" width="12.5" style="49" customWidth="1"/>
    <col min="7" max="7" width="9.625" style="49" customWidth="1"/>
    <col min="8" max="16374" width="8" style="49"/>
    <col min="16375" max="16375" width="0.5" style="49" customWidth="1"/>
    <col min="16376" max="16377" width="0.875" style="49" customWidth="1"/>
    <col min="16378" max="16384" width="0.625" style="49" customWidth="1"/>
  </cols>
  <sheetData>
    <row r="1" spans="1:7" ht="30" customHeight="1">
      <c r="A1" s="628" t="str">
        <f>'Tab 1'!A1:F1</f>
        <v xml:space="preserve"> I. EMERYTURY I RENTY REALIZOWANE PRZEZ KRUS</v>
      </c>
      <c r="B1" s="628"/>
      <c r="C1" s="628"/>
      <c r="D1" s="628"/>
      <c r="E1" s="628"/>
      <c r="F1" s="628"/>
    </row>
    <row r="2" spans="1:7" s="51" customFormat="1" ht="12.75">
      <c r="A2" s="50"/>
      <c r="B2" s="50"/>
      <c r="C2" s="50"/>
      <c r="D2" s="50"/>
    </row>
    <row r="3" spans="1:7" ht="30" customHeight="1">
      <c r="A3" s="657" t="s">
        <v>566</v>
      </c>
      <c r="B3" s="657"/>
      <c r="C3" s="657"/>
      <c r="D3" s="657"/>
      <c r="E3" s="657"/>
      <c r="F3" s="657"/>
      <c r="G3" s="547" t="s">
        <v>539</v>
      </c>
    </row>
    <row r="4" spans="1:7" ht="21" customHeight="1">
      <c r="A4" s="658" t="s">
        <v>13</v>
      </c>
      <c r="B4" s="661" t="s">
        <v>568</v>
      </c>
      <c r="C4" s="661" t="s">
        <v>569</v>
      </c>
      <c r="D4" s="630" t="s">
        <v>570</v>
      </c>
      <c r="E4" s="667"/>
      <c r="F4" s="662" t="s">
        <v>571</v>
      </c>
    </row>
    <row r="5" spans="1:7" ht="48" customHeight="1">
      <c r="A5" s="659"/>
      <c r="B5" s="661"/>
      <c r="C5" s="661"/>
      <c r="D5" s="579" t="s">
        <v>109</v>
      </c>
      <c r="E5" s="156" t="s">
        <v>110</v>
      </c>
      <c r="F5" s="663"/>
    </row>
    <row r="6" spans="1:7" ht="21" customHeight="1">
      <c r="A6" s="660"/>
      <c r="B6" s="664" t="str">
        <f>'Tab 2 i 3'!B23:F23</f>
        <v>I KWARTAŁ 2024 R.</v>
      </c>
      <c r="C6" s="665"/>
      <c r="D6" s="665"/>
      <c r="E6" s="665"/>
      <c r="F6" s="666"/>
    </row>
    <row r="7" spans="1:7" ht="21" customHeight="1">
      <c r="A7" s="153" t="s">
        <v>68</v>
      </c>
      <c r="B7" s="513">
        <f>B8+B9</f>
        <v>11040</v>
      </c>
      <c r="C7" s="513">
        <f t="shared" ref="C7:F7" si="0">C8+C9</f>
        <v>23072</v>
      </c>
      <c r="D7" s="513">
        <f t="shared" si="0"/>
        <v>22894</v>
      </c>
      <c r="E7" s="513">
        <f t="shared" si="0"/>
        <v>1</v>
      </c>
      <c r="F7" s="513">
        <f t="shared" si="0"/>
        <v>11218</v>
      </c>
    </row>
    <row r="8" spans="1:7" ht="21" customHeight="1">
      <c r="A8" s="154" t="s">
        <v>111</v>
      </c>
      <c r="B8" s="155">
        <v>1853</v>
      </c>
      <c r="C8" s="155">
        <v>9732</v>
      </c>
      <c r="D8" s="155">
        <v>9144</v>
      </c>
      <c r="E8" s="552">
        <v>0</v>
      </c>
      <c r="F8" s="155">
        <v>2441</v>
      </c>
    </row>
    <row r="9" spans="1:7" ht="21" customHeight="1">
      <c r="A9" s="154" t="s">
        <v>112</v>
      </c>
      <c r="B9" s="127">
        <f>B10+B12</f>
        <v>9187</v>
      </c>
      <c r="C9" s="127">
        <f t="shared" ref="C9:F9" si="1">C10+C12</f>
        <v>13340</v>
      </c>
      <c r="D9" s="127">
        <f t="shared" si="1"/>
        <v>13750</v>
      </c>
      <c r="E9" s="127">
        <f t="shared" si="1"/>
        <v>1</v>
      </c>
      <c r="F9" s="127">
        <f t="shared" si="1"/>
        <v>8777</v>
      </c>
    </row>
    <row r="10" spans="1:7" ht="21" customHeight="1">
      <c r="A10" s="154" t="s">
        <v>503</v>
      </c>
      <c r="B10" s="127">
        <v>8936</v>
      </c>
      <c r="C10" s="127">
        <v>12351</v>
      </c>
      <c r="D10" s="127">
        <v>12791</v>
      </c>
      <c r="E10" s="155">
        <v>1</v>
      </c>
      <c r="F10" s="127">
        <v>8496</v>
      </c>
    </row>
    <row r="11" spans="1:7" ht="22.5" customHeight="1">
      <c r="A11" s="154" t="s">
        <v>530</v>
      </c>
      <c r="B11" s="155">
        <v>393</v>
      </c>
      <c r="C11" s="155">
        <v>534</v>
      </c>
      <c r="D11" s="155">
        <v>569</v>
      </c>
      <c r="E11" s="553">
        <v>0</v>
      </c>
      <c r="F11" s="155">
        <v>358</v>
      </c>
    </row>
    <row r="12" spans="1:7" ht="21" customHeight="1">
      <c r="A12" s="295" t="s">
        <v>115</v>
      </c>
      <c r="B12" s="606">
        <v>251</v>
      </c>
      <c r="C12" s="606">
        <v>989</v>
      </c>
      <c r="D12" s="606">
        <v>959</v>
      </c>
      <c r="E12" s="607">
        <v>0</v>
      </c>
      <c r="F12" s="606">
        <v>281</v>
      </c>
    </row>
    <row r="13" spans="1:7" ht="21" customHeight="1"/>
    <row r="14" spans="1:7" ht="21.75" customHeight="1">
      <c r="A14" s="653" t="s">
        <v>567</v>
      </c>
      <c r="B14" s="653"/>
      <c r="C14" s="653"/>
      <c r="D14" s="653"/>
      <c r="E14" s="653"/>
      <c r="F14" s="653"/>
    </row>
    <row r="15" spans="1:7" ht="21" customHeight="1">
      <c r="A15" s="658" t="s">
        <v>13</v>
      </c>
      <c r="B15" s="661" t="s">
        <v>568</v>
      </c>
      <c r="C15" s="661" t="s">
        <v>569</v>
      </c>
      <c r="D15" s="630" t="s">
        <v>570</v>
      </c>
      <c r="E15" s="667"/>
      <c r="F15" s="662" t="s">
        <v>571</v>
      </c>
    </row>
    <row r="16" spans="1:7" ht="51.75" customHeight="1">
      <c r="A16" s="659"/>
      <c r="B16" s="661"/>
      <c r="C16" s="661"/>
      <c r="D16" s="579" t="s">
        <v>109</v>
      </c>
      <c r="E16" s="156" t="s">
        <v>110</v>
      </c>
      <c r="F16" s="663"/>
    </row>
    <row r="17" spans="1:6" ht="21" customHeight="1">
      <c r="A17" s="660"/>
      <c r="B17" s="664" t="str">
        <f>B6</f>
        <v>I KWARTAŁ 2024 R.</v>
      </c>
      <c r="C17" s="665"/>
      <c r="D17" s="665"/>
      <c r="E17" s="665"/>
      <c r="F17" s="666"/>
    </row>
    <row r="18" spans="1:6" ht="18.75" customHeight="1">
      <c r="A18" s="166" t="s">
        <v>68</v>
      </c>
      <c r="B18" s="160">
        <f>SUM(B19:B34)</f>
        <v>11040</v>
      </c>
      <c r="C18" s="160">
        <f>SUM(C19:C34)</f>
        <v>23072</v>
      </c>
      <c r="D18" s="160">
        <f>SUM(D19:D34)</f>
        <v>22894</v>
      </c>
      <c r="E18" s="160">
        <f>SUM(E19:E34)</f>
        <v>1</v>
      </c>
      <c r="F18" s="160">
        <f>SUM(F19:F34)</f>
        <v>11218</v>
      </c>
    </row>
    <row r="19" spans="1:6" ht="18.75" customHeight="1">
      <c r="A19" s="167" t="s">
        <v>42</v>
      </c>
      <c r="B19" s="165">
        <v>245</v>
      </c>
      <c r="C19" s="162">
        <v>723</v>
      </c>
      <c r="D19" s="165">
        <v>756</v>
      </c>
      <c r="E19" s="583">
        <v>0</v>
      </c>
      <c r="F19" s="165">
        <v>212</v>
      </c>
    </row>
    <row r="20" spans="1:6" ht="18.75" customHeight="1">
      <c r="A20" s="167" t="s">
        <v>43</v>
      </c>
      <c r="B20" s="165">
        <v>785</v>
      </c>
      <c r="C20" s="162">
        <v>1408</v>
      </c>
      <c r="D20" s="165">
        <v>1392</v>
      </c>
      <c r="E20" s="165">
        <v>1</v>
      </c>
      <c r="F20" s="165">
        <v>801</v>
      </c>
    </row>
    <row r="21" spans="1:6" ht="18.75" customHeight="1">
      <c r="A21" s="167" t="s">
        <v>44</v>
      </c>
      <c r="B21" s="165">
        <v>1233</v>
      </c>
      <c r="C21" s="162">
        <v>2790</v>
      </c>
      <c r="D21" s="165">
        <v>2801</v>
      </c>
      <c r="E21" s="583">
        <v>0</v>
      </c>
      <c r="F21" s="165">
        <v>1222</v>
      </c>
    </row>
    <row r="22" spans="1:6" ht="18.75" customHeight="1">
      <c r="A22" s="167" t="s">
        <v>45</v>
      </c>
      <c r="B22" s="165">
        <v>118</v>
      </c>
      <c r="C22" s="162">
        <v>254</v>
      </c>
      <c r="D22" s="165">
        <v>283</v>
      </c>
      <c r="E22" s="583">
        <v>0</v>
      </c>
      <c r="F22" s="165">
        <v>89</v>
      </c>
    </row>
    <row r="23" spans="1:6" ht="18.75" customHeight="1">
      <c r="A23" s="167" t="s">
        <v>46</v>
      </c>
      <c r="B23" s="165">
        <v>765</v>
      </c>
      <c r="C23" s="162">
        <v>1738</v>
      </c>
      <c r="D23" s="165">
        <v>1624</v>
      </c>
      <c r="E23" s="583">
        <v>0</v>
      </c>
      <c r="F23" s="165">
        <v>879</v>
      </c>
    </row>
    <row r="24" spans="1:6" ht="18.75" customHeight="1">
      <c r="A24" s="167" t="s">
        <v>47</v>
      </c>
      <c r="B24" s="165">
        <v>1433</v>
      </c>
      <c r="C24" s="162">
        <v>2578</v>
      </c>
      <c r="D24" s="165">
        <v>2677</v>
      </c>
      <c r="E24" s="583">
        <v>0</v>
      </c>
      <c r="F24" s="165">
        <v>1334</v>
      </c>
    </row>
    <row r="25" spans="1:6" ht="18.75" customHeight="1">
      <c r="A25" s="167" t="s">
        <v>48</v>
      </c>
      <c r="B25" s="165">
        <v>1496</v>
      </c>
      <c r="C25" s="162">
        <v>3557</v>
      </c>
      <c r="D25" s="165">
        <v>3392</v>
      </c>
      <c r="E25" s="583">
        <v>0</v>
      </c>
      <c r="F25" s="165">
        <v>1661</v>
      </c>
    </row>
    <row r="26" spans="1:6" ht="18.75" customHeight="1">
      <c r="A26" s="167" t="s">
        <v>49</v>
      </c>
      <c r="B26" s="165">
        <v>152</v>
      </c>
      <c r="C26" s="162">
        <v>406</v>
      </c>
      <c r="D26" s="165">
        <v>361</v>
      </c>
      <c r="E26" s="583">
        <v>0</v>
      </c>
      <c r="F26" s="165">
        <v>197</v>
      </c>
    </row>
    <row r="27" spans="1:6" ht="18.75" customHeight="1">
      <c r="A27" s="167" t="s">
        <v>50</v>
      </c>
      <c r="B27" s="165">
        <v>791</v>
      </c>
      <c r="C27" s="162">
        <v>1452</v>
      </c>
      <c r="D27" s="165">
        <v>1443</v>
      </c>
      <c r="E27" s="583">
        <v>0</v>
      </c>
      <c r="F27" s="165">
        <v>800</v>
      </c>
    </row>
    <row r="28" spans="1:6" ht="18.75" customHeight="1">
      <c r="A28" s="167" t="s">
        <v>51</v>
      </c>
      <c r="B28" s="165">
        <v>681</v>
      </c>
      <c r="C28" s="162">
        <v>1713</v>
      </c>
      <c r="D28" s="165">
        <v>1656</v>
      </c>
      <c r="E28" s="583">
        <v>0</v>
      </c>
      <c r="F28" s="165">
        <v>738</v>
      </c>
    </row>
    <row r="29" spans="1:6" ht="18.75" customHeight="1">
      <c r="A29" s="167" t="s">
        <v>52</v>
      </c>
      <c r="B29" s="165">
        <v>576</v>
      </c>
      <c r="C29" s="162">
        <v>775</v>
      </c>
      <c r="D29" s="165">
        <v>838</v>
      </c>
      <c r="E29" s="583">
        <v>0</v>
      </c>
      <c r="F29" s="165">
        <v>513</v>
      </c>
    </row>
    <row r="30" spans="1:6" ht="18.75" customHeight="1">
      <c r="A30" s="167" t="s">
        <v>53</v>
      </c>
      <c r="B30" s="165">
        <v>294</v>
      </c>
      <c r="C30" s="162">
        <v>649</v>
      </c>
      <c r="D30" s="165">
        <v>663</v>
      </c>
      <c r="E30" s="583">
        <v>0</v>
      </c>
      <c r="F30" s="165">
        <v>280</v>
      </c>
    </row>
    <row r="31" spans="1:6" ht="18.75" customHeight="1">
      <c r="A31" s="167" t="s">
        <v>54</v>
      </c>
      <c r="B31" s="165">
        <v>542</v>
      </c>
      <c r="C31" s="162">
        <v>1468</v>
      </c>
      <c r="D31" s="165">
        <v>1241</v>
      </c>
      <c r="E31" s="583">
        <v>0</v>
      </c>
      <c r="F31" s="165">
        <v>769</v>
      </c>
    </row>
    <row r="32" spans="1:6" ht="18.75" customHeight="1">
      <c r="A32" s="167" t="s">
        <v>55</v>
      </c>
      <c r="B32" s="165">
        <v>507</v>
      </c>
      <c r="C32" s="162">
        <v>792</v>
      </c>
      <c r="D32" s="165">
        <v>910</v>
      </c>
      <c r="E32" s="583">
        <v>0</v>
      </c>
      <c r="F32" s="165">
        <v>389</v>
      </c>
    </row>
    <row r="33" spans="1:6" ht="18.75" customHeight="1">
      <c r="A33" s="167" t="s">
        <v>56</v>
      </c>
      <c r="B33" s="165">
        <v>1228</v>
      </c>
      <c r="C33" s="162">
        <v>2288</v>
      </c>
      <c r="D33" s="165">
        <v>2405</v>
      </c>
      <c r="E33" s="583">
        <v>0</v>
      </c>
      <c r="F33" s="165">
        <v>1111</v>
      </c>
    </row>
    <row r="34" spans="1:6" ht="18.75" customHeight="1">
      <c r="A34" s="168" t="s">
        <v>57</v>
      </c>
      <c r="B34" s="169">
        <v>194</v>
      </c>
      <c r="C34" s="170">
        <v>481</v>
      </c>
      <c r="D34" s="169">
        <v>452</v>
      </c>
      <c r="E34" s="584">
        <v>0</v>
      </c>
      <c r="F34" s="169">
        <v>223</v>
      </c>
    </row>
  </sheetData>
  <mergeCells count="15">
    <mergeCell ref="A1:F1"/>
    <mergeCell ref="A3:F3"/>
    <mergeCell ref="B6:F6"/>
    <mergeCell ref="A14:F14"/>
    <mergeCell ref="A4:A6"/>
    <mergeCell ref="B4:B5"/>
    <mergeCell ref="C4:C5"/>
    <mergeCell ref="D4:E4"/>
    <mergeCell ref="F4:F5"/>
    <mergeCell ref="A15:A17"/>
    <mergeCell ref="B15:B16"/>
    <mergeCell ref="F15:F16"/>
    <mergeCell ref="B17:F17"/>
    <mergeCell ref="C15:C16"/>
    <mergeCell ref="D15:E15"/>
  </mergeCells>
  <hyperlinks>
    <hyperlink ref="G3" location="'Spis treści'!A1" display="Powrót do spisu" xr:uid="{07EA8E83-41E2-4A83-92FE-C54D1A90A9B7}"/>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18:F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38"/>
  <sheetViews>
    <sheetView showGridLines="0" view="pageBreakPreview" zoomScale="90" zoomScaleNormal="100" zoomScaleSheetLayoutView="90" workbookViewId="0">
      <selection activeCell="B1" sqref="B1"/>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6" customWidth="1"/>
    <col min="7" max="7" width="10.875" style="1" customWidth="1"/>
    <col min="8" max="8" width="10" style="1" customWidth="1"/>
    <col min="9" max="16383" width="8" style="1"/>
    <col min="16384" max="16384" width="2.5" style="1" customWidth="1"/>
  </cols>
  <sheetData>
    <row r="1" spans="1:11" ht="30" customHeight="1">
      <c r="A1" s="670" t="str">
        <f>'Tab 2 i 3'!A1:D1</f>
        <v xml:space="preserve"> I. EMERYTURY I RENTY REALIZOWANE PRZEZ KRUS</v>
      </c>
      <c r="B1" s="670"/>
      <c r="C1" s="670"/>
      <c r="D1" s="670"/>
      <c r="E1" s="670"/>
      <c r="F1" s="670"/>
      <c r="G1" s="670"/>
    </row>
    <row r="2" spans="1:11" ht="42.75" customHeight="1">
      <c r="A2" s="668" t="s">
        <v>573</v>
      </c>
      <c r="B2" s="668"/>
      <c r="C2" s="668"/>
      <c r="D2" s="668"/>
      <c r="E2" s="668"/>
      <c r="F2" s="668"/>
      <c r="G2" s="668"/>
      <c r="H2" s="547" t="s">
        <v>539</v>
      </c>
    </row>
    <row r="3" spans="1:11" ht="21" customHeight="1">
      <c r="A3" s="649" t="s">
        <v>13</v>
      </c>
      <c r="B3" s="652" t="s">
        <v>116</v>
      </c>
      <c r="C3" s="654" t="s">
        <v>117</v>
      </c>
      <c r="D3" s="669"/>
      <c r="E3" s="669"/>
      <c r="F3" s="669"/>
      <c r="G3" s="671" t="s">
        <v>118</v>
      </c>
      <c r="H3" s="28"/>
    </row>
    <row r="4" spans="1:11" ht="73.5" customHeight="1">
      <c r="A4" s="650"/>
      <c r="B4" s="652"/>
      <c r="C4" s="473" t="s">
        <v>119</v>
      </c>
      <c r="D4" s="473" t="s">
        <v>120</v>
      </c>
      <c r="E4" s="172" t="s">
        <v>121</v>
      </c>
      <c r="F4" s="474" t="s">
        <v>122</v>
      </c>
      <c r="G4" s="672"/>
      <c r="H4" s="28"/>
    </row>
    <row r="5" spans="1:11" ht="21" customHeight="1">
      <c r="A5" s="651"/>
      <c r="B5" s="631" t="str">
        <f>'Tab 4 i 5'!B6:F6</f>
        <v>I KWARTAŁ 2024 R.</v>
      </c>
      <c r="C5" s="633"/>
      <c r="D5" s="633"/>
      <c r="E5" s="633"/>
      <c r="F5" s="633"/>
      <c r="G5" s="632"/>
      <c r="H5" s="28"/>
    </row>
    <row r="6" spans="1:11" ht="21" customHeight="1">
      <c r="A6" s="153" t="s">
        <v>68</v>
      </c>
      <c r="B6" s="158">
        <f>C6+G6</f>
        <v>22894</v>
      </c>
      <c r="C6" s="158">
        <f>D6+E6</f>
        <v>22658</v>
      </c>
      <c r="D6" s="158">
        <f>D7+D8</f>
        <v>20884</v>
      </c>
      <c r="E6" s="159">
        <f>E7+E8</f>
        <v>1774</v>
      </c>
      <c r="F6" s="480">
        <f>E6/C6</f>
        <v>7.8294642069026393E-2</v>
      </c>
      <c r="G6" s="160">
        <f>G7+G8</f>
        <v>236</v>
      </c>
      <c r="H6" s="59"/>
    </row>
    <row r="7" spans="1:11" ht="21" customHeight="1">
      <c r="A7" s="154" t="s">
        <v>111</v>
      </c>
      <c r="B7" s="161">
        <f t="shared" ref="B7:B11" si="0">C7+G7</f>
        <v>9144</v>
      </c>
      <c r="C7" s="161">
        <v>9060</v>
      </c>
      <c r="D7" s="161">
        <v>8595</v>
      </c>
      <c r="E7" s="161">
        <v>465</v>
      </c>
      <c r="F7" s="481">
        <f t="shared" ref="F7:F11" si="1">E7/C7</f>
        <v>5.1324503311258277E-2</v>
      </c>
      <c r="G7" s="161">
        <v>84</v>
      </c>
      <c r="H7" s="28"/>
      <c r="K7" s="60"/>
    </row>
    <row r="8" spans="1:11" ht="21" customHeight="1">
      <c r="A8" s="154" t="s">
        <v>112</v>
      </c>
      <c r="B8" s="161">
        <f t="shared" si="0"/>
        <v>13750</v>
      </c>
      <c r="C8" s="161">
        <v>13598</v>
      </c>
      <c r="D8" s="161">
        <v>12289</v>
      </c>
      <c r="E8" s="161">
        <v>1309</v>
      </c>
      <c r="F8" s="481">
        <f t="shared" si="1"/>
        <v>9.6264156493601996E-2</v>
      </c>
      <c r="G8" s="162">
        <v>152</v>
      </c>
      <c r="H8" s="28"/>
      <c r="K8" s="60"/>
    </row>
    <row r="9" spans="1:11" ht="21" customHeight="1">
      <c r="A9" s="154" t="s">
        <v>113</v>
      </c>
      <c r="B9" s="161">
        <f t="shared" si="0"/>
        <v>12791</v>
      </c>
      <c r="C9" s="161">
        <v>12664</v>
      </c>
      <c r="D9" s="163">
        <v>11415</v>
      </c>
      <c r="E9" s="164">
        <v>1249</v>
      </c>
      <c r="F9" s="481">
        <f t="shared" si="1"/>
        <v>9.8626026531901459E-2</v>
      </c>
      <c r="G9" s="165">
        <v>127</v>
      </c>
      <c r="H9" s="28"/>
      <c r="K9" s="60"/>
    </row>
    <row r="10" spans="1:11" ht="24" customHeight="1">
      <c r="A10" s="154" t="s">
        <v>114</v>
      </c>
      <c r="B10" s="161">
        <f t="shared" si="0"/>
        <v>569</v>
      </c>
      <c r="C10" s="161">
        <v>561</v>
      </c>
      <c r="D10" s="163">
        <v>461</v>
      </c>
      <c r="E10" s="163">
        <v>100</v>
      </c>
      <c r="F10" s="481">
        <f t="shared" si="1"/>
        <v>0.17825311942959002</v>
      </c>
      <c r="G10" s="162">
        <v>8</v>
      </c>
      <c r="H10" s="28"/>
      <c r="K10" s="60"/>
    </row>
    <row r="11" spans="1:11" ht="21" customHeight="1">
      <c r="A11" s="295" t="s">
        <v>115</v>
      </c>
      <c r="B11" s="608">
        <f t="shared" si="0"/>
        <v>959</v>
      </c>
      <c r="C11" s="608">
        <v>934</v>
      </c>
      <c r="D11" s="608">
        <v>874</v>
      </c>
      <c r="E11" s="609">
        <v>60</v>
      </c>
      <c r="F11" s="610">
        <f t="shared" si="1"/>
        <v>6.4239828693790149E-2</v>
      </c>
      <c r="G11" s="170">
        <v>25</v>
      </c>
      <c r="H11" s="28"/>
      <c r="K11" s="60"/>
    </row>
    <row r="12" spans="1:11" ht="27.75" customHeight="1">
      <c r="A12" s="179"/>
      <c r="B12" s="180"/>
      <c r="C12" s="180"/>
      <c r="D12" s="180"/>
      <c r="E12" s="181"/>
      <c r="F12" s="181"/>
      <c r="G12" s="181"/>
      <c r="H12" s="28"/>
      <c r="K12" s="60"/>
    </row>
    <row r="13" spans="1:11" ht="30" customHeight="1">
      <c r="A13" s="668" t="s">
        <v>572</v>
      </c>
      <c r="B13" s="668"/>
      <c r="C13" s="668"/>
      <c r="D13" s="668"/>
      <c r="E13" s="668"/>
      <c r="F13" s="668"/>
      <c r="G13" s="668"/>
      <c r="H13" s="8"/>
    </row>
    <row r="14" spans="1:11" s="61" customFormat="1" ht="18" customHeight="1">
      <c r="A14" s="649" t="s">
        <v>13</v>
      </c>
      <c r="B14" s="652" t="s">
        <v>116</v>
      </c>
      <c r="C14" s="654" t="s">
        <v>117</v>
      </c>
      <c r="D14" s="669"/>
      <c r="E14" s="669"/>
      <c r="F14" s="669"/>
      <c r="G14" s="649" t="s">
        <v>118</v>
      </c>
    </row>
    <row r="15" spans="1:11" ht="73.5" customHeight="1">
      <c r="A15" s="650"/>
      <c r="B15" s="652"/>
      <c r="C15" s="472" t="s">
        <v>119</v>
      </c>
      <c r="D15" s="472" t="s">
        <v>120</v>
      </c>
      <c r="E15" s="472" t="s">
        <v>121</v>
      </c>
      <c r="F15" s="474" t="s">
        <v>122</v>
      </c>
      <c r="G15" s="651"/>
    </row>
    <row r="16" spans="1:11" ht="20.25" customHeight="1">
      <c r="A16" s="651"/>
      <c r="B16" s="631" t="str">
        <f>B5</f>
        <v>I KWARTAŁ 2024 R.</v>
      </c>
      <c r="C16" s="633"/>
      <c r="D16" s="633"/>
      <c r="E16" s="633"/>
      <c r="F16" s="633"/>
      <c r="G16" s="632"/>
    </row>
    <row r="17" spans="1:8" ht="21" customHeight="1">
      <c r="A17" s="166" t="s">
        <v>68</v>
      </c>
      <c r="B17" s="160">
        <f>SUM(B18:B33)</f>
        <v>22894</v>
      </c>
      <c r="C17" s="160">
        <f>SUM(C18:C33)</f>
        <v>22658</v>
      </c>
      <c r="D17" s="160">
        <f>SUM(D18:D33)</f>
        <v>20884</v>
      </c>
      <c r="E17" s="160">
        <f>SUM(E18:E33)</f>
        <v>1774</v>
      </c>
      <c r="F17" s="482">
        <f>E17/C17</f>
        <v>7.8294642069026393E-2</v>
      </c>
      <c r="G17" s="160">
        <f>SUM(G18:G33)</f>
        <v>236</v>
      </c>
      <c r="H17" s="62"/>
    </row>
    <row r="18" spans="1:8" ht="21" customHeight="1">
      <c r="A18" s="167" t="s">
        <v>42</v>
      </c>
      <c r="B18" s="165">
        <f>C18+G18</f>
        <v>756</v>
      </c>
      <c r="C18" s="162">
        <f>SUM(D18:E18)</f>
        <v>754</v>
      </c>
      <c r="D18" s="165">
        <v>702</v>
      </c>
      <c r="E18" s="165">
        <v>52</v>
      </c>
      <c r="F18" s="483">
        <f t="shared" ref="F18:F33" si="2">E18/C18</f>
        <v>6.8965517241379309E-2</v>
      </c>
      <c r="G18" s="165">
        <v>2</v>
      </c>
      <c r="H18" s="62"/>
    </row>
    <row r="19" spans="1:8" ht="21" customHeight="1">
      <c r="A19" s="167" t="s">
        <v>43</v>
      </c>
      <c r="B19" s="165">
        <f t="shared" ref="B19:B33" si="3">C19+G19</f>
        <v>1392</v>
      </c>
      <c r="C19" s="162">
        <f t="shared" ref="C19:C33" si="4">SUM(D19:E19)</f>
        <v>1378</v>
      </c>
      <c r="D19" s="165">
        <v>1280</v>
      </c>
      <c r="E19" s="165">
        <v>98</v>
      </c>
      <c r="F19" s="483">
        <f t="shared" si="2"/>
        <v>7.1117561683599423E-2</v>
      </c>
      <c r="G19" s="165">
        <v>14</v>
      </c>
      <c r="H19" s="62"/>
    </row>
    <row r="20" spans="1:8" ht="21" customHeight="1">
      <c r="A20" s="167" t="s">
        <v>44</v>
      </c>
      <c r="B20" s="165">
        <f t="shared" si="3"/>
        <v>2801</v>
      </c>
      <c r="C20" s="162">
        <f t="shared" si="4"/>
        <v>2776</v>
      </c>
      <c r="D20" s="165">
        <v>2485</v>
      </c>
      <c r="E20" s="165">
        <v>291</v>
      </c>
      <c r="F20" s="483">
        <f t="shared" si="2"/>
        <v>0.10482708933717579</v>
      </c>
      <c r="G20" s="165">
        <v>25</v>
      </c>
      <c r="H20" s="62"/>
    </row>
    <row r="21" spans="1:8" ht="21" customHeight="1">
      <c r="A21" s="167" t="s">
        <v>45</v>
      </c>
      <c r="B21" s="165">
        <f t="shared" si="3"/>
        <v>283</v>
      </c>
      <c r="C21" s="162">
        <f t="shared" si="4"/>
        <v>278</v>
      </c>
      <c r="D21" s="165">
        <v>261</v>
      </c>
      <c r="E21" s="165">
        <v>17</v>
      </c>
      <c r="F21" s="483">
        <f t="shared" si="2"/>
        <v>6.1151079136690649E-2</v>
      </c>
      <c r="G21" s="165">
        <v>5</v>
      </c>
      <c r="H21" s="63"/>
    </row>
    <row r="22" spans="1:8" ht="21" customHeight="1">
      <c r="A22" s="167" t="s">
        <v>46</v>
      </c>
      <c r="B22" s="165">
        <f t="shared" si="3"/>
        <v>1624</v>
      </c>
      <c r="C22" s="162">
        <f t="shared" si="4"/>
        <v>1615</v>
      </c>
      <c r="D22" s="165">
        <v>1467</v>
      </c>
      <c r="E22" s="165">
        <v>148</v>
      </c>
      <c r="F22" s="483">
        <f t="shared" si="2"/>
        <v>9.1640866873065011E-2</v>
      </c>
      <c r="G22" s="165">
        <v>9</v>
      </c>
      <c r="H22" s="63"/>
    </row>
    <row r="23" spans="1:8" ht="21" customHeight="1">
      <c r="A23" s="167" t="s">
        <v>47</v>
      </c>
      <c r="B23" s="165">
        <f t="shared" si="3"/>
        <v>2677</v>
      </c>
      <c r="C23" s="162">
        <f t="shared" si="4"/>
        <v>2648</v>
      </c>
      <c r="D23" s="165">
        <v>2484</v>
      </c>
      <c r="E23" s="165">
        <v>164</v>
      </c>
      <c r="F23" s="483">
        <f t="shared" si="2"/>
        <v>6.1933534743202415E-2</v>
      </c>
      <c r="G23" s="165">
        <v>29</v>
      </c>
      <c r="H23" s="62"/>
    </row>
    <row r="24" spans="1:8" ht="21" customHeight="1">
      <c r="A24" s="167" t="s">
        <v>48</v>
      </c>
      <c r="B24" s="165">
        <f t="shared" si="3"/>
        <v>3392</v>
      </c>
      <c r="C24" s="162">
        <f t="shared" si="4"/>
        <v>3364</v>
      </c>
      <c r="D24" s="165">
        <v>3128</v>
      </c>
      <c r="E24" s="165">
        <v>236</v>
      </c>
      <c r="F24" s="483">
        <f t="shared" si="2"/>
        <v>7.0154577883472055E-2</v>
      </c>
      <c r="G24" s="165">
        <v>28</v>
      </c>
      <c r="H24" s="62"/>
    </row>
    <row r="25" spans="1:8" ht="21" customHeight="1">
      <c r="A25" s="167" t="s">
        <v>49</v>
      </c>
      <c r="B25" s="165">
        <f t="shared" si="3"/>
        <v>361</v>
      </c>
      <c r="C25" s="162">
        <f t="shared" si="4"/>
        <v>356</v>
      </c>
      <c r="D25" s="165">
        <v>322</v>
      </c>
      <c r="E25" s="165">
        <v>34</v>
      </c>
      <c r="F25" s="483">
        <f t="shared" si="2"/>
        <v>9.5505617977528087E-2</v>
      </c>
      <c r="G25" s="165">
        <v>5</v>
      </c>
      <c r="H25" s="62"/>
    </row>
    <row r="26" spans="1:8" ht="21" customHeight="1">
      <c r="A26" s="167" t="s">
        <v>50</v>
      </c>
      <c r="B26" s="165">
        <f t="shared" si="3"/>
        <v>1443</v>
      </c>
      <c r="C26" s="162">
        <f t="shared" si="4"/>
        <v>1422</v>
      </c>
      <c r="D26" s="165">
        <v>1334</v>
      </c>
      <c r="E26" s="165">
        <v>88</v>
      </c>
      <c r="F26" s="483">
        <f t="shared" si="2"/>
        <v>6.1884669479606191E-2</v>
      </c>
      <c r="G26" s="165">
        <v>21</v>
      </c>
      <c r="H26" s="62"/>
    </row>
    <row r="27" spans="1:8" ht="21" customHeight="1">
      <c r="A27" s="167" t="s">
        <v>51</v>
      </c>
      <c r="B27" s="165">
        <f t="shared" si="3"/>
        <v>1656</v>
      </c>
      <c r="C27" s="162">
        <f t="shared" si="4"/>
        <v>1633</v>
      </c>
      <c r="D27" s="165">
        <v>1471</v>
      </c>
      <c r="E27" s="165">
        <v>162</v>
      </c>
      <c r="F27" s="483">
        <f t="shared" si="2"/>
        <v>9.9203919167176968E-2</v>
      </c>
      <c r="G27" s="165">
        <v>23</v>
      </c>
      <c r="H27" s="62"/>
    </row>
    <row r="28" spans="1:8" ht="21" customHeight="1">
      <c r="A28" s="167" t="s">
        <v>52</v>
      </c>
      <c r="B28" s="165">
        <f t="shared" si="3"/>
        <v>838</v>
      </c>
      <c r="C28" s="162">
        <f t="shared" si="4"/>
        <v>830</v>
      </c>
      <c r="D28" s="165">
        <v>788</v>
      </c>
      <c r="E28" s="165">
        <v>42</v>
      </c>
      <c r="F28" s="483">
        <f t="shared" si="2"/>
        <v>5.0602409638554217E-2</v>
      </c>
      <c r="G28" s="165">
        <v>8</v>
      </c>
      <c r="H28" s="62"/>
    </row>
    <row r="29" spans="1:8" ht="21" customHeight="1">
      <c r="A29" s="167" t="s">
        <v>53</v>
      </c>
      <c r="B29" s="165">
        <f t="shared" si="3"/>
        <v>663</v>
      </c>
      <c r="C29" s="162">
        <f t="shared" si="4"/>
        <v>662</v>
      </c>
      <c r="D29" s="165">
        <v>615</v>
      </c>
      <c r="E29" s="165">
        <v>47</v>
      </c>
      <c r="F29" s="483">
        <f t="shared" si="2"/>
        <v>7.0996978851963752E-2</v>
      </c>
      <c r="G29" s="165">
        <v>1</v>
      </c>
      <c r="H29" s="62"/>
    </row>
    <row r="30" spans="1:8" ht="21" customHeight="1">
      <c r="A30" s="167" t="s">
        <v>54</v>
      </c>
      <c r="B30" s="165">
        <f t="shared" si="3"/>
        <v>1241</v>
      </c>
      <c r="C30" s="162">
        <f t="shared" si="4"/>
        <v>1199</v>
      </c>
      <c r="D30" s="165">
        <v>1069</v>
      </c>
      <c r="E30" s="165">
        <v>130</v>
      </c>
      <c r="F30" s="483">
        <f t="shared" si="2"/>
        <v>0.10842368640533778</v>
      </c>
      <c r="G30" s="165">
        <v>42</v>
      </c>
      <c r="H30" s="62"/>
    </row>
    <row r="31" spans="1:8" ht="21" customHeight="1">
      <c r="A31" s="167" t="s">
        <v>55</v>
      </c>
      <c r="B31" s="165">
        <f t="shared" si="3"/>
        <v>910</v>
      </c>
      <c r="C31" s="162">
        <f t="shared" si="4"/>
        <v>901</v>
      </c>
      <c r="D31" s="165">
        <v>814</v>
      </c>
      <c r="E31" s="165">
        <v>87</v>
      </c>
      <c r="F31" s="483">
        <f t="shared" si="2"/>
        <v>9.6559378468368484E-2</v>
      </c>
      <c r="G31" s="165">
        <v>9</v>
      </c>
      <c r="H31" s="62"/>
    </row>
    <row r="32" spans="1:8" ht="21" customHeight="1">
      <c r="A32" s="167" t="s">
        <v>56</v>
      </c>
      <c r="B32" s="165">
        <f t="shared" si="3"/>
        <v>2405</v>
      </c>
      <c r="C32" s="162">
        <f t="shared" si="4"/>
        <v>2396</v>
      </c>
      <c r="D32" s="165">
        <v>2254</v>
      </c>
      <c r="E32" s="165">
        <v>142</v>
      </c>
      <c r="F32" s="483">
        <f t="shared" si="2"/>
        <v>5.9265442404006677E-2</v>
      </c>
      <c r="G32" s="165">
        <v>9</v>
      </c>
      <c r="H32" s="62"/>
    </row>
    <row r="33" spans="1:8" ht="21" customHeight="1">
      <c r="A33" s="168" t="s">
        <v>57</v>
      </c>
      <c r="B33" s="169">
        <f t="shared" si="3"/>
        <v>452</v>
      </c>
      <c r="C33" s="170">
        <f t="shared" si="4"/>
        <v>446</v>
      </c>
      <c r="D33" s="169">
        <v>410</v>
      </c>
      <c r="E33" s="171">
        <v>36</v>
      </c>
      <c r="F33" s="484">
        <f t="shared" si="2"/>
        <v>8.0717488789237665E-2</v>
      </c>
      <c r="G33" s="169">
        <v>6</v>
      </c>
      <c r="H33" s="62"/>
    </row>
    <row r="34" spans="1:8" ht="15">
      <c r="A34" s="3"/>
      <c r="B34" s="64"/>
      <c r="C34" s="64"/>
      <c r="D34" s="64"/>
      <c r="E34" s="64"/>
      <c r="F34" s="65"/>
      <c r="G34" s="64"/>
      <c r="H34" s="62"/>
    </row>
    <row r="35" spans="1:8">
      <c r="B35" s="12"/>
      <c r="C35" s="12"/>
      <c r="D35" s="12"/>
      <c r="E35" s="12"/>
      <c r="G35" s="12"/>
    </row>
    <row r="36" spans="1:8">
      <c r="B36" s="12"/>
      <c r="C36" s="12"/>
      <c r="D36" s="12"/>
      <c r="E36" s="12"/>
      <c r="G36" s="12"/>
    </row>
    <row r="38" spans="1:8">
      <c r="G38" s="501"/>
    </row>
  </sheetData>
  <mergeCells count="13">
    <mergeCell ref="A1:G1"/>
    <mergeCell ref="A2:G2"/>
    <mergeCell ref="B3:B4"/>
    <mergeCell ref="C3:F3"/>
    <mergeCell ref="G3:G4"/>
    <mergeCell ref="A3:A5"/>
    <mergeCell ref="B5:G5"/>
    <mergeCell ref="A13:G13"/>
    <mergeCell ref="B14:B15"/>
    <mergeCell ref="C14:F14"/>
    <mergeCell ref="G14:G15"/>
    <mergeCell ref="A14:A16"/>
    <mergeCell ref="B16:G16"/>
  </mergeCells>
  <hyperlinks>
    <hyperlink ref="H2"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7:B33 C17:E17 G17" unlockedFormula="1"/>
    <ignoredError sqref="F6 F1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H38"/>
  <sheetViews>
    <sheetView showGridLines="0" view="pageBreakPreview" zoomScale="90" zoomScaleNormal="100" zoomScaleSheetLayoutView="90" workbookViewId="0">
      <selection activeCell="B1" sqref="B1"/>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670" t="str">
        <f>'Tab 6 i 7'!A1:G1</f>
        <v xml:space="preserve"> I. EMERYTURY I RENTY REALIZOWANE PRZEZ KRUS</v>
      </c>
      <c r="B1" s="670"/>
      <c r="C1" s="670"/>
      <c r="D1" s="670"/>
      <c r="E1" s="670"/>
      <c r="F1" s="670"/>
      <c r="G1" s="670"/>
    </row>
    <row r="2" spans="1:8" ht="33" customHeight="1">
      <c r="H2" s="547" t="s">
        <v>539</v>
      </c>
    </row>
    <row r="3" spans="1:8" ht="39" customHeight="1">
      <c r="A3" s="674" t="s">
        <v>552</v>
      </c>
      <c r="B3" s="674"/>
      <c r="C3" s="674"/>
      <c r="D3" s="674"/>
      <c r="E3" s="674"/>
      <c r="F3" s="674"/>
      <c r="G3" s="674"/>
    </row>
    <row r="4" spans="1:8" ht="75" customHeight="1">
      <c r="A4" s="679" t="s">
        <v>13</v>
      </c>
      <c r="B4" s="475" t="s">
        <v>123</v>
      </c>
      <c r="C4" s="475" t="s">
        <v>124</v>
      </c>
      <c r="D4" s="475" t="s">
        <v>125</v>
      </c>
      <c r="E4" s="475" t="s">
        <v>126</v>
      </c>
      <c r="F4" s="475" t="s">
        <v>127</v>
      </c>
    </row>
    <row r="5" spans="1:8" ht="15" customHeight="1">
      <c r="A5" s="680"/>
      <c r="B5" s="681" t="str">
        <f>'Tab 6 i 7'!B5:G5</f>
        <v>I KWARTAŁ 2024 R.</v>
      </c>
      <c r="C5" s="682"/>
      <c r="D5" s="682"/>
      <c r="E5" s="682"/>
      <c r="F5" s="683"/>
    </row>
    <row r="6" spans="1:8" ht="21" customHeight="1">
      <c r="A6" s="173" t="s">
        <v>68</v>
      </c>
      <c r="B6" s="191">
        <f>B7+B8</f>
        <v>1095</v>
      </c>
      <c r="C6" s="191">
        <f>C7+C8</f>
        <v>995</v>
      </c>
      <c r="D6" s="191">
        <f>D7+D8</f>
        <v>360</v>
      </c>
      <c r="E6" s="191">
        <f>E7+E8</f>
        <v>1117</v>
      </c>
      <c r="F6" s="191">
        <f>F7+F8</f>
        <v>1111</v>
      </c>
    </row>
    <row r="7" spans="1:8" ht="21" customHeight="1">
      <c r="A7" s="174" t="s">
        <v>111</v>
      </c>
      <c r="B7" s="524">
        <v>427</v>
      </c>
      <c r="C7" s="524">
        <v>503</v>
      </c>
      <c r="D7" s="524">
        <v>180</v>
      </c>
      <c r="E7" s="524">
        <v>540</v>
      </c>
      <c r="F7" s="524">
        <v>492</v>
      </c>
    </row>
    <row r="8" spans="1:8" ht="21" customHeight="1">
      <c r="A8" s="174" t="s">
        <v>112</v>
      </c>
      <c r="B8" s="174">
        <f>B9+B11</f>
        <v>668</v>
      </c>
      <c r="C8" s="174">
        <f t="shared" ref="C8:F8" si="0">C9+C11</f>
        <v>492</v>
      </c>
      <c r="D8" s="174">
        <f t="shared" si="0"/>
        <v>180</v>
      </c>
      <c r="E8" s="174">
        <f t="shared" si="0"/>
        <v>577</v>
      </c>
      <c r="F8" s="174">
        <f t="shared" si="0"/>
        <v>619</v>
      </c>
    </row>
    <row r="9" spans="1:8" ht="21" customHeight="1">
      <c r="A9" s="174" t="s">
        <v>113</v>
      </c>
      <c r="B9" s="524">
        <v>571</v>
      </c>
      <c r="C9" s="524">
        <v>422</v>
      </c>
      <c r="D9" s="524">
        <v>152</v>
      </c>
      <c r="E9" s="524">
        <v>491</v>
      </c>
      <c r="F9" s="524">
        <v>533</v>
      </c>
    </row>
    <row r="10" spans="1:8" ht="27.75" customHeight="1">
      <c r="A10" s="176" t="s">
        <v>114</v>
      </c>
      <c r="B10" s="524">
        <v>16</v>
      </c>
      <c r="C10" s="524">
        <v>11</v>
      </c>
      <c r="D10" s="524">
        <v>3</v>
      </c>
      <c r="E10" s="524">
        <v>14</v>
      </c>
      <c r="F10" s="524">
        <v>14</v>
      </c>
    </row>
    <row r="11" spans="1:8" ht="21" customHeight="1">
      <c r="A11" s="177" t="s">
        <v>115</v>
      </c>
      <c r="B11" s="525">
        <v>97</v>
      </c>
      <c r="C11" s="525">
        <v>70</v>
      </c>
      <c r="D11" s="525">
        <v>28</v>
      </c>
      <c r="E11" s="525">
        <v>86</v>
      </c>
      <c r="F11" s="525">
        <v>86</v>
      </c>
    </row>
    <row r="12" spans="1:8" ht="39.75" customHeight="1"/>
    <row r="13" spans="1:8" ht="36" customHeight="1">
      <c r="A13" s="678" t="s">
        <v>553</v>
      </c>
      <c r="B13" s="678"/>
      <c r="C13" s="678"/>
      <c r="D13" s="678"/>
      <c r="E13" s="678"/>
      <c r="F13" s="678"/>
      <c r="G13" s="678"/>
    </row>
    <row r="14" spans="1:8" ht="21" customHeight="1">
      <c r="A14" s="679" t="s">
        <v>13</v>
      </c>
      <c r="B14" s="675" t="s">
        <v>117</v>
      </c>
      <c r="C14" s="675"/>
      <c r="D14" s="675"/>
      <c r="E14" s="675"/>
      <c r="F14" s="675"/>
      <c r="G14" s="675"/>
    </row>
    <row r="15" spans="1:8" ht="21" customHeight="1">
      <c r="A15" s="684"/>
      <c r="B15" s="675" t="s">
        <v>119</v>
      </c>
      <c r="C15" s="676" t="s">
        <v>71</v>
      </c>
      <c r="D15" s="676"/>
      <c r="E15" s="676"/>
      <c r="F15" s="676"/>
      <c r="G15" s="677" t="s">
        <v>128</v>
      </c>
    </row>
    <row r="16" spans="1:8" ht="21" customHeight="1">
      <c r="A16" s="684"/>
      <c r="B16" s="675"/>
      <c r="C16" s="677" t="s">
        <v>129</v>
      </c>
      <c r="D16" s="677"/>
      <c r="E16" s="677"/>
      <c r="F16" s="677" t="s">
        <v>130</v>
      </c>
      <c r="G16" s="677"/>
    </row>
    <row r="17" spans="1:7" ht="56.25">
      <c r="A17" s="684"/>
      <c r="B17" s="675"/>
      <c r="C17" s="475" t="s">
        <v>109</v>
      </c>
      <c r="D17" s="475" t="s">
        <v>427</v>
      </c>
      <c r="E17" s="475" t="s">
        <v>131</v>
      </c>
      <c r="F17" s="677"/>
      <c r="G17" s="677"/>
    </row>
    <row r="18" spans="1:7" ht="15" customHeight="1">
      <c r="A18" s="680"/>
      <c r="B18" s="685" t="str">
        <f>B5</f>
        <v>I KWARTAŁ 2024 R.</v>
      </c>
      <c r="C18" s="686"/>
      <c r="D18" s="686"/>
      <c r="E18" s="686"/>
      <c r="F18" s="686"/>
      <c r="G18" s="687"/>
    </row>
    <row r="19" spans="1:7" ht="21" customHeight="1">
      <c r="A19" s="173" t="s">
        <v>68</v>
      </c>
      <c r="B19" s="173">
        <f>C19+F19+G19</f>
        <v>1023</v>
      </c>
      <c r="C19" s="173">
        <f>SUM(D19:E19)</f>
        <v>679</v>
      </c>
      <c r="D19" s="173">
        <f>D20+D21</f>
        <v>271</v>
      </c>
      <c r="E19" s="173">
        <f>E20+E21</f>
        <v>408</v>
      </c>
      <c r="F19" s="173">
        <f>F20+F21</f>
        <v>214</v>
      </c>
      <c r="G19" s="173">
        <f>G20+G21</f>
        <v>130</v>
      </c>
    </row>
    <row r="20" spans="1:7" ht="21" customHeight="1">
      <c r="A20" s="174" t="s">
        <v>111</v>
      </c>
      <c r="B20" s="174">
        <f t="shared" ref="B20:B24" si="1">C20+F20+G20</f>
        <v>494</v>
      </c>
      <c r="C20" s="174">
        <f t="shared" ref="C20:C24" si="2">SUM(D20:E20)</f>
        <v>307</v>
      </c>
      <c r="D20" s="174">
        <v>130</v>
      </c>
      <c r="E20" s="174">
        <v>177</v>
      </c>
      <c r="F20" s="174">
        <v>121</v>
      </c>
      <c r="G20" s="174">
        <v>66</v>
      </c>
    </row>
    <row r="21" spans="1:7" ht="21" customHeight="1">
      <c r="A21" s="174" t="s">
        <v>112</v>
      </c>
      <c r="B21" s="174">
        <f t="shared" si="1"/>
        <v>529</v>
      </c>
      <c r="C21" s="174">
        <f t="shared" si="2"/>
        <v>372</v>
      </c>
      <c r="D21" s="174">
        <v>141</v>
      </c>
      <c r="E21" s="174">
        <v>231</v>
      </c>
      <c r="F21" s="174">
        <v>93</v>
      </c>
      <c r="G21" s="174">
        <v>64</v>
      </c>
    </row>
    <row r="22" spans="1:7" ht="21" customHeight="1">
      <c r="A22" s="174" t="s">
        <v>113</v>
      </c>
      <c r="B22" s="174">
        <f t="shared" si="1"/>
        <v>457</v>
      </c>
      <c r="C22" s="174">
        <f t="shared" si="2"/>
        <v>322</v>
      </c>
      <c r="D22" s="524">
        <v>115</v>
      </c>
      <c r="E22" s="524">
        <v>207</v>
      </c>
      <c r="F22" s="524">
        <v>79</v>
      </c>
      <c r="G22" s="524">
        <v>56</v>
      </c>
    </row>
    <row r="23" spans="1:7" ht="24" customHeight="1">
      <c r="A23" s="176" t="s">
        <v>114</v>
      </c>
      <c r="B23" s="174">
        <f t="shared" si="1"/>
        <v>13</v>
      </c>
      <c r="C23" s="174">
        <f t="shared" si="2"/>
        <v>10</v>
      </c>
      <c r="D23" s="524">
        <v>1</v>
      </c>
      <c r="E23" s="524">
        <v>9</v>
      </c>
      <c r="F23" s="524">
        <v>2</v>
      </c>
      <c r="G23" s="524">
        <v>1</v>
      </c>
    </row>
    <row r="24" spans="1:7" ht="23.25" customHeight="1">
      <c r="A24" s="177" t="s">
        <v>115</v>
      </c>
      <c r="B24" s="177">
        <f t="shared" si="1"/>
        <v>72</v>
      </c>
      <c r="C24" s="177">
        <f t="shared" si="2"/>
        <v>50</v>
      </c>
      <c r="D24" s="525">
        <v>26</v>
      </c>
      <c r="E24" s="525">
        <v>24</v>
      </c>
      <c r="F24" s="525">
        <v>14</v>
      </c>
      <c r="G24" s="525">
        <v>8</v>
      </c>
    </row>
    <row r="25" spans="1:7" ht="40.5" customHeight="1">
      <c r="A25" s="673" t="s">
        <v>253</v>
      </c>
      <c r="B25" s="673"/>
      <c r="C25" s="673"/>
      <c r="D25" s="673"/>
      <c r="E25" s="673"/>
      <c r="F25" s="673"/>
      <c r="G25" s="673"/>
    </row>
    <row r="38" spans="7:7">
      <c r="G38" s="503"/>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2"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0 C21:C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34</vt:i4>
      </vt:variant>
    </vt:vector>
  </HeadingPairs>
  <TitlesOfParts>
    <vt:vector size="68"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vt:lpstr>
      <vt:lpstr>Tab 1 (13)</vt:lpstr>
      <vt:lpstr>Tab 2 (14) i wykres 1</vt:lpstr>
      <vt:lpstr>Tab 3 (15) i wykres 2</vt:lpstr>
      <vt:lpstr>Tab 4 (16)</vt:lpstr>
      <vt:lpstr>Tab 5 (17)</vt:lpstr>
      <vt:lpstr>Wykres 3</vt:lpstr>
      <vt:lpstr>Tab 6 (18)</vt:lpstr>
      <vt:lpstr>Tab 7 (19)</vt:lpstr>
      <vt:lpstr>Tab 8 (20)</vt:lpstr>
      <vt:lpstr>Tab 9 (21) i 10 (22)</vt:lpstr>
      <vt:lpstr>Tab 11 (23) i 12 (24)</vt:lpstr>
      <vt:lpstr>Tab 1 (25)</vt:lpstr>
      <vt:lpstr>Tab 1 (26) i 2 (27)</vt:lpstr>
      <vt:lpstr>Wykres 4</vt:lpstr>
      <vt:lpstr>Tab 3 (28) i 4 (29)</vt:lpstr>
      <vt:lpstr>Wykres 5</vt:lpstr>
      <vt:lpstr>Tab 1 (30)</vt:lpstr>
      <vt:lpstr>Tab 2 (31) i 3 (32)</vt:lpstr>
      <vt:lpstr>Tab 4 (33)</vt:lpstr>
      <vt:lpstr>Tab 5 (34) i 6 (35)</vt:lpstr>
      <vt:lpstr>Tab 7 (36) i 8 (37)</vt:lpstr>
      <vt:lpstr>Tab 1 (38) i 2 (39)</vt:lpstr>
      <vt:lpstr>Strona końcowa</vt:lpstr>
      <vt:lpstr>'Objaśnienia i skróty'!Obszar_wydruku</vt:lpstr>
      <vt:lpstr>'Spis treści'!Obszar_wydruku</vt:lpstr>
      <vt:lpstr>'Strona końcowa'!Obszar_wydruku</vt:lpstr>
      <vt:lpstr>'Strona tytułowa'!Obszar_wydruku</vt:lpstr>
      <vt:lpstr>'Tab 1'!Obszar_wydruku</vt:lpstr>
      <vt:lpstr>'Tab 1 (13)'!Obszar_wydruku</vt:lpstr>
      <vt:lpstr>'Tab 1 (25)'!Obszar_wydruku</vt:lpstr>
      <vt:lpstr>'Tab 1 (26) i 2 (27)'!Obszar_wydruku</vt:lpstr>
      <vt:lpstr>'Tab 1 (30)'!Obszar_wydruku</vt:lpstr>
      <vt:lpstr>'Tab 1 (38) i 2 (39)'!Obszar_wydruku</vt:lpstr>
      <vt:lpstr>'Tab 10 i 11'!Obszar_wydruku</vt:lpstr>
      <vt:lpstr>'Tab 11 (23) i 12 (24)'!Obszar_wydruku</vt:lpstr>
      <vt:lpstr>'Tab 12'!Obszar_wydruku</vt:lpstr>
      <vt:lpstr>'Tab 2 (14) i wykres 1'!Obszar_wydruku</vt:lpstr>
      <vt:lpstr>'Tab 2 (31) i 3 (32)'!Obszar_wydruku</vt:lpstr>
      <vt:lpstr>'Tab 2 i 3'!Obszar_wydruku</vt:lpstr>
      <vt:lpstr>'Tab 3 (15) i wykres 2'!Obszar_wydruku</vt:lpstr>
      <vt:lpstr>'Tab 3 (28) i 4 (29)'!Obszar_wydruku</vt:lpstr>
      <vt:lpstr>'Tab 4 (16)'!Obszar_wydruku</vt:lpstr>
      <vt:lpstr>'Tab 4 (33)'!Obszar_wydruku</vt:lpstr>
      <vt:lpstr>'Tab 4 i 5'!Obszar_wydruku</vt:lpstr>
      <vt:lpstr>'Tab 5 (17)'!Obszar_wydruku</vt:lpstr>
      <vt:lpstr>'Tab 5 (34) i 6 (35)'!Obszar_wydruku</vt:lpstr>
      <vt:lpstr>'Tab 6 (18)'!Obszar_wydruku</vt:lpstr>
      <vt:lpstr>'Tab 6 i 7'!Obszar_wydruku</vt:lpstr>
      <vt:lpstr>'Tab 7 (19)'!Obszar_wydruku</vt:lpstr>
      <vt:lpstr>'Tab 7 (36) i 8 (37)'!Obszar_wydruku</vt:lpstr>
      <vt:lpstr>'Tab 8 (20)'!Obszar_wydruku</vt:lpstr>
      <vt:lpstr>'Tab 8 i 9'!Obszar_wydruku</vt:lpstr>
      <vt:lpstr>'Tab 9 (21) i 10 (22)'!Obszar_wydruku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2024-08-07T10:31:38Z</dcterms:modified>
</cp:coreProperties>
</file>