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11 listopad\Opublikowane\"/>
    </mc:Choice>
  </mc:AlternateContent>
  <bookViews>
    <workbookView xWindow="0" yWindow="0" windowWidth="28800" windowHeight="10335" tabRatio="94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81" r:id="rId6"/>
    <sheet name="TABLICA 4 " sheetId="82" r:id="rId7"/>
    <sheet name="TABLICA 5" sheetId="8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7" r:id="rId21"/>
    <sheet name="TABLICA 18" sheetId="78" r:id="rId22"/>
    <sheet name="TABLICA 19" sheetId="79" r:id="rId23"/>
    <sheet name="TABLICA 20" sheetId="80" r:id="rId24"/>
    <sheet name="WYKRES1" sheetId="84" r:id="rId25"/>
    <sheet name="WYKRES2" sheetId="85" r:id="rId26"/>
    <sheet name="WYKRES3" sheetId="86" r:id="rId27"/>
    <sheet name="WYKRES4" sheetId="87" r:id="rId28"/>
    <sheet name="WYKRES5" sheetId="88" r:id="rId29"/>
    <sheet name="WYKRES6" sheetId="89" r:id="rId30"/>
    <sheet name="WYKRES7" sheetId="90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7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7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7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7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7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7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7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7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7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7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7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7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7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7">#REF!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7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7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18'!$A$6:$HV$62</definedName>
    <definedName name="_xlnm._FilterDatabase" localSheetId="22" hidden="1">'TABLICA 19'!$A$6:$L$282</definedName>
    <definedName name="_xlnm._FilterDatabase" localSheetId="23" hidden="1">'TABLICA 20'!$A$11:$N$107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7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7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7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7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7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1'!$A$1:$H$118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'!$A$1:$G$24</definedName>
    <definedName name="_xlnm.Print_Area" localSheetId="18">'TABLICA 16'!$A$1:$F$35</definedName>
    <definedName name="_xlnm.Print_Area" localSheetId="20">'TABLICA 17'!$A$1:$H$53</definedName>
    <definedName name="_xlnm.Print_Area" localSheetId="21">'TABLICA 18'!$A$1:$D$40</definedName>
    <definedName name="_xlnm.Print_Area" localSheetId="22">'TABLICA 19'!$A$1:$L$281</definedName>
    <definedName name="_xlnm.Print_Area" localSheetId="4">'TABLICA 2'!$A$1:$H$23</definedName>
    <definedName name="_xlnm.Print_Area" localSheetId="23">'TABLICA 20'!$A$1:$N$108</definedName>
    <definedName name="_xlnm.Print_Area" localSheetId="5">'TABLICA 3'!$A$1:$L$171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6'!$B$1:$L$134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'!$B$1:$G$22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7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7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7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7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0">'TABLICA 17'!$1:$4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7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7" i="80" l="1"/>
  <c r="M107" i="80"/>
  <c r="L107" i="80"/>
  <c r="K107" i="80"/>
  <c r="J107" i="80"/>
  <c r="I107" i="80"/>
  <c r="H107" i="80"/>
  <c r="G107" i="80"/>
  <c r="F107" i="80"/>
  <c r="E107" i="80"/>
  <c r="D107" i="80"/>
  <c r="K281" i="79"/>
  <c r="J281" i="79"/>
  <c r="I282" i="79" s="1"/>
  <c r="I281" i="79"/>
  <c r="G281" i="79"/>
  <c r="L281" i="79" s="1"/>
  <c r="E281" i="79"/>
  <c r="L280" i="79"/>
  <c r="L279" i="79"/>
  <c r="J279" i="79"/>
  <c r="H279" i="79"/>
  <c r="F279" i="79"/>
  <c r="L278" i="79"/>
  <c r="J277" i="79"/>
  <c r="H277" i="79"/>
  <c r="F277" i="79"/>
  <c r="L276" i="79"/>
  <c r="L275" i="79"/>
  <c r="L274" i="79"/>
  <c r="L273" i="79"/>
  <c r="J273" i="79"/>
  <c r="H273" i="79"/>
  <c r="F273" i="79"/>
  <c r="L272" i="79"/>
  <c r="L271" i="79"/>
  <c r="J271" i="79"/>
  <c r="H271" i="79"/>
  <c r="F271" i="79"/>
  <c r="L270" i="79"/>
  <c r="L269" i="79"/>
  <c r="L268" i="79"/>
  <c r="J267" i="79"/>
  <c r="H267" i="79"/>
  <c r="F267" i="79"/>
  <c r="L266" i="79"/>
  <c r="L265" i="79"/>
  <c r="J265" i="79"/>
  <c r="H265" i="79"/>
  <c r="F265" i="79"/>
  <c r="L264" i="79"/>
  <c r="L263" i="79"/>
  <c r="L262" i="79"/>
  <c r="K262" i="79"/>
  <c r="L261" i="79"/>
  <c r="J260" i="79"/>
  <c r="H260" i="79"/>
  <c r="F260" i="79"/>
  <c r="L259" i="79"/>
  <c r="L258" i="79"/>
  <c r="K258" i="79"/>
  <c r="L257" i="79"/>
  <c r="J256" i="79"/>
  <c r="H256" i="79"/>
  <c r="F256" i="79"/>
  <c r="L255" i="79"/>
  <c r="L254" i="79"/>
  <c r="J253" i="79"/>
  <c r="H253" i="79"/>
  <c r="F253" i="79"/>
  <c r="L252" i="79"/>
  <c r="L251" i="79"/>
  <c r="K251" i="79"/>
  <c r="L250" i="79"/>
  <c r="J249" i="79"/>
  <c r="H249" i="79"/>
  <c r="F249" i="79"/>
  <c r="L248" i="79"/>
  <c r="L247" i="79"/>
  <c r="L246" i="79"/>
  <c r="L245" i="79"/>
  <c r="L244" i="79"/>
  <c r="J243" i="79"/>
  <c r="H243" i="79"/>
  <c r="F243" i="79"/>
  <c r="L242" i="79"/>
  <c r="L241" i="79"/>
  <c r="L240" i="79"/>
  <c r="K240" i="79"/>
  <c r="J240" i="79"/>
  <c r="H240" i="79"/>
  <c r="F240" i="79"/>
  <c r="J238" i="79"/>
  <c r="H238" i="79"/>
  <c r="F238" i="79"/>
  <c r="K234" i="79"/>
  <c r="J234" i="79"/>
  <c r="H234" i="79"/>
  <c r="F234" i="79"/>
  <c r="L233" i="79"/>
  <c r="F233" i="79"/>
  <c r="L232" i="79"/>
  <c r="J232" i="79"/>
  <c r="H232" i="79"/>
  <c r="L231" i="79"/>
  <c r="L230" i="79"/>
  <c r="J230" i="79"/>
  <c r="H230" i="79"/>
  <c r="F230" i="79"/>
  <c r="L229" i="79"/>
  <c r="K229" i="79"/>
  <c r="L228" i="79"/>
  <c r="K228" i="79"/>
  <c r="L227" i="79"/>
  <c r="K227" i="79"/>
  <c r="J227" i="79"/>
  <c r="H227" i="79"/>
  <c r="F227" i="79"/>
  <c r="J225" i="79"/>
  <c r="H225" i="79"/>
  <c r="F225" i="79"/>
  <c r="E225" i="79"/>
  <c r="L224" i="79"/>
  <c r="J224" i="79"/>
  <c r="H224" i="79"/>
  <c r="F224" i="79"/>
  <c r="L223" i="79"/>
  <c r="K223" i="79"/>
  <c r="J223" i="79"/>
  <c r="H223" i="79"/>
  <c r="F223" i="79"/>
  <c r="L222" i="79"/>
  <c r="K222" i="79"/>
  <c r="L221" i="79"/>
  <c r="K221" i="79"/>
  <c r="J221" i="79"/>
  <c r="H221" i="79"/>
  <c r="F221" i="79"/>
  <c r="L220" i="79"/>
  <c r="K220" i="79"/>
  <c r="J220" i="79"/>
  <c r="H220" i="79"/>
  <c r="F220" i="79"/>
  <c r="L219" i="79"/>
  <c r="L218" i="79"/>
  <c r="K218" i="79"/>
  <c r="J218" i="79"/>
  <c r="H218" i="79"/>
  <c r="F218" i="79"/>
  <c r="L217" i="79"/>
  <c r="K217" i="79"/>
  <c r="J217" i="79"/>
  <c r="H217" i="79"/>
  <c r="F217" i="79"/>
  <c r="L216" i="79"/>
  <c r="K216" i="79"/>
  <c r="L215" i="79"/>
  <c r="K215" i="79"/>
  <c r="J215" i="79"/>
  <c r="H215" i="79"/>
  <c r="F215" i="79"/>
  <c r="L214" i="79"/>
  <c r="K214" i="79"/>
  <c r="F214" i="79"/>
  <c r="L213" i="79"/>
  <c r="J213" i="79"/>
  <c r="H213" i="79"/>
  <c r="L212" i="79"/>
  <c r="K212" i="79"/>
  <c r="L211" i="79"/>
  <c r="K211" i="79"/>
  <c r="L210" i="79"/>
  <c r="K210" i="79"/>
  <c r="L209" i="79"/>
  <c r="K209" i="79"/>
  <c r="L208" i="79"/>
  <c r="K208" i="79"/>
  <c r="J208" i="79"/>
  <c r="H208" i="79"/>
  <c r="F208" i="79"/>
  <c r="L207" i="79"/>
  <c r="K207" i="79"/>
  <c r="L206" i="79"/>
  <c r="K206" i="79"/>
  <c r="L205" i="79"/>
  <c r="K205" i="79"/>
  <c r="J205" i="79"/>
  <c r="H205" i="79"/>
  <c r="F205" i="79"/>
  <c r="L204" i="79"/>
  <c r="K204" i="79"/>
  <c r="L201" i="79"/>
  <c r="K201" i="79"/>
  <c r="L200" i="79"/>
  <c r="K200" i="79"/>
  <c r="L199" i="79"/>
  <c r="K199" i="79"/>
  <c r="J199" i="79"/>
  <c r="H199" i="79"/>
  <c r="F199" i="79"/>
  <c r="L198" i="79"/>
  <c r="K198" i="79"/>
  <c r="L197" i="79"/>
  <c r="K197" i="79"/>
  <c r="J197" i="79"/>
  <c r="H197" i="79"/>
  <c r="F197" i="79"/>
  <c r="L196" i="79"/>
  <c r="K196" i="79"/>
  <c r="L195" i="79"/>
  <c r="K195" i="79"/>
  <c r="L193" i="79"/>
  <c r="K193" i="79"/>
  <c r="J193" i="79"/>
  <c r="H193" i="79"/>
  <c r="F193" i="79"/>
  <c r="L192" i="79"/>
  <c r="K192" i="79"/>
  <c r="L191" i="79"/>
  <c r="K191" i="79"/>
  <c r="L190" i="79"/>
  <c r="K190" i="79"/>
  <c r="L189" i="79"/>
  <c r="K189" i="79"/>
  <c r="L187" i="79"/>
  <c r="K187" i="79"/>
  <c r="L186" i="79"/>
  <c r="K186" i="79"/>
  <c r="L185" i="79"/>
  <c r="K185" i="79"/>
  <c r="L184" i="79"/>
  <c r="L183" i="79"/>
  <c r="K183" i="79"/>
  <c r="J183" i="79"/>
  <c r="H183" i="79"/>
  <c r="F183" i="79"/>
  <c r="L182" i="79"/>
  <c r="K182" i="79"/>
  <c r="L181" i="79"/>
  <c r="K181" i="79"/>
  <c r="L178" i="79"/>
  <c r="K178" i="79"/>
  <c r="J178" i="79"/>
  <c r="H178" i="79"/>
  <c r="F178" i="79"/>
  <c r="L177" i="79"/>
  <c r="L175" i="79"/>
  <c r="L174" i="79"/>
  <c r="K174" i="79"/>
  <c r="L172" i="79"/>
  <c r="K172" i="79"/>
  <c r="L171" i="79"/>
  <c r="K171" i="79"/>
  <c r="L170" i="79"/>
  <c r="K170" i="79"/>
  <c r="L169" i="79"/>
  <c r="K169" i="79"/>
  <c r="G169" i="79"/>
  <c r="L168" i="79"/>
  <c r="L167" i="79"/>
  <c r="K167" i="79"/>
  <c r="J167" i="79"/>
  <c r="H167" i="79"/>
  <c r="H281" i="79" s="1"/>
  <c r="F167" i="79"/>
  <c r="L166" i="79"/>
  <c r="K166" i="79"/>
  <c r="L165" i="79"/>
  <c r="K165" i="79"/>
  <c r="L164" i="79"/>
  <c r="K164" i="79"/>
  <c r="L163" i="79"/>
  <c r="L162" i="79"/>
  <c r="K162" i="79"/>
  <c r="E162" i="79"/>
  <c r="L161" i="79"/>
  <c r="K161" i="79"/>
  <c r="E161" i="79"/>
  <c r="L160" i="79"/>
  <c r="K160" i="79"/>
  <c r="E160" i="79"/>
  <c r="L159" i="79"/>
  <c r="L158" i="79"/>
  <c r="K158" i="79"/>
  <c r="L157" i="79"/>
  <c r="K157" i="79"/>
  <c r="L156" i="79"/>
  <c r="K156" i="79"/>
  <c r="L154" i="79"/>
  <c r="K154" i="79"/>
  <c r="L153" i="79"/>
  <c r="K153" i="79"/>
  <c r="L150" i="79"/>
  <c r="K150" i="79"/>
  <c r="J150" i="79"/>
  <c r="H150" i="79"/>
  <c r="F150" i="79"/>
  <c r="F281" i="79" s="1"/>
  <c r="G285" i="79" s="1"/>
  <c r="E150" i="79"/>
  <c r="L149" i="79"/>
  <c r="K149" i="79"/>
  <c r="L148" i="79"/>
  <c r="J148" i="79"/>
  <c r="H148" i="79"/>
  <c r="F148" i="79"/>
  <c r="L146" i="79"/>
  <c r="K146" i="79"/>
  <c r="L145" i="79"/>
  <c r="K145" i="79"/>
  <c r="L144" i="79"/>
  <c r="K144" i="79"/>
  <c r="L143" i="79"/>
  <c r="K143" i="79"/>
  <c r="J143" i="79"/>
  <c r="H143" i="79"/>
  <c r="F143" i="79"/>
  <c r="L142" i="79"/>
  <c r="K142" i="79"/>
  <c r="L141" i="79"/>
  <c r="K141" i="79"/>
  <c r="L140" i="79"/>
  <c r="K140" i="79"/>
  <c r="L138" i="79"/>
  <c r="K138" i="79"/>
  <c r="J137" i="79"/>
  <c r="H137" i="79"/>
  <c r="F137" i="79"/>
  <c r="L136" i="79"/>
  <c r="K136" i="79"/>
  <c r="L135" i="79"/>
  <c r="K135" i="79"/>
  <c r="L134" i="79"/>
  <c r="K134" i="79"/>
  <c r="L133" i="79"/>
  <c r="K133" i="79"/>
  <c r="L132" i="79"/>
  <c r="K132" i="79"/>
  <c r="L131" i="79"/>
  <c r="K131" i="79"/>
  <c r="L130" i="79"/>
  <c r="K130" i="79"/>
  <c r="L129" i="79"/>
  <c r="K129" i="79"/>
  <c r="L128" i="79"/>
  <c r="K128" i="79"/>
  <c r="L127" i="79"/>
  <c r="K127" i="79"/>
  <c r="L126" i="79"/>
  <c r="K126" i="79"/>
  <c r="L125" i="79"/>
  <c r="K125" i="79"/>
  <c r="L124" i="79"/>
  <c r="K124" i="79"/>
  <c r="L123" i="79"/>
  <c r="K123" i="79"/>
  <c r="L122" i="79"/>
  <c r="K122" i="79"/>
  <c r="L121" i="79"/>
  <c r="K121" i="79"/>
  <c r="L120" i="79"/>
  <c r="L119" i="79"/>
  <c r="K119" i="79"/>
  <c r="L118" i="79"/>
  <c r="K118" i="79"/>
  <c r="L117" i="79"/>
  <c r="K117" i="79"/>
  <c r="L116" i="79"/>
  <c r="L115" i="79"/>
  <c r="K115" i="79"/>
  <c r="L114" i="79"/>
  <c r="K114" i="79"/>
  <c r="L113" i="79"/>
  <c r="K113" i="79"/>
  <c r="L112" i="79"/>
  <c r="K112" i="79"/>
  <c r="L111" i="79"/>
  <c r="K111" i="79"/>
  <c r="L110" i="79"/>
  <c r="K110" i="79"/>
  <c r="L109" i="79"/>
  <c r="K109" i="79"/>
  <c r="L108" i="79"/>
  <c r="K108" i="79"/>
  <c r="L107" i="79"/>
  <c r="K107" i="79"/>
  <c r="L106" i="79"/>
  <c r="K106" i="79"/>
  <c r="L105" i="79"/>
  <c r="K105" i="79"/>
  <c r="L104" i="79"/>
  <c r="K104" i="79"/>
  <c r="J104" i="79"/>
  <c r="H104" i="79"/>
  <c r="F104" i="79"/>
  <c r="L103" i="79"/>
  <c r="K103" i="79"/>
  <c r="J103" i="79"/>
  <c r="H103" i="79"/>
  <c r="F103" i="79"/>
  <c r="L101" i="79"/>
  <c r="K101" i="79"/>
  <c r="L100" i="79"/>
  <c r="K100" i="79"/>
  <c r="L99" i="79"/>
  <c r="K99" i="79"/>
  <c r="L98" i="79"/>
  <c r="K98" i="79"/>
  <c r="L97" i="79"/>
  <c r="K97" i="79"/>
  <c r="L94" i="79"/>
  <c r="K94" i="79"/>
  <c r="L93" i="79"/>
  <c r="K93" i="79"/>
  <c r="L92" i="79"/>
  <c r="K92" i="79"/>
  <c r="L91" i="79"/>
  <c r="K91" i="79"/>
  <c r="L90" i="79"/>
  <c r="L89" i="79"/>
  <c r="K89" i="79"/>
  <c r="L88" i="79"/>
  <c r="K88" i="79"/>
  <c r="L87" i="79"/>
  <c r="K87" i="79"/>
  <c r="J87" i="79"/>
  <c r="H87" i="79"/>
  <c r="F87" i="79"/>
  <c r="L86" i="79"/>
  <c r="K86" i="79"/>
  <c r="L85" i="79"/>
  <c r="K85" i="79"/>
  <c r="L84" i="79"/>
  <c r="K84" i="79"/>
  <c r="L83" i="79"/>
  <c r="K83" i="79"/>
  <c r="L82" i="79"/>
  <c r="K82" i="79"/>
  <c r="L81" i="79"/>
  <c r="K81" i="79"/>
  <c r="L80" i="79"/>
  <c r="K80" i="79"/>
  <c r="L79" i="79"/>
  <c r="K79" i="79"/>
  <c r="L78" i="79"/>
  <c r="K78" i="79"/>
  <c r="L77" i="79"/>
  <c r="K77" i="79"/>
  <c r="L76" i="79"/>
  <c r="K76" i="79"/>
  <c r="L75" i="79"/>
  <c r="K75" i="79"/>
  <c r="L74" i="79"/>
  <c r="K74" i="79"/>
  <c r="L73" i="79"/>
  <c r="K73" i="79"/>
  <c r="L72" i="79"/>
  <c r="K72" i="79"/>
  <c r="L71" i="79"/>
  <c r="K71" i="79"/>
  <c r="L70" i="79"/>
  <c r="K70" i="79"/>
  <c r="L68" i="79"/>
  <c r="K68" i="79"/>
  <c r="L67" i="79"/>
  <c r="K67" i="79"/>
  <c r="L66" i="79"/>
  <c r="K66" i="79"/>
  <c r="J65" i="79"/>
  <c r="H65" i="79"/>
  <c r="F65" i="79"/>
  <c r="L64" i="79"/>
  <c r="K64" i="79"/>
  <c r="L63" i="79"/>
  <c r="K63" i="79"/>
  <c r="L62" i="79"/>
  <c r="J62" i="79"/>
  <c r="H62" i="79"/>
  <c r="F62" i="79"/>
  <c r="H61" i="79"/>
  <c r="L60" i="79"/>
  <c r="K60" i="79"/>
  <c r="L59" i="79"/>
  <c r="K59" i="79"/>
  <c r="L58" i="79"/>
  <c r="K58" i="79"/>
  <c r="L57" i="79"/>
  <c r="K57" i="79"/>
  <c r="L56" i="79"/>
  <c r="K56" i="79"/>
  <c r="L55" i="79"/>
  <c r="K55" i="79"/>
  <c r="J55" i="79"/>
  <c r="H55" i="79"/>
  <c r="F55" i="79"/>
  <c r="L54" i="79"/>
  <c r="L53" i="79"/>
  <c r="K53" i="79"/>
  <c r="J53" i="79"/>
  <c r="H53" i="79"/>
  <c r="F53" i="79"/>
  <c r="L52" i="79"/>
  <c r="K52" i="79"/>
  <c r="L51" i="79"/>
  <c r="K51" i="79"/>
  <c r="L50" i="79"/>
  <c r="K50" i="79"/>
  <c r="L49" i="79"/>
  <c r="K49" i="79"/>
  <c r="L48" i="79"/>
  <c r="K48" i="79"/>
  <c r="L47" i="79"/>
  <c r="K47" i="79"/>
  <c r="L44" i="79"/>
  <c r="K44" i="79"/>
  <c r="L43" i="79"/>
  <c r="K43" i="79"/>
  <c r="L42" i="79"/>
  <c r="K42" i="79"/>
  <c r="J40" i="79"/>
  <c r="H40" i="79"/>
  <c r="F40" i="79"/>
  <c r="L39" i="79"/>
  <c r="K39" i="79"/>
  <c r="L38" i="79"/>
  <c r="K38" i="79"/>
  <c r="L37" i="79"/>
  <c r="K37" i="79"/>
  <c r="L36" i="79"/>
  <c r="K36" i="79"/>
  <c r="L35" i="79"/>
  <c r="K35" i="79"/>
  <c r="L34" i="79"/>
  <c r="K34" i="79"/>
  <c r="J34" i="79"/>
  <c r="H34" i="79"/>
  <c r="F34" i="79"/>
  <c r="L33" i="79"/>
  <c r="K33" i="79"/>
  <c r="L32" i="79"/>
  <c r="K32" i="79"/>
  <c r="L31" i="79"/>
  <c r="L30" i="79"/>
  <c r="K30" i="79"/>
  <c r="L29" i="79"/>
  <c r="L28" i="79"/>
  <c r="K28" i="79"/>
  <c r="J28" i="79"/>
  <c r="H28" i="79"/>
  <c r="F28" i="79"/>
  <c r="L27" i="79"/>
  <c r="K27" i="79"/>
  <c r="L26" i="79"/>
  <c r="K26" i="79"/>
  <c r="L25" i="79"/>
  <c r="K25" i="79"/>
  <c r="J25" i="79"/>
  <c r="H25" i="79"/>
  <c r="F25" i="79"/>
  <c r="L24" i="79"/>
  <c r="K24" i="79"/>
  <c r="L23" i="79"/>
  <c r="K23" i="79"/>
  <c r="J23" i="79"/>
  <c r="H23" i="79"/>
  <c r="F23" i="79"/>
  <c r="L22" i="79"/>
  <c r="K22" i="79"/>
  <c r="J22" i="79"/>
  <c r="H22" i="79"/>
  <c r="F22" i="79"/>
  <c r="L21" i="79"/>
  <c r="K21" i="79"/>
  <c r="J20" i="79"/>
  <c r="H20" i="79"/>
  <c r="F20" i="79"/>
  <c r="L19" i="79"/>
  <c r="J19" i="79"/>
  <c r="H19" i="79"/>
  <c r="L18" i="79"/>
  <c r="J18" i="79"/>
  <c r="H18" i="79"/>
  <c r="L17" i="79"/>
  <c r="J17" i="79"/>
  <c r="H17" i="79"/>
  <c r="L16" i="79"/>
  <c r="J16" i="79"/>
  <c r="H16" i="79"/>
  <c r="L15" i="79"/>
  <c r="L14" i="79"/>
  <c r="K14" i="79"/>
  <c r="J14" i="79"/>
  <c r="H14" i="79"/>
  <c r="F14" i="79"/>
  <c r="L13" i="79"/>
  <c r="J13" i="79"/>
  <c r="H13" i="79"/>
  <c r="L12" i="79"/>
  <c r="J12" i="79"/>
  <c r="H12" i="79"/>
  <c r="L11" i="79"/>
  <c r="J11" i="79"/>
  <c r="H11" i="79"/>
  <c r="L10" i="79"/>
  <c r="J9" i="79"/>
  <c r="H9" i="79"/>
  <c r="J8" i="79"/>
  <c r="H8" i="79"/>
  <c r="L7" i="79"/>
  <c r="J7" i="79"/>
  <c r="H7" i="79"/>
  <c r="C39" i="78"/>
  <c r="D38" i="78"/>
  <c r="D37" i="78"/>
  <c r="D36" i="78"/>
  <c r="C35" i="78"/>
  <c r="C32" i="78"/>
  <c r="D31" i="78"/>
  <c r="D30" i="78"/>
  <c r="D29" i="78"/>
  <c r="C28" i="78"/>
  <c r="B28" i="78"/>
  <c r="D28" i="78" s="1"/>
  <c r="D27" i="78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G50" i="77"/>
  <c r="D50" i="77"/>
  <c r="B50" i="77"/>
  <c r="G49" i="77"/>
  <c r="F49" i="77"/>
  <c r="G48" i="77"/>
  <c r="F48" i="77"/>
  <c r="H38" i="77"/>
  <c r="E38" i="77"/>
  <c r="D38" i="77"/>
  <c r="C38" i="77"/>
  <c r="B38" i="77"/>
  <c r="H37" i="77"/>
  <c r="G37" i="77"/>
  <c r="F37" i="77"/>
  <c r="H36" i="77"/>
  <c r="G36" i="77"/>
  <c r="F36" i="77"/>
  <c r="G26" i="77"/>
  <c r="F26" i="77"/>
  <c r="E26" i="77"/>
  <c r="C26" i="77"/>
  <c r="B26" i="77"/>
  <c r="H25" i="77"/>
  <c r="G25" i="77"/>
  <c r="F25" i="77"/>
  <c r="H24" i="77"/>
  <c r="G24" i="77"/>
  <c r="F24" i="77"/>
  <c r="C14" i="77"/>
  <c r="B14" i="77"/>
  <c r="H13" i="77"/>
  <c r="G13" i="77"/>
  <c r="F13" i="77"/>
  <c r="H12" i="77"/>
  <c r="G12" i="77"/>
  <c r="F12" i="77"/>
  <c r="B32" i="78" l="1"/>
  <c r="B39" i="78" l="1"/>
  <c r="D39" i="78" s="1"/>
  <c r="D32" i="78"/>
  <c r="H36" i="47"/>
  <c r="F36" i="47"/>
  <c r="E36" i="47"/>
  <c r="D36" i="47"/>
  <c r="G36" i="47" l="1"/>
</calcChain>
</file>

<file path=xl/sharedStrings.xml><?xml version="1.0" encoding="utf-8"?>
<sst xmlns="http://schemas.openxmlformats.org/spreadsheetml/2006/main" count="4826" uniqueCount="936">
  <si>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</si>
  <si>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</si>
  <si>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</si>
  <si>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</si>
  <si>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</si>
  <si>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</si>
  <si>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</si>
  <si>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</si>
  <si>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</si>
  <si>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</si>
  <si>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</si>
  <si>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</si>
  <si>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</si>
  <si>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</si>
  <si>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</si>
  <si>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</si>
  <si>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</si>
  <si>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</si>
  <si>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</si>
  <si>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</si>
  <si>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</si>
  <si>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</si>
  <si>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</si>
  <si>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</si>
  <si>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</si>
  <si>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</si>
  <si>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</si>
  <si>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</si>
  <si>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</si>
  <si>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</si>
  <si>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</si>
  <si>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</si>
  <si>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</si>
  <si>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</si>
  <si>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</si>
  <si>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</si>
  <si>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</si>
  <si>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</si>
  <si>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</si>
  <si>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</si>
  <si>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</si>
  <si>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</si>
  <si>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</si>
  <si>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</si>
  <si>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</si>
  <si>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</si>
  <si>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</si>
  <si>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</si>
  <si>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</si>
  <si>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</si>
  <si>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</si>
  <si>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</si>
  <si>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</si>
  <si>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</si>
  <si>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</si>
  <si>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</si>
  <si>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</si>
  <si>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</si>
  <si>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</si>
  <si>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</si>
  <si>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</si>
  <si>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</si>
  <si>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</si>
  <si>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</si>
  <si>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</si>
  <si>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</si>
  <si>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</si>
  <si>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</si>
  <si>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</si>
  <si>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</si>
  <si>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</si>
  <si>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</si>
  <si>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</si>
  <si>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</si>
  <si>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</si>
  <si>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</si>
  <si>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</si>
  <si>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</si>
  <si>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</si>
  <si>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</si>
  <si>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</si>
  <si>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</si>
  <si>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</si>
  <si>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</si>
  <si>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</si>
  <si>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</si>
  <si>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</si>
  <si>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</si>
  <si>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</si>
  <si>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</si>
  <si>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</si>
  <si>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</si>
  <si>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</si>
  <si>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</si>
  <si>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</si>
  <si>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</si>
  <si>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</si>
  <si>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</si>
  <si>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</si>
  <si>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</si>
  <si>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</si>
  <si>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</si>
  <si>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</si>
  <si>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</si>
  <si>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</si>
  <si>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</si>
  <si>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</si>
  <si>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</si>
  <si>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</si>
  <si>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</si>
  <si>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</si>
  <si>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</si>
  <si>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</si>
  <si>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</si>
  <si>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</si>
  <si>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</si>
  <si>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</si>
  <si>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</si>
  <si>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</si>
  <si>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</si>
  <si>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</si>
  <si>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</si>
  <si>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</si>
  <si>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</si>
  <si>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</si>
  <si>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</si>
  <si>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</si>
  <si>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</si>
  <si>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</si>
  <si>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</si>
  <si>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</si>
  <si>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</si>
  <si>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</si>
  <si>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</si>
  <si>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</si>
  <si>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</si>
  <si>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</si>
  <si>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</si>
  <si>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</si>
  <si>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</si>
  <si>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</si>
  <si>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</si>
  <si>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</si>
  <si>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</si>
  <si>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</si>
  <si>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</si>
  <si>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</si>
  <si>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</si>
  <si>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</si>
  <si>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</si>
  <si>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</si>
  <si>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</si>
  <si>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</si>
  <si>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</si>
  <si>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</si>
  <si>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</si>
  <si>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</si>
  <si>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</si>
  <si>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</si>
  <si>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</si>
  <si>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</si>
  <si>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</si>
  <si>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</si>
  <si>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</si>
  <si>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</si>
  <si>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</si>
  <si>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</si>
  <si>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</si>
  <si>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</si>
  <si>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</si>
  <si>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</si>
  <si>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</si>
  <si>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</si>
  <si>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</si>
  <si>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</si>
  <si>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</si>
  <si>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</si>
  <si>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</si>
  <si>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</si>
  <si>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</si>
  <si>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</si>
  <si>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</si>
  <si>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</si>
  <si>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</si>
  <si>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</si>
  <si>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</si>
  <si>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</si>
  <si>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</si>
  <si>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</si>
  <si>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</si>
  <si>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</si>
  <si>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</si>
  <si>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</si>
  <si>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</si>
  <si>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</si>
  <si>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</si>
  <si>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</si>
  <si>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</si>
  <si>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</si>
  <si>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</si>
  <si>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</si>
  <si>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</si>
  <si>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</si>
  <si>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</si>
  <si>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</si>
  <si>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</si>
  <si>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</si>
  <si>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</si>
  <si>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</si>
  <si>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</si>
  <si>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</si>
  <si>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</si>
  <si>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</si>
  <si>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</si>
  <si>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</si>
  <si>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</si>
  <si>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</si>
  <si>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</si>
  <si>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</si>
  <si>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</si>
  <si>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</si>
  <si>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</si>
  <si>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</si>
  <si>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</si>
  <si>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</si>
  <si>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</si>
  <si>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</si>
  <si>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</si>
  <si>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</si>
  <si>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</si>
  <si>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</si>
  <si>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</si>
  <si>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</si>
  <si>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</si>
  <si>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</si>
  <si>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</si>
  <si>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</si>
  <si>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</si>
  <si>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</si>
  <si>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</si>
  <si>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</si>
  <si>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</si>
  <si>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</si>
  <si>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</si>
  <si>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</si>
  <si>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</si>
  <si>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</si>
  <si>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</si>
  <si>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</si>
  <si>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</si>
  <si>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</si>
  <si>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</si>
  <si>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</si>
  <si>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</si>
  <si>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</si>
  <si>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</si>
  <si>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</si>
  <si>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</si>
  <si>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</si>
  <si>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</si>
  <si>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</si>
  <si>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</si>
  <si>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</si>
  <si>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</si>
  <si>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</si>
  <si>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</si>
  <si>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</si>
  <si>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</si>
  <si>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</si>
  <si>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</si>
  <si>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</si>
  <si>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</si>
  <si>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</si>
  <si>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</si>
  <si>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</si>
  <si>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</si>
  <si>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</si>
  <si>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</si>
  <si>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</si>
  <si>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</si>
  <si>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</si>
  <si>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</si>
  <si>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</si>
  <si>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</si>
  <si>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</si>
  <si>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</si>
  <si>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</si>
  <si>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</si>
  <si>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</si>
  <si>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</si>
  <si>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</si>
  <si>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</si>
  <si>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</si>
  <si>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</si>
  <si>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</si>
  <si>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</si>
  <si>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</si>
  <si>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</si>
  <si>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</si>
  <si>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</si>
  <si>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</si>
  <si>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</si>
  <si>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</si>
  <si>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</si>
  <si>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</si>
  <si>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</si>
  <si>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</si>
  <si>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</si>
  <si>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</si>
  <si>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</si>
  <si>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</si>
  <si>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</si>
  <si>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</si>
  <si>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</si>
  <si>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</si>
  <si>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</si>
  <si>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</si>
  <si>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</si>
  <si>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</si>
  <si>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</si>
  <si>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</si>
  <si>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</si>
  <si>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</si>
  <si>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</si>
  <si>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</si>
  <si>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</si>
  <si>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</si>
  <si>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</si>
  <si>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</si>
  <si>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</si>
  <si>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</si>
  <si>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</si>
  <si>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</si>
  <si>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</si>
  <si>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</si>
  <si>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</si>
  <si>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</si>
  <si>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</si>
  <si>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</si>
  <si>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</si>
  <si>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</si>
  <si>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</si>
  <si>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</si>
  <si>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</si>
  <si>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</si>
  <si>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</si>
  <si>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</si>
  <si>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</si>
  <si>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</si>
  <si>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</si>
  <si>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</si>
  <si>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</si>
  <si>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</si>
  <si>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</si>
  <si>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</si>
  <si>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</si>
  <si>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</si>
  <si>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</si>
  <si>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</si>
  <si>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</si>
  <si>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</si>
  <si>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</si>
  <si>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</si>
  <si>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</si>
  <si>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</si>
  <si>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</si>
  <si>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</si>
  <si>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</si>
  <si>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</si>
  <si>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</si>
  <si>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</si>
  <si>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</si>
  <si>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</si>
  <si>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</si>
  <si>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</si>
  <si>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</si>
  <si>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</si>
  <si>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</si>
  <si>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</si>
  <si>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</si>
  <si>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</si>
  <si>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</si>
  <si>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</si>
  <si>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</si>
  <si>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</si>
  <si>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</si>
  <si>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</si>
  <si>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</si>
  <si>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</si>
  <si>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</si>
  <si>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</si>
  <si>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</si>
  <si>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</si>
  <si>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</si>
  <si>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</si>
  <si>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</si>
  <si>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</si>
  <si>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</si>
  <si>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</si>
  <si>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</si>
  <si>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</si>
  <si>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</si>
  <si>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</si>
  <si>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</si>
  <si>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</si>
  <si>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</si>
  <si>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</si>
  <si>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</si>
  <si>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</si>
  <si>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</si>
  <si>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</si>
  <si>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</si>
  <si>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</si>
  <si>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</si>
  <si>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</si>
  <si>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</si>
  <si>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</si>
  <si>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</si>
  <si>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</si>
  <si>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</si>
  <si>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</si>
  <si>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</si>
  <si>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</si>
  <si>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</si>
  <si>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</si>
  <si>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</si>
  <si>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</si>
  <si>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</si>
  <si>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</si>
  <si>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</si>
  <si>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</si>
  <si>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</si>
  <si>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</si>
  <si>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</si>
  <si>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</si>
  <si>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</si>
  <si>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</si>
  <si>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</si>
  <si>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</si>
  <si>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</si>
  <si>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</si>
  <si>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</si>
  <si>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</si>
  <si>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</si>
  <si>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</si>
  <si>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</si>
  <si>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</si>
  <si>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</si>
  <si>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</si>
  <si>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</si>
  <si>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</si>
  <si>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</si>
  <si>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</si>
  <si>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</si>
  <si>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</si>
  <si>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</si>
  <si>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</si>
  <si>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</si>
  <si>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</si>
  <si>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</si>
  <si>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</si>
  <si>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</si>
  <si>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</si>
  <si>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</si>
  <si>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</si>
  <si>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</si>
  <si>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</si>
  <si>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</si>
  <si>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</si>
  <si>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</si>
  <si>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</si>
  <si>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</si>
  <si>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</si>
  <si>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</si>
  <si>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</si>
  <si>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</si>
  <si>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</si>
  <si>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</si>
  <si>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</si>
  <si>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</si>
  <si>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</si>
  <si>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</si>
  <si>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</si>
  <si>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</si>
  <si>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</si>
  <si>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</si>
  <si>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</si>
  <si>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</si>
  <si>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</si>
  <si>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</si>
  <si>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</si>
  <si>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</si>
  <si>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</si>
  <si>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</si>
  <si>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</si>
  <si>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</si>
  <si>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</si>
  <si>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</si>
  <si>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</si>
  <si>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</si>
  <si>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</si>
  <si>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</si>
  <si>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</si>
  <si>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</si>
  <si>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</si>
  <si>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</si>
  <si>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</si>
  <si>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</si>
  <si>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</si>
  <si>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</si>
  <si>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</si>
  <si>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</si>
  <si>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</si>
  <si>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</si>
  <si>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</si>
  <si>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</si>
  <si>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</si>
  <si>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</si>
  <si>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</si>
  <si>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</si>
  <si>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</si>
  <si>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</si>
  <si>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</si>
  <si>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</si>
  <si>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</si>
  <si>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</si>
  <si>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</si>
  <si>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</si>
  <si>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</si>
  <si>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</si>
  <si>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</si>
  <si>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</si>
  <si>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</si>
  <si>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</si>
  <si>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</si>
  <si>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</si>
  <si>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</si>
  <si>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</si>
  <si>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</si>
  <si>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</si>
  <si>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</si>
  <si>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</si>
  <si>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</si>
  <si>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</si>
  <si>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</si>
  <si>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</si>
  <si>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</si>
  <si>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</si>
  <si>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</si>
  <si>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</si>
  <si>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</si>
  <si>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</si>
  <si>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</si>
  <si>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</si>
  <si>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</si>
  <si>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</si>
  <si>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</si>
  <si>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</si>
  <si>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</si>
  <si>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</si>
  <si>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</si>
  <si>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</si>
  <si>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</si>
  <si>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</si>
  <si>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</si>
  <si>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</si>
  <si>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</si>
  <si>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</si>
  <si>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</si>
  <si>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</si>
  <si>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</si>
  <si>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</si>
  <si>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</si>
  <si>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</si>
  <si>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</si>
  <si>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</si>
  <si>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</si>
  <si>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</si>
  <si>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</si>
  <si>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</si>
  <si>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</si>
  <si>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</si>
  <si>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</si>
  <si>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</si>
  <si>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</si>
  <si>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</si>
  <si>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</si>
  <si>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</si>
  <si>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</si>
  <si>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</si>
  <si>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</si>
  <si>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</si>
  <si>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</si>
  <si>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</si>
  <si>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</si>
  <si>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</si>
  <si>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</si>
  <si>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</si>
  <si>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</si>
  <si>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</si>
  <si>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</si>
  <si>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</si>
  <si>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</si>
  <si>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</si>
  <si>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</si>
  <si>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</si>
  <si>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</si>
  <si>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</si>
  <si>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</si>
  <si>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</si>
  <si>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</si>
  <si>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</si>
  <si>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</si>
  <si>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</si>
  <si>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</si>
  <si>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</si>
  <si>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</si>
  <si>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</si>
  <si>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</si>
  <si>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</si>
  <si>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</si>
  <si>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</si>
  <si>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</si>
  <si>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</si>
  <si>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</si>
  <si>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</si>
  <si>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</si>
  <si>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</si>
  <si>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</si>
  <si>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</si>
  <si>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</si>
  <si>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</si>
  <si>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</si>
  <si>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</si>
  <si>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</si>
  <si>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</si>
  <si>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</si>
  <si>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</si>
  <si>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</si>
  <si>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</si>
  <si>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</si>
  <si>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</si>
  <si>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</si>
  <si>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</si>
  <si>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</si>
  <si>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</si>
  <si>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</si>
  <si>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</si>
  <si>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</si>
  <si>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</si>
  <si>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</si>
  <si>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</si>
  <si>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</si>
  <si>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</si>
  <si>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</si>
  <si>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</si>
  <si>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</si>
  <si>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</si>
  <si>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</si>
  <si>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</si>
  <si>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</si>
  <si>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</si>
  <si>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</si>
  <si>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</si>
  <si>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</si>
  <si>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</si>
  <si>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</si>
  <si>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</si>
  <si>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</si>
  <si>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</si>
  <si>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</si>
  <si>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</si>
  <si>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</si>
  <si>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</si>
  <si>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</si>
  <si>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</si>
  <si>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</si>
  <si>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</si>
  <si>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</si>
  <si>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</si>
  <si>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</si>
  <si>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</si>
  <si>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</si>
  <si>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</si>
  <si>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</si>
  <si>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</si>
  <si>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</si>
  <si>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</si>
  <si>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</si>
  <si>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</si>
  <si>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</si>
  <si>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</si>
  <si>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</si>
  <si>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</si>
  <si>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</si>
  <si>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</si>
  <si>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</si>
  <si>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</si>
  <si>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</si>
  <si>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</si>
  <si>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</si>
  <si>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</si>
  <si>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</si>
  <si>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</si>
  <si>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</si>
  <si>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</si>
  <si>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</si>
  <si>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</si>
  <si>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</si>
  <si>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</si>
  <si>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</si>
  <si>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</si>
  <si>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</si>
  <si>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</si>
  <si>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</si>
  <si>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</si>
  <si>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</si>
  <si>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</si>
  <si>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</si>
  <si>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</si>
  <si>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</si>
  <si>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</si>
  <si>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</si>
  <si>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</si>
  <si>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</si>
  <si>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</si>
  <si>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</si>
  <si>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</si>
  <si>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</si>
  <si>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</si>
  <si>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</si>
  <si>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</si>
  <si>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</si>
  <si>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</si>
  <si>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</si>
  <si>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</si>
  <si>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</si>
  <si>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</si>
  <si>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</si>
  <si>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</si>
  <si>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</si>
  <si>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</si>
  <si>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</si>
  <si>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</si>
  <si>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</si>
  <si>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</si>
  <si>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</si>
  <si>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</si>
  <si>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</si>
  <si>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</si>
  <si>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</si>
  <si>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</si>
  <si>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>6:3</t>
  </si>
  <si>
    <t>- rozporządzenia Prezesa Rady Ministrów z dnia 24 marca 2020 r. w sprawie przeniesienia planowanych dochodów i wydatków budżetowych,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</si>
  <si>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</si>
  <si>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- rozporządzenia Prezesa Rady Ministrów z dnia 6 lipca 2020 r. w sprawie przeniesienia planowanych wydatków budżetowych, </t>
  </si>
  <si>
    <t>- rozporządzenia Prezesa Rady Ministrów z dnia 29 czerwca 2020 r. w sprawie dokonania przeniesień niektórych planowanych wydatków budżetu państwa,</t>
  </si>
  <si>
    <t>I - VII</t>
  </si>
  <si>
    <t>I - VIII</t>
  </si>
  <si>
    <t>I - IX</t>
  </si>
  <si>
    <t>- rozporządzenia Rady Ministrów z dnia 19 czerwca 2020 r. w sprawie przeniesienia planowanych wydatków budżetowych,</t>
  </si>
  <si>
    <t xml:space="preserve">- rozporządzenia Prezesa Rady Ministrów z dnia 21 sierpnia 2020 r. w sprawie przeniesienia planowanych wydatków budżetowych, </t>
  </si>
  <si>
    <t xml:space="preserve">- rozporządzenia Prezesa Rady Ministrów z dnia 15 sierpnia 2020 r. w sprawie przeniesienia planowanych dochodów i wydatków budżetowych, </t>
  </si>
  <si>
    <t xml:space="preserve">  w tym wynagrodzeń, określonych w ustawie budżetowej na rok 2020 (Dz. U. poz. 520, z późn. zm.),</t>
  </si>
  <si>
    <t xml:space="preserve">  określonych w ustawie budżetowej na rok 2020 (Dz.U. poz. 1067),</t>
  </si>
  <si>
    <t xml:space="preserve">  w tym wynagrodzeń, określonych w ustawie budżetowej na rok 2020 (Dz. U. poz. 1210),</t>
  </si>
  <si>
    <t xml:space="preserve">  w tym wynagrodzeń, określonych w ustawie budżetowej na rok 2020 (Dz. U. poz. 1401),</t>
  </si>
  <si>
    <t xml:space="preserve">  określenia ich dysponentów (Dz. U. poz. 485),</t>
  </si>
  <si>
    <t>I - X</t>
  </si>
  <si>
    <t>I - XI</t>
  </si>
  <si>
    <t>I - XII</t>
  </si>
  <si>
    <t>ZA STYCZEŃ - LISTOPAD 2020 ROKU</t>
  </si>
  <si>
    <t>na dzień 30-11-2020 r.</t>
  </si>
  <si>
    <t>1. 8. Podatek tonażowy</t>
  </si>
  <si>
    <t>1.10. Pozostałe dochody podatkowe</t>
  </si>
  <si>
    <t>1. 9. Podatki zniesione</t>
  </si>
  <si>
    <t>ZESTAWIENIE  OGÓLNE  Z  WYKONANIA  BUDŻETU  ŚRODKÓW  EUROPEJSKICH</t>
  </si>
  <si>
    <t xml:space="preserve">Ustawa </t>
  </si>
  <si>
    <t>III.   WYNIK BUDŻETU ŚRODKÓW EUROPEJSKICH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</si>
  <si>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</si>
  <si>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</si>
  <si>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</si>
  <si>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</si>
  <si>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</si>
  <si>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</si>
  <si>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</si>
  <si>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</si>
  <si>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</si>
  <si>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</si>
  <si>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</si>
  <si>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</si>
  <si>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</si>
  <si>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</si>
  <si>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</si>
  <si>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</si>
  <si>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</si>
  <si>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</si>
  <si>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</si>
  <si>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</si>
  <si>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</si>
  <si>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</si>
  <si>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</si>
  <si>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</si>
  <si>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</si>
  <si>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</si>
  <si>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</si>
  <si>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</si>
  <si>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</si>
  <si>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</si>
  <si>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</si>
  <si>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</si>
  <si>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</si>
  <si>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</si>
  <si>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</si>
  <si>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</si>
  <si>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</si>
  <si>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</si>
  <si>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</si>
  <si>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Regionalny Program Operacyjny Województwa Kujawsko - Pomorskiego na lata 2007 - 2013</t>
  </si>
  <si>
    <t>Regionalny Program Operacyjny Województwa Łódzkiego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</si>
  <si>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</si>
  <si>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</si>
  <si>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</si>
  <si>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</si>
  <si>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</si>
  <si>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</si>
  <si>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</si>
  <si>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</si>
  <si>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</si>
  <si>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</si>
  <si>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</si>
  <si>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</si>
  <si>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</si>
  <si>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</si>
  <si>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</si>
  <si>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</si>
  <si>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</si>
  <si>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</si>
  <si>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</si>
  <si>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</si>
  <si>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</si>
  <si>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</si>
  <si>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</si>
  <si>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</si>
  <si>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</si>
  <si>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</si>
  <si>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</si>
  <si>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 xml:space="preserve">
31</t>
  </si>
  <si>
    <t>Regionalny Program Operacyjny - Lubuskie 2020</t>
  </si>
  <si>
    <t>Wspólna polityka rolna</t>
  </si>
  <si>
    <t>Program Operacyjny Polska Wschodnia 2014-2020</t>
  </si>
  <si>
    <t>Regionalny Program Operacyjny Województwa Kujawsko - Pomorskiego na lata 2007-2013</t>
  </si>
  <si>
    <t>Regionalny Program Operacyjny Województwa Łódzkiego na lata 2007-2013</t>
  </si>
  <si>
    <t xml:space="preserve">
46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</si>
  <si>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</si>
  <si>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</si>
  <si>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</si>
  <si>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</si>
  <si>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</si>
  <si>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</si>
  <si>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</si>
  <si>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</si>
  <si>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</si>
  <si>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</si>
  <si>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</si>
  <si>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</si>
  <si>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</si>
  <si>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</si>
  <si>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</si>
  <si>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</si>
  <si>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</si>
  <si>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</si>
  <si>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</si>
  <si>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</si>
  <si>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</si>
  <si>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</si>
  <si>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</si>
  <si>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I-XI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</si>
  <si>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</si>
  <si>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</si>
  <si>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</si>
  <si>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</si>
  <si>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</si>
  <si>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EOG 2009 - 2014</t>
  </si>
  <si>
    <t>Program Operacyjny Infrastruktura i Środowisko 2007 - 2013</t>
  </si>
  <si>
    <t>Program Operacyjny Kapitał Ludzki 2007 - 2013</t>
  </si>
  <si>
    <t>Regionalny Program Operacyjny  Województwa Mazowieckiego na lata 2014 - 2020</t>
  </si>
  <si>
    <t xml:space="preserve">
34</t>
  </si>
  <si>
    <t>Mechanizm Finasowy EOG 2014 - 2021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</si>
  <si>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</si>
  <si>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</si>
  <si>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</si>
  <si>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</si>
  <si>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</si>
  <si>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</si>
  <si>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</si>
  <si>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</si>
  <si>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</si>
  <si>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 Województwa Mazowieckiego na lata 2014-2020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</si>
  <si>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</si>
  <si>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</si>
  <si>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</si>
  <si>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</si>
  <si>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</si>
  <si>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</si>
  <si>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</si>
  <si>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</si>
  <si>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</si>
  <si>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</si>
  <si>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</si>
  <si>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</si>
  <si>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</si>
  <si>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</si>
  <si>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</si>
  <si>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</si>
  <si>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     - wydatki na obsługę długu Skarbu Państwa</t>
  </si>
  <si>
    <r>
      <t xml:space="preserve">1) </t>
    </r>
    <r>
      <rPr>
        <sz val="10"/>
        <rFont val="Arial CE"/>
        <charset val="238"/>
      </rPr>
      <t xml:space="preserve">Zmiana rezerwy o kwotę 2 550 000 tys. zł na podstawie decyzji budżetowej Ministra Finansów, Funduszy i Polityki Regionalnej MF/BP4.4143.16.2.2020.RC 
</t>
    </r>
  </si>
  <si>
    <t xml:space="preserve">  z dnia 12 listopada 2020 r. tworzącej nową pozycję rezerwy celowej.</t>
  </si>
  <si>
    <t xml:space="preserve">         oraz innych tytułów płatne do końca 2020 r. w kwocie 243 988 tys. zł. Pozostałe zobowiazania płatne w latach następnych.</t>
  </si>
  <si>
    <t xml:space="preserve">                 243 988 tys. zł - zobowiązania części 79 z tytułu odsetek, dyskonta i opłat od kredytów otrzymanych, wyemitowanych obligacji Skarbu Państwa i transakcji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</si>
  <si>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grudzień 4.087.663 tys. zł </t>
    </r>
  </si>
  <si>
    <t xml:space="preserve">- rozporządzenia Prezesa Rady Ministrów z dnia 28 października 2020 r. w sprawie przeniesienia planowanych wydatków budżetowych, </t>
  </si>
  <si>
    <t xml:space="preserve">  w tym wynagrodzeń, określonych w ustawie budżetowej na rok 2020 (Dz. U. poz. 1462),</t>
  </si>
  <si>
    <t xml:space="preserve">  w tym wynagrodzeń, określonych w ustawie budżetowej na rok 2020 (Dz. U. poz. 1909),</t>
  </si>
  <si>
    <t xml:space="preserve">- rozporządzenia Ministra Finansów z dnia 19 marca 2020 r. zmieniającego rozporządzenie w sprawie klasyfikacji części budżetowych oraz </t>
  </si>
  <si>
    <t xml:space="preserve">  w tym kwot wynagrodzeń, określonych w ustawie budżetowej na rok 2020 (Dz. U. poz. 1176),</t>
  </si>
  <si>
    <t>oraz:</t>
  </si>
  <si>
    <t>Sprawozdanie operatywne z wykonania budżetu państwa uwzględnia przepisy ustawy z dnia 28 października 2020 r. o zmianie ustawy budżetowej na rok 2020 (Dz. U. poz. 1919)</t>
  </si>
  <si>
    <t>*)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</si>
  <si>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</si>
  <si>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</si>
  <si>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</si>
  <si>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- rozporządzenia Prezesa Rady Ministrów z dnia 25 listopada 2020 r. w sprawie przeniesienia planowanych wydatków budżetu państwa</t>
  </si>
  <si>
    <t xml:space="preserve">  oraz kwot wynagrodzeń określonych w ustawie budżetowej na rok 2020 (Dz. U. poz. 2089). </t>
  </si>
  <si>
    <t xml:space="preserve">- rozporządzenia Prezesa Rady Ministrów z dnia 5 listopada 2020 r. w sprawie przeniesienia planowanych wydatków budżetowych na rok 2020 (Dz. U. poz. 1963), 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</si>
  <si>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styczeń </t>
    </r>
    <r>
      <rPr>
        <b/>
        <sz val="14"/>
        <color indexed="22"/>
        <rFont val="Arial"/>
        <family val="2"/>
        <charset val="238"/>
      </rPr>
      <t>2021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</si>
</sst>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vertAlign val="superscript"/>
      <sz val="11"/>
      <color indexed="8"/>
      <name val="Arial"/>
      <family val="2"/>
      <charset val="238"/>
    </font>
    <font>
      <sz val="13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3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b/>
      <vertAlign val="superscript"/>
      <sz val="10"/>
      <name val="Arial CE"/>
      <family val="2"/>
      <charset val="238"/>
    </font>
    <font>
      <vertAlign val="superscript"/>
      <sz val="10"/>
      <name val="Arial CE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11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99" fillId="0" borderId="0"/>
    <xf numFmtId="9" fontId="29" fillId="0" borderId="0" applyFont="0" applyFill="0" applyBorder="0" applyAlignment="0" applyProtection="0"/>
    <xf numFmtId="0" fontId="26" fillId="0" borderId="0"/>
    <xf numFmtId="0" fontId="99" fillId="0" borderId="0"/>
    <xf numFmtId="0" fontId="27" fillId="0" borderId="0"/>
    <xf numFmtId="0" fontId="100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2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3" fillId="0" borderId="0"/>
    <xf numFmtId="165" fontId="54" fillId="0" borderId="0"/>
    <xf numFmtId="165" fontId="54" fillId="0" borderId="0"/>
    <xf numFmtId="0" fontId="105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55" fillId="0" borderId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1878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6" fillId="0" borderId="23" xfId="340" applyFont="1" applyBorder="1" applyAlignment="1">
      <alignment horizontal="center" vertical="center"/>
    </xf>
    <xf numFmtId="165" fontId="86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0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3" fillId="0" borderId="0" xfId="0" applyFont="1" applyAlignment="1"/>
    <xf numFmtId="0" fontId="87" fillId="0" borderId="0" xfId="0" applyFont="1"/>
    <xf numFmtId="0" fontId="96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6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6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7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4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11" fillId="25" borderId="28" xfId="483" applyNumberFormat="1" applyFont="1" applyFill="1" applyBorder="1" applyAlignment="1">
      <alignment horizontal="left"/>
    </xf>
    <xf numFmtId="165" fontId="111" fillId="25" borderId="37" xfId="483" applyNumberFormat="1" applyFont="1" applyFill="1" applyBorder="1" applyAlignment="1">
      <alignment horizontal="left"/>
    </xf>
    <xf numFmtId="165" fontId="112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11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11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3" fillId="25" borderId="33" xfId="483" applyNumberFormat="1" applyFont="1" applyFill="1" applyBorder="1" applyAlignment="1" applyProtection="1">
      <alignment horizontal="centerContinuous" vertical="center"/>
    </xf>
    <xf numFmtId="165" fontId="113" fillId="25" borderId="36" xfId="483" applyNumberFormat="1" applyFont="1" applyFill="1" applyBorder="1" applyAlignment="1" applyProtection="1">
      <alignment horizontal="center"/>
    </xf>
    <xf numFmtId="165" fontId="113" fillId="25" borderId="29" xfId="483" applyNumberFormat="1" applyFont="1" applyFill="1" applyBorder="1" applyAlignment="1" applyProtection="1">
      <alignment horizontal="center"/>
    </xf>
    <xf numFmtId="165" fontId="113" fillId="25" borderId="33" xfId="483" applyNumberFormat="1" applyFont="1" applyFill="1" applyBorder="1" applyAlignment="1" applyProtection="1">
      <alignment horizontal="center"/>
    </xf>
    <xf numFmtId="165" fontId="113" fillId="25" borderId="27" xfId="483" applyNumberFormat="1" applyFont="1" applyFill="1" applyBorder="1" applyAlignment="1" applyProtection="1">
      <alignment horizontal="center"/>
    </xf>
    <xf numFmtId="165" fontId="113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11" fillId="0" borderId="28" xfId="485" applyNumberFormat="1" applyFont="1" applyBorder="1" applyAlignment="1">
      <alignment horizontal="left"/>
    </xf>
    <xf numFmtId="165" fontId="111" fillId="0" borderId="37" xfId="485" applyNumberFormat="1" applyFont="1" applyBorder="1" applyAlignment="1">
      <alignment horizontal="left"/>
    </xf>
    <xf numFmtId="165" fontId="112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11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11" fillId="0" borderId="37" xfId="485" applyNumberFormat="1" applyFont="1" applyBorder="1" applyAlignment="1" applyProtection="1">
      <alignment horizontal="center"/>
    </xf>
    <xf numFmtId="165" fontId="117" fillId="0" borderId="0" xfId="485" applyNumberFormat="1" applyFont="1" applyBorder="1" applyAlignment="1">
      <alignment horizontal="left"/>
    </xf>
    <xf numFmtId="165" fontId="113" fillId="0" borderId="34" xfId="485" applyNumberFormat="1" applyFont="1" applyBorder="1" applyAlignment="1" applyProtection="1">
      <alignment horizontal="centerContinuous" vertical="center"/>
    </xf>
    <xf numFmtId="165" fontId="113" fillId="0" borderId="36" xfId="485" applyNumberFormat="1" applyFont="1" applyBorder="1" applyAlignment="1" applyProtection="1">
      <alignment horizontal="center"/>
    </xf>
    <xf numFmtId="165" fontId="113" fillId="0" borderId="29" xfId="485" applyNumberFormat="1" applyFont="1" applyBorder="1" applyAlignment="1" applyProtection="1">
      <alignment horizontal="center"/>
    </xf>
    <xf numFmtId="165" fontId="113" fillId="0" borderId="33" xfId="485" applyNumberFormat="1" applyFont="1" applyBorder="1" applyAlignment="1" applyProtection="1">
      <alignment horizontal="center"/>
    </xf>
    <xf numFmtId="165" fontId="113" fillId="0" borderId="42" xfId="485" applyNumberFormat="1" applyFont="1" applyBorder="1" applyAlignment="1" applyProtection="1">
      <alignment horizontal="center"/>
    </xf>
    <xf numFmtId="165" fontId="113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1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11" fillId="25" borderId="28" xfId="310" applyNumberFormat="1" applyFont="1" applyFill="1" applyBorder="1" applyAlignment="1">
      <alignment horizontal="left"/>
    </xf>
    <xf numFmtId="165" fontId="111" fillId="25" borderId="37" xfId="310" applyNumberFormat="1" applyFont="1" applyFill="1" applyBorder="1" applyAlignment="1">
      <alignment horizontal="left"/>
    </xf>
    <xf numFmtId="165" fontId="112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11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11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3" fillId="25" borderId="33" xfId="310" applyNumberFormat="1" applyFont="1" applyFill="1" applyBorder="1" applyAlignment="1" applyProtection="1">
      <alignment horizontal="centerContinuous" vertical="center"/>
    </xf>
    <xf numFmtId="165" fontId="113" fillId="25" borderId="36" xfId="310" applyNumberFormat="1" applyFont="1" applyFill="1" applyBorder="1" applyAlignment="1" applyProtection="1">
      <alignment horizontal="center"/>
    </xf>
    <xf numFmtId="165" fontId="113" fillId="25" borderId="33" xfId="310" applyNumberFormat="1" applyFont="1" applyFill="1" applyBorder="1" applyAlignment="1" applyProtection="1">
      <alignment horizontal="center"/>
    </xf>
    <xf numFmtId="165" fontId="113" fillId="25" borderId="42" xfId="310" applyNumberFormat="1" applyFont="1" applyFill="1" applyBorder="1" applyAlignment="1" applyProtection="1">
      <alignment horizontal="center"/>
    </xf>
    <xf numFmtId="165" fontId="113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4" fillId="25" borderId="0" xfId="326" applyNumberFormat="1" applyFont="1" applyFill="1" applyBorder="1"/>
    <xf numFmtId="165" fontId="101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11" fillId="25" borderId="28" xfId="315" applyNumberFormat="1" applyFont="1" applyFill="1" applyBorder="1" applyAlignment="1">
      <alignment horizontal="left"/>
    </xf>
    <xf numFmtId="165" fontId="111" fillId="25" borderId="45" xfId="315" applyNumberFormat="1" applyFont="1" applyFill="1" applyBorder="1" applyAlignment="1">
      <alignment horizontal="left"/>
    </xf>
    <xf numFmtId="165" fontId="112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11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11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3" fillId="25" borderId="33" xfId="315" applyNumberFormat="1" applyFont="1" applyFill="1" applyBorder="1" applyAlignment="1" applyProtection="1">
      <alignment horizontal="centerContinuous" vertical="center"/>
    </xf>
    <xf numFmtId="165" fontId="113" fillId="25" borderId="36" xfId="315" applyNumberFormat="1" applyFont="1" applyFill="1" applyBorder="1" applyAlignment="1" applyProtection="1">
      <alignment horizontal="center"/>
    </xf>
    <xf numFmtId="165" fontId="113" fillId="25" borderId="33" xfId="315" applyNumberFormat="1" applyFont="1" applyFill="1" applyBorder="1" applyAlignment="1" applyProtection="1">
      <alignment horizontal="center"/>
    </xf>
    <xf numFmtId="165" fontId="113" fillId="25" borderId="42" xfId="315" applyNumberFormat="1" applyFont="1" applyFill="1" applyBorder="1" applyAlignment="1" applyProtection="1">
      <alignment horizontal="center"/>
    </xf>
    <xf numFmtId="165" fontId="113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1" fillId="0" borderId="0" xfId="0" applyFont="1" applyProtection="1">
      <protection locked="0" hidden="1"/>
    </xf>
    <xf numFmtId="0" fontId="122" fillId="0" borderId="0" xfId="0" applyFont="1" applyProtection="1">
      <protection locked="0" hidden="1"/>
    </xf>
    <xf numFmtId="0" fontId="121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21" fillId="0" borderId="10" xfId="0" applyFont="1" applyBorder="1" applyProtection="1">
      <protection locked="0" hidden="1"/>
    </xf>
    <xf numFmtId="0" fontId="121" fillId="0" borderId="11" xfId="0" applyFont="1" applyBorder="1" applyProtection="1">
      <protection locked="0" hidden="1"/>
    </xf>
    <xf numFmtId="0" fontId="121" fillId="0" borderId="14" xfId="0" applyFont="1" applyBorder="1" applyProtection="1">
      <protection locked="0" hidden="1"/>
    </xf>
    <xf numFmtId="0" fontId="122" fillId="0" borderId="28" xfId="0" applyFont="1" applyBorder="1" applyAlignment="1" applyProtection="1">
      <alignment horizontal="centerContinuous" vertical="center"/>
      <protection locked="0" hidden="1"/>
    </xf>
    <xf numFmtId="0" fontId="122" fillId="0" borderId="45" xfId="0" applyFont="1" applyBorder="1" applyAlignment="1" applyProtection="1">
      <alignment horizontal="centerContinuous" vertical="center"/>
      <protection locked="0" hidden="1"/>
    </xf>
    <xf numFmtId="0" fontId="122" fillId="0" borderId="14" xfId="0" applyFont="1" applyBorder="1" applyAlignment="1" applyProtection="1">
      <alignment horizontal="centerContinuous" vertical="center"/>
      <protection locked="0" hidden="1"/>
    </xf>
    <xf numFmtId="0" fontId="122" fillId="0" borderId="18" xfId="0" applyFont="1" applyBorder="1" applyAlignment="1" applyProtection="1">
      <alignment horizontal="centerContinuous"/>
      <protection locked="0" hidden="1"/>
    </xf>
    <xf numFmtId="0" fontId="122" fillId="0" borderId="0" xfId="0" applyFont="1" applyBorder="1" applyAlignment="1" applyProtection="1">
      <alignment horizontal="centerContinuous"/>
      <protection locked="0" hidden="1"/>
    </xf>
    <xf numFmtId="0" fontId="123" fillId="0" borderId="35" xfId="0" applyFont="1" applyBorder="1" applyAlignment="1" applyProtection="1">
      <alignment horizontal="centerContinuous"/>
      <protection locked="0" hidden="1"/>
    </xf>
    <xf numFmtId="0" fontId="122" fillId="0" borderId="20" xfId="0" applyFont="1" applyBorder="1" applyAlignment="1" applyProtection="1">
      <alignment horizontal="center" vertical="center"/>
      <protection locked="0" hidden="1"/>
    </xf>
    <xf numFmtId="0" fontId="122" fillId="0" borderId="15" xfId="0" applyFont="1" applyBorder="1" applyAlignment="1" applyProtection="1">
      <alignment horizontal="center"/>
      <protection locked="0" hidden="1"/>
    </xf>
    <xf numFmtId="0" fontId="121" fillId="0" borderId="18" xfId="0" applyFont="1" applyBorder="1" applyProtection="1">
      <protection locked="0" hidden="1"/>
    </xf>
    <xf numFmtId="0" fontId="121" fillId="0" borderId="35" xfId="0" applyFont="1" applyBorder="1" applyProtection="1">
      <protection locked="0" hidden="1"/>
    </xf>
    <xf numFmtId="0" fontId="122" fillId="0" borderId="20" xfId="0" quotePrefix="1" applyFont="1" applyBorder="1" applyAlignment="1" applyProtection="1">
      <alignment horizontal="centerContinuous" vertical="center"/>
      <protection locked="0" hidden="1"/>
    </xf>
    <xf numFmtId="0" fontId="122" fillId="0" borderId="20" xfId="0" applyFont="1" applyBorder="1" applyAlignment="1" applyProtection="1">
      <alignment horizontal="centerContinuous" vertical="center"/>
      <protection locked="0" hidden="1"/>
    </xf>
    <xf numFmtId="0" fontId="124" fillId="0" borderId="0" xfId="0" applyFont="1" applyProtection="1">
      <protection locked="0" hidden="1"/>
    </xf>
    <xf numFmtId="0" fontId="125" fillId="0" borderId="18" xfId="0" applyFont="1" applyBorder="1" applyAlignment="1" applyProtection="1">
      <alignment horizontal="center" vertical="center"/>
      <protection locked="0" hidden="1"/>
    </xf>
    <xf numFmtId="0" fontId="125" fillId="0" borderId="0" xfId="0" applyFont="1" applyBorder="1" applyAlignment="1" applyProtection="1">
      <alignment horizontal="center" vertical="center"/>
      <protection locked="0" hidden="1"/>
    </xf>
    <xf numFmtId="0" fontId="125" fillId="0" borderId="37" xfId="0" applyFont="1" applyBorder="1" applyAlignment="1" applyProtection="1">
      <alignment horizontal="center" vertical="center"/>
      <protection locked="0" hidden="1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" vertical="center"/>
      <protection locked="0" hidden="1"/>
    </xf>
    <xf numFmtId="0" fontId="125" fillId="0" borderId="42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Alignment="1" applyProtection="1">
      <alignment horizontal="center" vertical="top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0" fontId="127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18" xfId="0" quotePrefix="1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alignment horizontal="left"/>
      <protection locked="0" hidden="1"/>
    </xf>
    <xf numFmtId="0" fontId="122" fillId="0" borderId="35" xfId="0" quotePrefix="1" applyFont="1" applyBorder="1" applyAlignment="1" applyProtection="1">
      <alignment horizontal="center"/>
      <protection locked="0" hidden="1"/>
    </xf>
    <xf numFmtId="0" fontId="121" fillId="0" borderId="18" xfId="0" applyFont="1" applyBorder="1" applyAlignment="1" applyProtection="1">
      <alignment vertical="center"/>
      <protection locked="0" hidden="1"/>
    </xf>
    <xf numFmtId="0" fontId="126" fillId="0" borderId="0" xfId="0" applyFont="1" applyBorder="1" applyAlignment="1" applyProtection="1">
      <alignment vertical="center"/>
      <protection locked="0" hidden="1"/>
    </xf>
    <xf numFmtId="0" fontId="121" fillId="0" borderId="35" xfId="0" applyFont="1" applyBorder="1" applyAlignment="1" applyProtection="1">
      <alignment vertical="center"/>
      <protection locked="0" hidden="1"/>
    </xf>
    <xf numFmtId="0" fontId="121" fillId="0" borderId="0" xfId="0" applyFont="1" applyBorder="1" applyAlignment="1" applyProtection="1">
      <alignment vertical="center"/>
      <protection locked="0" hidden="1"/>
    </xf>
    <xf numFmtId="0" fontId="121" fillId="0" borderId="18" xfId="0" applyFont="1" applyBorder="1" applyAlignment="1" applyProtection="1">
      <alignment horizontal="left" vertical="center"/>
      <protection locked="0" hidden="1"/>
    </xf>
    <xf numFmtId="0" fontId="121" fillId="0" borderId="35" xfId="0" applyFont="1" applyBorder="1" applyAlignment="1" applyProtection="1">
      <alignment horizontal="left" vertical="center"/>
      <protection locked="0" hidden="1"/>
    </xf>
    <xf numFmtId="2" fontId="121" fillId="0" borderId="0" xfId="0" applyNumberFormat="1" applyFont="1" applyBorder="1" applyAlignment="1" applyProtection="1">
      <alignment horizontal="center" vertical="top" wrapText="1"/>
      <protection locked="0" hidden="1"/>
    </xf>
    <xf numFmtId="2" fontId="121" fillId="0" borderId="0" xfId="0" applyNumberFormat="1" applyFont="1" applyBorder="1" applyAlignment="1" applyProtection="1">
      <alignment vertical="top" wrapText="1"/>
      <protection locked="0" hidden="1"/>
    </xf>
    <xf numFmtId="2" fontId="121" fillId="0" borderId="35" xfId="0" applyNumberFormat="1" applyFont="1" applyBorder="1" applyAlignment="1" applyProtection="1">
      <alignment vertical="center" wrapText="1"/>
      <protection locked="0" hidden="1"/>
    </xf>
    <xf numFmtId="0" fontId="122" fillId="0" borderId="35" xfId="0" applyFont="1" applyBorder="1" applyAlignment="1" applyProtection="1">
      <alignment horizontal="center" vertical="center"/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2" fontId="121" fillId="0" borderId="35" xfId="0" applyNumberFormat="1" applyFont="1" applyBorder="1" applyAlignment="1" applyProtection="1">
      <alignment vertical="top" wrapText="1"/>
      <protection locked="0" hidden="1"/>
    </xf>
    <xf numFmtId="0" fontId="121" fillId="0" borderId="0" xfId="0" applyFont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center"/>
      <protection locked="0" hidden="1"/>
    </xf>
    <xf numFmtId="0" fontId="122" fillId="0" borderId="0" xfId="0" applyFont="1" applyBorder="1" applyAlignment="1" applyProtection="1">
      <protection locked="0" hidden="1"/>
    </xf>
    <xf numFmtId="0" fontId="122" fillId="0" borderId="35" xfId="0" applyFont="1" applyBorder="1" applyAlignment="1" applyProtection="1">
      <protection locked="0" hidden="1"/>
    </xf>
    <xf numFmtId="0" fontId="122" fillId="0" borderId="36" xfId="0" applyFont="1" applyBorder="1" applyAlignment="1" applyProtection="1">
      <alignment horizontal="center" vertical="center"/>
      <protection locked="0" hidden="1"/>
    </xf>
    <xf numFmtId="0" fontId="122" fillId="0" borderId="29" xfId="0" applyFont="1" applyBorder="1" applyAlignment="1" applyProtection="1">
      <alignment vertical="center"/>
      <protection locked="0" hidden="1"/>
    </xf>
    <xf numFmtId="0" fontId="122" fillId="0" borderId="37" xfId="0" applyFont="1" applyBorder="1" applyAlignment="1" applyProtection="1">
      <alignment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79" fontId="89" fillId="0" borderId="29" xfId="340" applyNumberFormat="1" applyFont="1" applyFill="1" applyBorder="1" applyAlignment="1" applyProtection="1"/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21" fillId="0" borderId="0" xfId="0" applyNumberFormat="1" applyFont="1" applyProtection="1"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8" fillId="0" borderId="0" xfId="342" applyNumberFormat="1" applyFont="1" applyFill="1" applyBorder="1" applyAlignment="1" applyProtection="1">
      <alignment horizontal="right" vertical="center"/>
    </xf>
    <xf numFmtId="171" fontId="128" fillId="0" borderId="35" xfId="342" applyNumberFormat="1" applyFont="1" applyFill="1" applyBorder="1" applyAlignment="1" applyProtection="1">
      <alignment horizontal="right" vertical="center"/>
    </xf>
    <xf numFmtId="171" fontId="128" fillId="0" borderId="29" xfId="342" applyNumberFormat="1" applyFont="1" applyFill="1" applyBorder="1" applyAlignment="1" applyProtection="1">
      <alignment horizontal="right" vertical="center"/>
    </xf>
    <xf numFmtId="171" fontId="128" fillId="0" borderId="37" xfId="342" applyNumberFormat="1" applyFont="1" applyFill="1" applyBorder="1" applyAlignment="1" applyProtection="1">
      <alignment horizontal="right" vertical="center"/>
    </xf>
    <xf numFmtId="171" fontId="107" fillId="0" borderId="0" xfId="342" applyNumberFormat="1" applyFont="1" applyFill="1" applyBorder="1" applyAlignment="1" applyProtection="1">
      <alignment horizontal="right" vertical="center"/>
    </xf>
    <xf numFmtId="171" fontId="107" fillId="25" borderId="0" xfId="342" applyNumberFormat="1" applyFont="1" applyFill="1" applyBorder="1" applyAlignment="1" applyProtection="1">
      <alignment horizontal="right" vertical="center"/>
    </xf>
    <xf numFmtId="171" fontId="107" fillId="0" borderId="35" xfId="342" applyNumberFormat="1" applyFont="1" applyFill="1" applyBorder="1" applyAlignment="1" applyProtection="1">
      <alignment horizontal="right" vertical="center"/>
    </xf>
    <xf numFmtId="171" fontId="107" fillId="0" borderId="29" xfId="342" applyNumberFormat="1" applyFont="1" applyFill="1" applyBorder="1" applyAlignment="1" applyProtection="1">
      <alignment horizontal="right" vertical="center"/>
    </xf>
    <xf numFmtId="171" fontId="107" fillId="0" borderId="37" xfId="342" applyNumberFormat="1" applyFont="1" applyFill="1" applyBorder="1" applyAlignment="1" applyProtection="1">
      <alignment horizontal="right" vertical="center"/>
    </xf>
    <xf numFmtId="180" fontId="128" fillId="0" borderId="0" xfId="345" applyNumberFormat="1" applyFont="1" applyFill="1" applyBorder="1" applyAlignment="1" applyProtection="1">
      <alignment horizontal="right" vertical="center"/>
    </xf>
    <xf numFmtId="180" fontId="128" fillId="0" borderId="14" xfId="345" applyNumberFormat="1" applyFont="1" applyFill="1" applyBorder="1" applyAlignment="1" applyProtection="1">
      <alignment horizontal="right" vertical="center"/>
    </xf>
    <xf numFmtId="180" fontId="128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7" fillId="0" borderId="52" xfId="345" applyNumberFormat="1" applyFont="1" applyFill="1" applyBorder="1" applyAlignment="1" applyProtection="1">
      <alignment horizontal="right" vertical="center"/>
    </xf>
    <xf numFmtId="180" fontId="107" fillId="0" borderId="19" xfId="345" applyNumberFormat="1" applyFont="1" applyFill="1" applyBorder="1" applyAlignment="1" applyProtection="1">
      <alignment horizontal="right" vertical="center"/>
    </xf>
    <xf numFmtId="180" fontId="107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30" fillId="0" borderId="35" xfId="340" applyNumberFormat="1" applyFont="1" applyFill="1" applyBorder="1" applyAlignment="1" applyProtection="1">
      <alignment horizontal="right"/>
    </xf>
    <xf numFmtId="171" fontId="130" fillId="0" borderId="37" xfId="340" applyNumberFormat="1" applyFont="1" applyFill="1" applyBorder="1" applyAlignment="1" applyProtection="1">
      <alignment horizontal="right"/>
    </xf>
    <xf numFmtId="0" fontId="125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2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65" fontId="84" fillId="0" borderId="36" xfId="340" applyFont="1" applyBorder="1"/>
    <xf numFmtId="171" fontId="76" fillId="0" borderId="23" xfId="340" applyNumberFormat="1" applyFont="1" applyFill="1" applyBorder="1" applyAlignment="1" applyProtection="1">
      <alignment horizontal="right"/>
    </xf>
    <xf numFmtId="171" fontId="131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4" fillId="0" borderId="0" xfId="326" applyNumberFormat="1" applyFont="1" applyFill="1"/>
    <xf numFmtId="169" fontId="114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4" fillId="0" borderId="0" xfId="326" applyNumberFormat="1" applyFont="1" applyFill="1" applyAlignment="1">
      <alignment vertical="center"/>
    </xf>
    <xf numFmtId="165" fontId="115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8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5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2" fontId="55" fillId="0" borderId="0" xfId="449" applyNumberFormat="1" applyFont="1"/>
    <xf numFmtId="4" fontId="133" fillId="0" borderId="0" xfId="449" applyNumberFormat="1" applyFont="1"/>
    <xf numFmtId="177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5" fillId="0" borderId="0" xfId="0" applyFont="1" applyProtection="1">
      <protection locked="0" hidden="1"/>
    </xf>
    <xf numFmtId="0" fontId="135" fillId="0" borderId="0" xfId="0" applyFont="1" applyBorder="1" applyProtection="1">
      <protection locked="0" hidden="1"/>
    </xf>
    <xf numFmtId="0" fontId="122" fillId="0" borderId="15" xfId="0" applyFont="1" applyBorder="1" applyAlignment="1" applyProtection="1">
      <alignment horizontal="centerContinuous"/>
      <protection locked="0" hidden="1"/>
    </xf>
    <xf numFmtId="0" fontId="126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19" fillId="0" borderId="0" xfId="0" applyNumberFormat="1" applyFont="1" applyAlignment="1">
      <alignment horizontal="right"/>
    </xf>
    <xf numFmtId="179" fontId="118" fillId="0" borderId="0" xfId="0" applyNumberFormat="1" applyFont="1" applyAlignment="1">
      <alignment horizontal="right" vertical="center"/>
    </xf>
    <xf numFmtId="179" fontId="119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19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8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8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4" fillId="0" borderId="0" xfId="326" applyNumberFormat="1" applyFont="1" applyFill="1" applyAlignment="1">
      <alignment vertical="center"/>
    </xf>
    <xf numFmtId="179" fontId="114" fillId="0" borderId="0" xfId="326" applyNumberFormat="1" applyFont="1" applyFill="1"/>
    <xf numFmtId="179" fontId="114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4" fillId="0" borderId="35" xfId="326" applyNumberFormat="1" applyFont="1" applyFill="1" applyBorder="1" applyAlignment="1">
      <alignment vertical="center"/>
    </xf>
    <xf numFmtId="179" fontId="114" fillId="0" borderId="18" xfId="326" applyNumberFormat="1" applyFont="1" applyFill="1" applyBorder="1" applyAlignment="1">
      <alignment vertical="center"/>
    </xf>
    <xf numFmtId="179" fontId="114" fillId="0" borderId="63" xfId="326" applyNumberFormat="1" applyFont="1" applyFill="1" applyBorder="1"/>
    <xf numFmtId="179" fontId="116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4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4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6" fillId="0" borderId="29" xfId="326" applyNumberFormat="1" applyFont="1" applyFill="1" applyBorder="1" applyAlignment="1">
      <alignment vertical="center"/>
    </xf>
    <xf numFmtId="169" fontId="114" fillId="0" borderId="0" xfId="326" applyNumberFormat="1" applyFont="1" applyFill="1" applyBorder="1"/>
    <xf numFmtId="169" fontId="114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8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8" xfId="485" applyNumberFormat="1" applyFont="1" applyFill="1" applyBorder="1"/>
    <xf numFmtId="179" fontId="78" fillId="0" borderId="62" xfId="485" applyNumberFormat="1" applyFont="1" applyFill="1" applyBorder="1" applyProtection="1"/>
    <xf numFmtId="179" fontId="114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4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8" fillId="0" borderId="0" xfId="310" applyNumberFormat="1" applyFont="1" applyFill="1" applyAlignment="1">
      <alignment vertical="center"/>
    </xf>
    <xf numFmtId="179" fontId="118" fillId="0" borderId="35" xfId="310" applyNumberFormat="1" applyFont="1" applyFill="1" applyBorder="1" applyAlignment="1">
      <alignment vertical="center"/>
    </xf>
    <xf numFmtId="179" fontId="118" fillId="0" borderId="18" xfId="310" applyNumberFormat="1" applyFont="1" applyFill="1" applyBorder="1" applyAlignment="1">
      <alignment vertical="center"/>
    </xf>
    <xf numFmtId="179" fontId="114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19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20" fillId="25" borderId="35" xfId="326" applyNumberFormat="1" applyFont="1" applyFill="1" applyBorder="1" applyAlignment="1"/>
    <xf numFmtId="179" fontId="118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4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7" fillId="0" borderId="23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5" fillId="25" borderId="0" xfId="483" applyNumberFormat="1" applyFont="1" applyFill="1" applyAlignment="1">
      <alignment horizontal="center"/>
    </xf>
    <xf numFmtId="166" fontId="136" fillId="0" borderId="11" xfId="339" applyNumberFormat="1" applyFont="1" applyFill="1" applyBorder="1" applyAlignment="1" applyProtection="1">
      <alignment horizontal="right"/>
    </xf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39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5" fillId="0" borderId="35" xfId="0" applyFont="1" applyBorder="1" applyAlignment="1" applyProtection="1">
      <alignment horizontal="center" vertical="center"/>
      <protection locked="0" hidden="1"/>
    </xf>
    <xf numFmtId="182" fontId="137" fillId="0" borderId="0" xfId="485" applyNumberFormat="1" applyFont="1"/>
    <xf numFmtId="1" fontId="140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3" fontId="41" fillId="0" borderId="0" xfId="313" applyNumberFormat="1" applyFill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86" fontId="118" fillId="0" borderId="0" xfId="0" applyNumberFormat="1" applyFont="1" applyAlignment="1">
      <alignment horizontal="right" vertical="center"/>
    </xf>
    <xf numFmtId="186" fontId="119" fillId="0" borderId="0" xfId="0" applyNumberFormat="1" applyFont="1" applyAlignment="1">
      <alignment horizontal="right"/>
    </xf>
    <xf numFmtId="186" fontId="89" fillId="0" borderId="29" xfId="340" applyNumberFormat="1" applyFont="1" applyFill="1" applyBorder="1" applyAlignment="1" applyProtection="1"/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7" fontId="67" fillId="0" borderId="20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339" applyNumberFormat="1" applyFont="1" applyFill="1" applyBorder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5" fontId="84" fillId="25" borderId="0" xfId="483" applyNumberFormat="1" applyFont="1" applyFill="1" applyAlignment="1" applyProtection="1">
      <alignment horizontal="center"/>
    </xf>
    <xf numFmtId="169" fontId="114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178" fontId="122" fillId="0" borderId="15" xfId="0" applyNumberFormat="1" applyFont="1" applyBorder="1" applyAlignment="1" applyProtection="1">
      <alignment vertical="center"/>
      <protection locked="0" hidden="1"/>
    </xf>
    <xf numFmtId="0" fontId="123" fillId="0" borderId="15" xfId="0" applyFont="1" applyBorder="1" applyAlignment="1" applyProtection="1">
      <alignment horizontal="center" vertical="center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82" fillId="0" borderId="0" xfId="0" applyFont="1"/>
    <xf numFmtId="4" fontId="28" fillId="0" borderId="0" xfId="329" applyNumberFormat="1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10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3" xfId="233" applyNumberFormat="1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09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2" fillId="0" borderId="20" xfId="0" quotePrefix="1" applyFont="1" applyBorder="1" applyAlignment="1" applyProtection="1">
      <alignment horizontal="center" vertical="center"/>
      <protection locked="0" hidden="1"/>
    </xf>
    <xf numFmtId="20" fontId="122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22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45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7" fillId="0" borderId="0" xfId="342" applyNumberFormat="1" applyFont="1" applyFill="1" applyBorder="1" applyAlignment="1" applyProtection="1">
      <alignment vertical="center"/>
    </xf>
    <xf numFmtId="180" fontId="107" fillId="0" borderId="35" xfId="342" applyNumberFormat="1" applyFont="1" applyFill="1" applyBorder="1" applyAlignment="1" applyProtection="1">
      <alignment vertical="center"/>
    </xf>
    <xf numFmtId="0" fontId="141" fillId="0" borderId="0" xfId="0" applyFont="1" applyFill="1" applyBorder="1" applyAlignment="1"/>
    <xf numFmtId="165" fontId="101" fillId="0" borderId="0" xfId="485" applyNumberFormat="1" applyFont="1" applyFill="1" applyBorder="1"/>
    <xf numFmtId="165" fontId="147" fillId="25" borderId="0" xfId="310" applyNumberFormat="1" applyFont="1" applyFill="1"/>
    <xf numFmtId="1" fontId="148" fillId="0" borderId="0" xfId="0" applyNumberFormat="1" applyFont="1"/>
    <xf numFmtId="0" fontId="125" fillId="0" borderId="27" xfId="0" applyFont="1" applyBorder="1" applyAlignment="1" applyProtection="1">
      <alignment horizontal="center" vertical="center"/>
      <protection locked="0" hidden="1"/>
    </xf>
    <xf numFmtId="0" fontId="66" fillId="0" borderId="23" xfId="449" quotePrefix="1" applyFont="1" applyBorder="1" applyAlignment="1">
      <alignment vertical="center" wrapText="1"/>
    </xf>
    <xf numFmtId="0" fontId="66" fillId="0" borderId="23" xfId="449" quotePrefix="1" applyFont="1" applyBorder="1" applyAlignment="1">
      <alignment vertical="center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0" fontId="114" fillId="0" borderId="0" xfId="0" applyFont="1" applyFill="1" applyAlignment="1" applyProtection="1">
      <alignment horizontal="right"/>
    </xf>
    <xf numFmtId="0" fontId="114" fillId="0" borderId="0" xfId="0" applyFont="1" applyFill="1" applyAlignment="1" applyProtection="1">
      <alignment horizontal="left"/>
    </xf>
    <xf numFmtId="0" fontId="114" fillId="0" borderId="0" xfId="0" applyFont="1" applyFill="1"/>
    <xf numFmtId="0" fontId="137" fillId="0" borderId="0" xfId="0" applyFont="1" applyFill="1" applyAlignment="1" applyProtection="1">
      <alignment horizontal="right"/>
    </xf>
    <xf numFmtId="166" fontId="66" fillId="0" borderId="36" xfId="0" applyNumberFormat="1" applyFont="1" applyFill="1" applyBorder="1" applyAlignment="1" applyProtection="1">
      <alignment vertical="center"/>
      <protection locked="0" hidden="1"/>
    </xf>
    <xf numFmtId="166" fontId="66" fillId="0" borderId="37" xfId="233" applyNumberFormat="1" applyFont="1" applyFill="1" applyBorder="1" applyAlignment="1">
      <alignment vertical="center"/>
    </xf>
    <xf numFmtId="165" fontId="108" fillId="0" borderId="0" xfId="483" applyNumberFormat="1" applyFont="1" applyFill="1"/>
    <xf numFmtId="165" fontId="72" fillId="0" borderId="20" xfId="467" applyFont="1" applyBorder="1"/>
    <xf numFmtId="0" fontId="67" fillId="0" borderId="0" xfId="313" applyFont="1" applyFill="1" applyAlignment="1">
      <alignment vertical="top"/>
    </xf>
    <xf numFmtId="3" fontId="110" fillId="0" borderId="35" xfId="313" applyNumberFormat="1" applyFont="1" applyFill="1" applyBorder="1" applyAlignment="1">
      <alignment horizontal="left" vertical="center"/>
    </xf>
    <xf numFmtId="3" fontId="67" fillId="0" borderId="0" xfId="449" applyNumberFormat="1" applyFont="1" applyBorder="1"/>
    <xf numFmtId="3" fontId="66" fillId="0" borderId="35" xfId="449" applyNumberFormat="1" applyFont="1" applyBorder="1" applyAlignment="1">
      <alignment horizontal="center" vertical="center"/>
    </xf>
    <xf numFmtId="183" fontId="66" fillId="0" borderId="14" xfId="487" applyNumberFormat="1" applyFont="1" applyFill="1" applyBorder="1" applyAlignment="1">
      <alignment horizontal="right"/>
    </xf>
    <xf numFmtId="183" fontId="66" fillId="0" borderId="35" xfId="449" applyNumberFormat="1" applyFont="1" applyFill="1" applyBorder="1" applyAlignment="1">
      <alignment horizontal="right"/>
    </xf>
    <xf numFmtId="183" fontId="67" fillId="0" borderId="35" xfId="449" applyNumberFormat="1" applyFont="1" applyFill="1" applyBorder="1" applyAlignment="1">
      <alignment horizontal="right"/>
    </xf>
    <xf numFmtId="187" fontId="67" fillId="0" borderId="35" xfId="449" applyNumberFormat="1" applyFont="1" applyFill="1" applyBorder="1" applyAlignment="1">
      <alignment horizontal="right"/>
    </xf>
    <xf numFmtId="183" fontId="67" fillId="0" borderId="37" xfId="449" applyNumberFormat="1" applyFont="1" applyFill="1" applyBorder="1" applyAlignment="1">
      <alignment horizontal="right"/>
    </xf>
    <xf numFmtId="3" fontId="71" fillId="0" borderId="27" xfId="449" quotePrefix="1" applyNumberFormat="1" applyFont="1" applyBorder="1" applyAlignment="1">
      <alignment horizontal="center" vertical="center"/>
    </xf>
    <xf numFmtId="183" fontId="66" fillId="0" borderId="10" xfId="487" applyNumberFormat="1" applyFont="1" applyFill="1" applyBorder="1" applyAlignment="1">
      <alignment horizontal="right"/>
    </xf>
    <xf numFmtId="183" fontId="66" fillId="0" borderId="18" xfId="449" applyNumberFormat="1" applyFont="1" applyFill="1" applyBorder="1" applyAlignment="1">
      <alignment horizontal="right"/>
    </xf>
    <xf numFmtId="183" fontId="67" fillId="0" borderId="18" xfId="449" applyNumberFormat="1" applyFont="1" applyFill="1" applyBorder="1" applyAlignment="1">
      <alignment horizontal="right"/>
    </xf>
    <xf numFmtId="187" fontId="67" fillId="0" borderId="18" xfId="449" applyNumberFormat="1" applyFont="1" applyFill="1" applyBorder="1" applyAlignment="1">
      <alignment horizontal="right"/>
    </xf>
    <xf numFmtId="183" fontId="67" fillId="0" borderId="36" xfId="449" applyNumberFormat="1" applyFont="1" applyFill="1" applyBorder="1" applyAlignment="1">
      <alignment horizontal="right"/>
    </xf>
    <xf numFmtId="3" fontId="66" fillId="0" borderId="14" xfId="449" applyNumberFormat="1" applyFont="1" applyBorder="1" applyAlignment="1">
      <alignment horizontal="center" vertical="center"/>
    </xf>
    <xf numFmtId="183" fontId="110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7" fillId="0" borderId="0" xfId="0" quotePrefix="1" applyFont="1" applyFill="1" applyAlignment="1">
      <alignment horizontal="left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0" fillId="0" borderId="0" xfId="0"/>
    <xf numFmtId="165" fontId="72" fillId="0" borderId="0" xfId="467" applyFont="1"/>
    <xf numFmtId="0" fontId="0" fillId="0" borderId="0" xfId="0" applyFill="1"/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78" fontId="122" fillId="25" borderId="20" xfId="0" applyNumberFormat="1" applyFont="1" applyFill="1" applyBorder="1" applyAlignment="1" applyProtection="1">
      <alignment vertical="center"/>
      <protection locked="0" hidden="1"/>
    </xf>
    <xf numFmtId="178" fontId="121" fillId="0" borderId="20" xfId="0" applyNumberFormat="1" applyFont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2" fillId="0" borderId="23" xfId="0" applyNumberFormat="1" applyFont="1" applyBorder="1" applyAlignment="1" applyProtection="1">
      <alignment vertical="center"/>
      <protection locked="0" hidden="1"/>
    </xf>
    <xf numFmtId="181" fontId="67" fillId="0" borderId="20" xfId="467" applyNumberFormat="1" applyFont="1" applyFill="1" applyBorder="1" applyAlignment="1" applyProtection="1">
      <alignment horizontal="right"/>
    </xf>
    <xf numFmtId="0" fontId="67" fillId="0" borderId="0" xfId="0" quotePrefix="1" applyFont="1" applyFill="1" applyAlignment="1">
      <alignment horizontal="left"/>
    </xf>
    <xf numFmtId="165" fontId="67" fillId="0" borderId="0" xfId="483" quotePrefix="1" applyNumberFormat="1" applyFont="1" applyFill="1"/>
    <xf numFmtId="184" fontId="67" fillId="0" borderId="20" xfId="339" applyNumberFormat="1" applyFont="1" applyFill="1" applyBorder="1" applyProtection="1"/>
    <xf numFmtId="178" fontId="122" fillId="0" borderId="15" xfId="0" applyNumberFormat="1" applyFont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65" fontId="72" fillId="0" borderId="0" xfId="483" quotePrefix="1" applyNumberFormat="1" applyFont="1" applyFill="1"/>
    <xf numFmtId="0" fontId="125" fillId="0" borderId="27" xfId="0" applyFont="1" applyBorder="1" applyAlignment="1" applyProtection="1">
      <alignment horizontal="center" vertical="center"/>
      <protection locked="0" hidden="1"/>
    </xf>
    <xf numFmtId="3" fontId="66" fillId="0" borderId="35" xfId="449" quotePrefix="1" applyNumberFormat="1" applyFont="1" applyBorder="1" applyAlignment="1">
      <alignment horizontal="center" vertical="top"/>
    </xf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15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69" fillId="0" borderId="15" xfId="449" applyFont="1" applyFill="1" applyBorder="1"/>
    <xf numFmtId="167" fontId="67" fillId="0" borderId="10" xfId="449" applyNumberFormat="1" applyFont="1" applyFill="1" applyBorder="1" applyAlignment="1">
      <alignment horizontal="right"/>
    </xf>
    <xf numFmtId="167" fontId="67" fillId="0" borderId="15" xfId="449" applyNumberFormat="1" applyFont="1" applyFill="1" applyBorder="1"/>
    <xf numFmtId="166" fontId="67" fillId="0" borderId="15" xfId="449" applyNumberFormat="1" applyFont="1" applyFill="1" applyBorder="1"/>
    <xf numFmtId="166" fontId="67" fillId="0" borderId="10" xfId="449" applyNumberFormat="1" applyFont="1" applyFill="1" applyBorder="1"/>
    <xf numFmtId="0" fontId="69" fillId="0" borderId="20" xfId="449" applyFont="1" applyFill="1" applyBorder="1"/>
    <xf numFmtId="167" fontId="67" fillId="0" borderId="18" xfId="449" applyNumberFormat="1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99" fillId="0" borderId="0" xfId="452"/>
    <xf numFmtId="0" fontId="99" fillId="0" borderId="0" xfId="452" applyFill="1"/>
    <xf numFmtId="166" fontId="67" fillId="0" borderId="14" xfId="449" applyNumberFormat="1" applyFont="1" applyFill="1" applyBorder="1"/>
    <xf numFmtId="166" fontId="67" fillId="0" borderId="35" xfId="449" applyNumberFormat="1" applyFont="1" applyFill="1" applyBorder="1"/>
    <xf numFmtId="3" fontId="71" fillId="0" borderId="14" xfId="449" quotePrefix="1" applyNumberFormat="1" applyFont="1" applyFill="1" applyBorder="1" applyAlignment="1">
      <alignment horizontal="center" vertical="center"/>
    </xf>
    <xf numFmtId="167" fontId="67" fillId="0" borderId="14" xfId="449" applyNumberFormat="1" applyFont="1" applyFill="1" applyBorder="1"/>
    <xf numFmtId="166" fontId="67" fillId="0" borderId="37" xfId="449" applyNumberFormat="1" applyFont="1" applyFill="1" applyBorder="1"/>
    <xf numFmtId="3" fontId="71" fillId="0" borderId="42" xfId="449" quotePrefix="1" applyNumberFormat="1" applyFont="1" applyFill="1" applyBorder="1" applyAlignment="1">
      <alignment horizontal="center" vertical="center"/>
    </xf>
    <xf numFmtId="167" fontId="67" fillId="0" borderId="36" xfId="449" applyNumberFormat="1" applyFont="1" applyFill="1" applyBorder="1"/>
    <xf numFmtId="3" fontId="92" fillId="0" borderId="0" xfId="452" applyNumberFormat="1" applyFont="1" applyBorder="1" applyAlignment="1">
      <alignment horizontal="left" vertical="top" wrapText="1"/>
    </xf>
    <xf numFmtId="3" fontId="92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0" fillId="0" borderId="29" xfId="452" applyNumberFormat="1" applyFont="1" applyBorder="1" applyAlignment="1">
      <alignment horizontal="center" vertical="top" wrapText="1"/>
    </xf>
    <xf numFmtId="3" fontId="92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92" fillId="25" borderId="42" xfId="452" applyNumberFormat="1" applyFont="1" applyFill="1" applyBorder="1" applyAlignment="1">
      <alignment horizontal="center" vertical="center" wrapText="1"/>
    </xf>
    <xf numFmtId="3" fontId="92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8" fontId="67" fillId="0" borderId="15" xfId="452" applyNumberFormat="1" applyFont="1" applyBorder="1" applyAlignment="1">
      <alignment horizontal="center" vertical="center"/>
    </xf>
    <xf numFmtId="188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8" fontId="67" fillId="0" borderId="42" xfId="452" applyNumberFormat="1" applyFont="1" applyBorder="1" applyAlignment="1">
      <alignment horizontal="center" vertical="center"/>
    </xf>
    <xf numFmtId="0" fontId="66" fillId="0" borderId="69" xfId="452" applyFont="1" applyFill="1" applyBorder="1" applyAlignment="1">
      <alignment horizontal="center" vertical="center" wrapText="1"/>
    </xf>
    <xf numFmtId="188" fontId="66" fillId="0" borderId="69" xfId="452" applyNumberFormat="1" applyFont="1" applyBorder="1" applyAlignment="1">
      <alignment horizontal="center" vertical="center"/>
    </xf>
    <xf numFmtId="188" fontId="66" fillId="25" borderId="69" xfId="452" applyNumberFormat="1" applyFont="1" applyFill="1" applyBorder="1" applyAlignment="1">
      <alignment horizontal="center" vertical="center"/>
    </xf>
    <xf numFmtId="166" fontId="66" fillId="0" borderId="69" xfId="453" applyNumberFormat="1" applyFont="1" applyBorder="1" applyAlignment="1">
      <alignment horizontal="center" vertical="center"/>
    </xf>
    <xf numFmtId="0" fontId="150" fillId="0" borderId="23" xfId="1907" applyFont="1" applyFill="1" applyBorder="1" applyAlignment="1">
      <alignment horizontal="left" vertical="center" wrapText="1" indent="1"/>
    </xf>
    <xf numFmtId="178" fontId="150" fillId="0" borderId="42" xfId="1907" applyNumberFormat="1" applyFont="1" applyBorder="1" applyAlignment="1">
      <alignment horizontal="center" vertical="center"/>
    </xf>
    <xf numFmtId="188" fontId="67" fillId="25" borderId="23" xfId="452" applyNumberFormat="1" applyFont="1" applyFill="1" applyBorder="1" applyAlignment="1">
      <alignment horizontal="center" vertical="center" wrapText="1"/>
    </xf>
    <xf numFmtId="0" fontId="150" fillId="0" borderId="42" xfId="1907" applyFont="1" applyFill="1" applyBorder="1" applyAlignment="1">
      <alignment horizontal="left" vertical="center" wrapText="1" indent="1"/>
    </xf>
    <xf numFmtId="0" fontId="150" fillId="0" borderId="67" xfId="1907" applyFont="1" applyFill="1" applyBorder="1" applyAlignment="1">
      <alignment horizontal="left" vertical="center" wrapText="1" indent="1"/>
    </xf>
    <xf numFmtId="178" fontId="150" fillId="0" borderId="67" xfId="1907" applyNumberFormat="1" applyFont="1" applyBorder="1" applyAlignment="1">
      <alignment horizontal="center" vertical="center"/>
    </xf>
    <xf numFmtId="188" fontId="67" fillId="25" borderId="67" xfId="452" applyNumberFormat="1" applyFont="1" applyFill="1" applyBorder="1" applyAlignment="1">
      <alignment horizontal="center" vertical="center" wrapText="1"/>
    </xf>
    <xf numFmtId="166" fontId="114" fillId="0" borderId="67" xfId="453" applyNumberFormat="1" applyFont="1" applyBorder="1" applyAlignment="1">
      <alignment horizontal="center" vertical="center"/>
    </xf>
    <xf numFmtId="166" fontId="66" fillId="25" borderId="69" xfId="452" applyNumberFormat="1" applyFont="1" applyFill="1" applyBorder="1" applyAlignment="1">
      <alignment horizontal="center" vertical="center"/>
    </xf>
    <xf numFmtId="0" fontId="67" fillId="25" borderId="23" xfId="1907" applyFont="1" applyFill="1" applyBorder="1" applyAlignment="1">
      <alignment horizontal="left" vertical="center" wrapText="1" indent="1"/>
    </xf>
    <xf numFmtId="166" fontId="67" fillId="0" borderId="23" xfId="453" applyNumberFormat="1" applyFont="1" applyBorder="1" applyAlignment="1">
      <alignment horizontal="center" vertical="center"/>
    </xf>
    <xf numFmtId="2" fontId="67" fillId="25" borderId="67" xfId="1908" applyNumberFormat="1" applyFont="1" applyFill="1" applyBorder="1" applyAlignment="1">
      <alignment horizontal="left" vertical="center" wrapText="1" indent="1"/>
    </xf>
    <xf numFmtId="166" fontId="67" fillId="0" borderId="67" xfId="453" applyNumberFormat="1" applyFont="1" applyBorder="1" applyAlignment="1">
      <alignment horizontal="center" vertical="center"/>
    </xf>
    <xf numFmtId="0" fontId="66" fillId="25" borderId="70" xfId="452" applyFont="1" applyFill="1" applyBorder="1" applyAlignment="1">
      <alignment horizontal="center" vertical="center" wrapText="1"/>
    </xf>
    <xf numFmtId="166" fontId="67" fillId="0" borderId="70" xfId="453" applyNumberFormat="1" applyFont="1" applyBorder="1" applyAlignment="1">
      <alignment horizontal="center" vertical="center"/>
    </xf>
    <xf numFmtId="188" fontId="66" fillId="25" borderId="70" xfId="452" applyNumberFormat="1" applyFont="1" applyFill="1" applyBorder="1" applyAlignment="1">
      <alignment horizontal="center" vertical="center"/>
    </xf>
    <xf numFmtId="188" fontId="67" fillId="0" borderId="23" xfId="452" applyNumberFormat="1" applyFont="1" applyBorder="1" applyAlignment="1">
      <alignment horizontal="center" vertical="center"/>
    </xf>
    <xf numFmtId="166" fontId="114" fillId="0" borderId="23" xfId="453" applyNumberFormat="1" applyFont="1" applyBorder="1" applyAlignment="1">
      <alignment horizontal="center" vertical="center"/>
    </xf>
    <xf numFmtId="166" fontId="114" fillId="0" borderId="42" xfId="453" applyNumberFormat="1" applyFont="1" applyBorder="1" applyAlignment="1">
      <alignment horizontal="center" vertical="center"/>
    </xf>
    <xf numFmtId="0" fontId="150" fillId="0" borderId="67" xfId="452" applyFont="1" applyFill="1" applyBorder="1" applyAlignment="1">
      <alignment horizontal="left" vertical="center" wrapText="1" indent="1"/>
    </xf>
    <xf numFmtId="188" fontId="67" fillId="0" borderId="67" xfId="452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88" fontId="66" fillId="0" borderId="70" xfId="452" applyNumberFormat="1" applyFont="1" applyBorder="1" applyAlignment="1">
      <alignment horizontal="center" vertical="center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38" fillId="0" borderId="0" xfId="455" applyNumberFormat="1" applyFont="1" applyFill="1" applyAlignment="1"/>
    <xf numFmtId="167" fontId="151" fillId="0" borderId="0" xfId="1907" applyNumberFormat="1" applyFont="1" applyFill="1" applyAlignment="1">
      <alignment horizontal="center"/>
    </xf>
    <xf numFmtId="167" fontId="151" fillId="0" borderId="0" xfId="1907" applyNumberFormat="1" applyFont="1" applyFill="1" applyBorder="1" applyAlignment="1">
      <alignment horizontal="left"/>
    </xf>
    <xf numFmtId="167" fontId="151" fillId="0" borderId="0" xfId="1907" applyNumberFormat="1" applyFont="1" applyFill="1" applyAlignment="1">
      <alignment horizontal="left" indent="1"/>
    </xf>
    <xf numFmtId="167" fontId="151" fillId="0" borderId="0" xfId="1907" applyNumberFormat="1" applyFont="1" applyFill="1" applyAlignment="1">
      <alignment horizontal="right" vertical="center"/>
    </xf>
    <xf numFmtId="4" fontId="152" fillId="0" borderId="0" xfId="1907" applyNumberFormat="1" applyFont="1" applyFill="1" applyAlignment="1">
      <alignment horizontal="right" vertical="center"/>
    </xf>
    <xf numFmtId="178" fontId="152" fillId="0" borderId="0" xfId="1907" applyNumberFormat="1" applyFont="1" applyFill="1" applyAlignment="1">
      <alignment horizontal="right" vertical="center"/>
    </xf>
    <xf numFmtId="43" fontId="152" fillId="0" borderId="0" xfId="1907" applyNumberFormat="1" applyFont="1" applyFill="1" applyAlignment="1">
      <alignment horizontal="center" vertical="center"/>
    </xf>
    <xf numFmtId="0" fontId="152" fillId="0" borderId="0" xfId="1907" applyFont="1" applyFill="1" applyAlignment="1">
      <alignment horizontal="center" vertical="center"/>
    </xf>
    <xf numFmtId="0" fontId="115" fillId="0" borderId="0" xfId="456" applyFont="1" applyFill="1"/>
    <xf numFmtId="167" fontId="155" fillId="0" borderId="0" xfId="1907" applyNumberFormat="1" applyFont="1" applyFill="1" applyBorder="1" applyAlignment="1">
      <alignment horizontal="center" wrapText="1"/>
    </xf>
    <xf numFmtId="167" fontId="151" fillId="0" borderId="0" xfId="1907" applyNumberFormat="1" applyFont="1" applyFill="1" applyBorder="1" applyAlignment="1">
      <alignment horizontal="center"/>
    </xf>
    <xf numFmtId="167" fontId="151" fillId="0" borderId="0" xfId="1907" applyNumberFormat="1" applyFont="1" applyFill="1" applyBorder="1" applyAlignment="1">
      <alignment horizontal="left" indent="1"/>
    </xf>
    <xf numFmtId="167" fontId="151" fillId="0" borderId="0" xfId="1907" applyNumberFormat="1" applyFont="1" applyFill="1" applyBorder="1" applyAlignment="1">
      <alignment horizontal="right" vertical="center"/>
    </xf>
    <xf numFmtId="167" fontId="156" fillId="0" borderId="4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/>
    </xf>
    <xf numFmtId="4" fontId="156" fillId="0" borderId="42" xfId="456" applyNumberFormat="1" applyFont="1" applyFill="1" applyBorder="1" applyAlignment="1">
      <alignment horizontal="center" vertical="center" wrapText="1"/>
    </xf>
    <xf numFmtId="178" fontId="156" fillId="0" borderId="42" xfId="456" applyNumberFormat="1" applyFont="1" applyFill="1" applyBorder="1" applyAlignment="1">
      <alignment horizontal="center" vertical="center" wrapText="1"/>
    </xf>
    <xf numFmtId="20" fontId="156" fillId="0" borderId="42" xfId="456" quotePrefix="1" applyNumberFormat="1" applyFont="1" applyFill="1" applyBorder="1" applyAlignment="1">
      <alignment horizontal="center" vertical="center" wrapText="1"/>
    </xf>
    <xf numFmtId="0" fontId="156" fillId="0" borderId="75" xfId="456" quotePrefix="1" applyFont="1" applyFill="1" applyBorder="1" applyAlignment="1">
      <alignment horizontal="center" vertical="center" wrapText="1"/>
    </xf>
    <xf numFmtId="167" fontId="157" fillId="0" borderId="76" xfId="456" applyNumberFormat="1" applyFont="1" applyFill="1" applyBorder="1" applyAlignment="1">
      <alignment horizontal="center" vertical="center" wrapText="1"/>
    </xf>
    <xf numFmtId="167" fontId="157" fillId="0" borderId="15" xfId="456" applyNumberFormat="1" applyFont="1" applyFill="1" applyBorder="1" applyAlignment="1">
      <alignment horizontal="center" vertical="center" wrapText="1"/>
    </xf>
    <xf numFmtId="0" fontId="157" fillId="0" borderId="15" xfId="456" applyFont="1" applyFill="1" applyBorder="1" applyAlignment="1">
      <alignment horizontal="center" vertical="center" wrapText="1"/>
    </xf>
    <xf numFmtId="167" fontId="157" fillId="0" borderId="14" xfId="456" applyNumberFormat="1" applyFont="1" applyFill="1" applyBorder="1" applyAlignment="1">
      <alignment horizontal="center" vertical="center" wrapText="1"/>
    </xf>
    <xf numFmtId="3" fontId="157" fillId="0" borderId="15" xfId="456" applyNumberFormat="1" applyFont="1" applyFill="1" applyBorder="1" applyAlignment="1">
      <alignment horizontal="center" vertical="center" wrapText="1"/>
    </xf>
    <xf numFmtId="3" fontId="157" fillId="0" borderId="10" xfId="456" applyNumberFormat="1" applyFont="1" applyFill="1" applyBorder="1" applyAlignment="1">
      <alignment horizontal="center" vertical="center" wrapText="1"/>
    </xf>
    <xf numFmtId="0" fontId="157" fillId="0" borderId="77" xfId="456" applyFont="1" applyFill="1" applyBorder="1" applyAlignment="1">
      <alignment horizontal="center" vertical="center" wrapText="1"/>
    </xf>
    <xf numFmtId="0" fontId="115" fillId="0" borderId="0" xfId="456" applyFont="1" applyFill="1" applyAlignment="1">
      <alignment horizontal="center" vertical="center"/>
    </xf>
    <xf numFmtId="167" fontId="151" fillId="0" borderId="78" xfId="1907" quotePrefix="1" applyNumberFormat="1" applyFont="1" applyFill="1" applyBorder="1" applyAlignment="1">
      <alignment horizontal="center" vertical="center"/>
    </xf>
    <xf numFmtId="49" fontId="151" fillId="0" borderId="79" xfId="1907" quotePrefix="1" applyNumberFormat="1" applyFont="1" applyFill="1" applyBorder="1" applyAlignment="1">
      <alignment horizontal="center" vertical="center"/>
    </xf>
    <xf numFmtId="49" fontId="151" fillId="0" borderId="79" xfId="1907" applyNumberFormat="1" applyFont="1" applyFill="1" applyBorder="1" applyAlignment="1">
      <alignment horizontal="left" vertical="center"/>
    </xf>
    <xf numFmtId="0" fontId="151" fillId="0" borderId="79" xfId="1907" applyFont="1" applyFill="1" applyBorder="1" applyAlignment="1">
      <alignment horizontal="left" vertical="center" wrapText="1" indent="1"/>
    </xf>
    <xf numFmtId="167" fontId="157" fillId="0" borderId="79" xfId="456" applyNumberFormat="1" applyFont="1" applyFill="1" applyBorder="1" applyAlignment="1">
      <alignment horizontal="center" vertical="center" wrapText="1"/>
    </xf>
    <xf numFmtId="0" fontId="157" fillId="0" borderId="79" xfId="456" applyFont="1" applyFill="1" applyBorder="1" applyAlignment="1">
      <alignment horizontal="center" vertical="center" wrapText="1"/>
    </xf>
    <xf numFmtId="178" fontId="151" fillId="0" borderId="79" xfId="456" applyNumberFormat="1" applyFont="1" applyFill="1" applyBorder="1" applyAlignment="1">
      <alignment horizontal="right" vertical="center" wrapText="1"/>
    </xf>
    <xf numFmtId="178" fontId="158" fillId="0" borderId="72" xfId="453" applyNumberFormat="1" applyFont="1" applyFill="1" applyBorder="1" applyAlignment="1">
      <alignment horizontal="right" vertical="center"/>
    </xf>
    <xf numFmtId="189" fontId="158" fillId="0" borderId="79" xfId="453" applyNumberFormat="1" applyFont="1" applyFill="1" applyBorder="1" applyAlignment="1">
      <alignment horizontal="right" vertical="center"/>
    </xf>
    <xf numFmtId="166" fontId="158" fillId="0" borderId="80" xfId="1909" applyNumberFormat="1" applyFont="1" applyFill="1" applyBorder="1" applyAlignment="1">
      <alignment horizontal="right" vertical="center"/>
    </xf>
    <xf numFmtId="41" fontId="158" fillId="0" borderId="72" xfId="453" applyNumberFormat="1" applyFont="1" applyFill="1" applyBorder="1" applyAlignment="1">
      <alignment horizontal="right" vertical="center"/>
    </xf>
    <xf numFmtId="41" fontId="158" fillId="0" borderId="79" xfId="453" applyNumberFormat="1" applyFont="1" applyFill="1" applyBorder="1" applyAlignment="1">
      <alignment horizontal="right" vertical="center"/>
    </xf>
    <xf numFmtId="189" fontId="158" fillId="0" borderId="80" xfId="453" applyNumberFormat="1" applyFont="1" applyFill="1" applyBorder="1" applyAlignment="1">
      <alignment horizontal="right" vertical="center"/>
    </xf>
    <xf numFmtId="49" fontId="151" fillId="0" borderId="72" xfId="1907" applyNumberFormat="1" applyFont="1" applyFill="1" applyBorder="1" applyAlignment="1">
      <alignment horizontal="left" vertical="center"/>
    </xf>
    <xf numFmtId="0" fontId="151" fillId="0" borderId="72" xfId="1907" applyFont="1" applyFill="1" applyBorder="1" applyAlignment="1">
      <alignment horizontal="left" vertical="center" wrapText="1"/>
    </xf>
    <xf numFmtId="167" fontId="157" fillId="0" borderId="72" xfId="456" applyNumberFormat="1" applyFont="1" applyFill="1" applyBorder="1" applyAlignment="1">
      <alignment horizontal="center" vertical="center" wrapText="1"/>
    </xf>
    <xf numFmtId="0" fontId="157" fillId="0" borderId="72" xfId="456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 wrapText="1"/>
    </xf>
    <xf numFmtId="189" fontId="158" fillId="0" borderId="72" xfId="453" applyNumberFormat="1" applyFont="1" applyFill="1" applyBorder="1" applyAlignment="1">
      <alignment horizontal="right" vertical="center"/>
    </xf>
    <xf numFmtId="189" fontId="158" fillId="0" borderId="73" xfId="453" applyNumberFormat="1" applyFont="1" applyFill="1" applyBorder="1" applyAlignment="1">
      <alignment horizontal="right" vertical="center"/>
    </xf>
    <xf numFmtId="49" fontId="151" fillId="0" borderId="82" xfId="1907" applyNumberFormat="1" applyFont="1" applyFill="1" applyBorder="1" applyAlignment="1">
      <alignment horizontal="left" vertical="center"/>
    </xf>
    <xf numFmtId="0" fontId="151" fillId="0" borderId="82" xfId="1907" applyFont="1" applyFill="1" applyBorder="1" applyAlignment="1">
      <alignment horizontal="left" vertical="center" wrapText="1" indent="1"/>
    </xf>
    <xf numFmtId="167" fontId="157" fillId="0" borderId="82" xfId="456" applyNumberFormat="1" applyFont="1" applyFill="1" applyBorder="1" applyAlignment="1">
      <alignment horizontal="center" vertical="center" wrapText="1"/>
    </xf>
    <xf numFmtId="0" fontId="157" fillId="0" borderId="82" xfId="456" applyFont="1" applyFill="1" applyBorder="1" applyAlignment="1">
      <alignment horizontal="center" vertical="center" wrapText="1"/>
    </xf>
    <xf numFmtId="178" fontId="151" fillId="0" borderId="82" xfId="456" applyNumberFormat="1" applyFont="1" applyFill="1" applyBorder="1" applyAlignment="1">
      <alignment horizontal="right" vertical="center" wrapText="1"/>
    </xf>
    <xf numFmtId="178" fontId="158" fillId="0" borderId="23" xfId="453" applyNumberFormat="1" applyFont="1" applyFill="1" applyBorder="1" applyAlignment="1">
      <alignment horizontal="right" vertical="center"/>
    </xf>
    <xf numFmtId="189" fontId="158" fillId="0" borderId="82" xfId="453" applyNumberFormat="1" applyFont="1" applyFill="1" applyBorder="1" applyAlignment="1">
      <alignment horizontal="right" vertical="center"/>
    </xf>
    <xf numFmtId="166" fontId="158" fillId="0" borderId="83" xfId="1909" applyNumberFormat="1" applyFont="1" applyFill="1" applyBorder="1" applyAlignment="1">
      <alignment horizontal="right" vertical="center"/>
    </xf>
    <xf numFmtId="167" fontId="151" fillId="0" borderId="84" xfId="1907" quotePrefix="1" applyNumberFormat="1" applyFont="1" applyFill="1" applyBorder="1" applyAlignment="1">
      <alignment horizontal="center" vertical="center"/>
    </xf>
    <xf numFmtId="49" fontId="151" fillId="0" borderId="20" xfId="1907" quotePrefix="1" applyNumberFormat="1" applyFont="1" applyFill="1" applyBorder="1" applyAlignment="1">
      <alignment horizontal="center" vertical="center"/>
    </xf>
    <xf numFmtId="49" fontId="151" fillId="0" borderId="20" xfId="1907" applyNumberFormat="1" applyFont="1" applyFill="1" applyBorder="1" applyAlignment="1">
      <alignment horizontal="left" vertical="center"/>
    </xf>
    <xf numFmtId="0" fontId="151" fillId="0" borderId="20" xfId="1907" applyFont="1" applyFill="1" applyBorder="1" applyAlignment="1">
      <alignment horizontal="left" vertical="center" wrapText="1" indent="1"/>
    </xf>
    <xf numFmtId="167" fontId="157" fillId="0" borderId="20" xfId="456" applyNumberFormat="1" applyFont="1" applyFill="1" applyBorder="1" applyAlignment="1">
      <alignment horizontal="center" vertical="center" wrapText="1"/>
    </xf>
    <xf numFmtId="0" fontId="157" fillId="0" borderId="20" xfId="456" applyFont="1" applyFill="1" applyBorder="1" applyAlignment="1">
      <alignment horizontal="center" vertical="center" wrapText="1"/>
    </xf>
    <xf numFmtId="178" fontId="151" fillId="0" borderId="20" xfId="456" applyNumberFormat="1" applyFont="1" applyFill="1" applyBorder="1" applyAlignment="1">
      <alignment horizontal="right" vertical="center" wrapText="1"/>
    </xf>
    <xf numFmtId="189" fontId="158" fillId="0" borderId="20" xfId="453" applyNumberFormat="1" applyFont="1" applyFill="1" applyBorder="1" applyAlignment="1">
      <alignment horizontal="right" vertical="center"/>
    </xf>
    <xf numFmtId="189" fontId="158" fillId="0" borderId="23" xfId="453" applyNumberFormat="1" applyFont="1" applyFill="1" applyBorder="1" applyAlignment="1">
      <alignment horizontal="right" vertical="center"/>
    </xf>
    <xf numFmtId="178" fontId="151" fillId="0" borderId="72" xfId="1907" applyNumberFormat="1" applyFont="1" applyFill="1" applyBorder="1" applyAlignment="1">
      <alignment horizontal="right" vertical="center"/>
    </xf>
    <xf numFmtId="166" fontId="151" fillId="0" borderId="72" xfId="456" applyNumberFormat="1" applyFont="1" applyFill="1" applyBorder="1" applyAlignment="1">
      <alignment horizontal="right" vertical="center"/>
    </xf>
    <xf numFmtId="166" fontId="151" fillId="0" borderId="73" xfId="456" applyNumberFormat="1" applyFont="1" applyFill="1" applyBorder="1" applyAlignment="1">
      <alignment horizontal="right" vertical="center"/>
    </xf>
    <xf numFmtId="0" fontId="151" fillId="0" borderId="82" xfId="1907" applyFont="1" applyFill="1" applyBorder="1" applyAlignment="1">
      <alignment horizontal="left" vertical="center" wrapText="1"/>
    </xf>
    <xf numFmtId="178" fontId="151" fillId="0" borderId="82" xfId="1907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189" fontId="158" fillId="0" borderId="86" xfId="453" applyNumberFormat="1" applyFont="1" applyFill="1" applyBorder="1" applyAlignment="1">
      <alignment horizontal="right" vertical="center"/>
    </xf>
    <xf numFmtId="178" fontId="151" fillId="0" borderId="20" xfId="1907" applyNumberFormat="1" applyFont="1" applyFill="1" applyBorder="1" applyAlignment="1">
      <alignment horizontal="right" vertical="center"/>
    </xf>
    <xf numFmtId="178" fontId="158" fillId="0" borderId="20" xfId="453" applyNumberFormat="1" applyFont="1" applyFill="1" applyBorder="1" applyAlignment="1">
      <alignment horizontal="right" vertical="center"/>
    </xf>
    <xf numFmtId="178" fontId="151" fillId="0" borderId="79" xfId="1907" applyNumberFormat="1" applyFont="1" applyFill="1" applyBorder="1" applyAlignment="1">
      <alignment horizontal="right" vertical="center"/>
    </xf>
    <xf numFmtId="178" fontId="158" fillId="0" borderId="79" xfId="453" applyNumberFormat="1" applyFont="1" applyFill="1" applyBorder="1" applyAlignment="1">
      <alignment horizontal="right" vertical="center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0" borderId="72" xfId="1907" applyNumberFormat="1" applyFont="1" applyFill="1" applyBorder="1" applyAlignment="1">
      <alignment horizontal="right" vertical="center" wrapText="1"/>
    </xf>
    <xf numFmtId="178" fontId="151" fillId="0" borderId="82" xfId="1907" applyNumberFormat="1" applyFont="1" applyFill="1" applyBorder="1" applyAlignment="1">
      <alignment horizontal="right" vertical="center" wrapText="1"/>
    </xf>
    <xf numFmtId="178" fontId="151" fillId="0" borderId="82" xfId="456" applyNumberFormat="1" applyFont="1" applyFill="1" applyBorder="1" applyAlignment="1">
      <alignment horizontal="right" vertical="center"/>
    </xf>
    <xf numFmtId="166" fontId="151" fillId="0" borderId="82" xfId="456" applyNumberFormat="1" applyFont="1" applyFill="1" applyBorder="1" applyAlignment="1">
      <alignment horizontal="right" vertical="center"/>
    </xf>
    <xf numFmtId="166" fontId="151" fillId="0" borderId="87" xfId="456" applyNumberFormat="1" applyFont="1" applyFill="1" applyBorder="1" applyAlignment="1">
      <alignment horizontal="right" vertical="center"/>
    </xf>
    <xf numFmtId="167" fontId="151" fillId="0" borderId="20" xfId="1907" quotePrefix="1" applyNumberFormat="1" applyFont="1" applyFill="1" applyBorder="1" applyAlignment="1">
      <alignment horizontal="center" vertical="center"/>
    </xf>
    <xf numFmtId="167" fontId="151" fillId="0" borderId="20" xfId="1907" applyNumberFormat="1" applyFont="1" applyFill="1" applyBorder="1" applyAlignment="1">
      <alignment vertical="center" wrapText="1"/>
    </xf>
    <xf numFmtId="166" fontId="151" fillId="0" borderId="20" xfId="456" applyNumberFormat="1" applyFont="1" applyFill="1" applyBorder="1" applyAlignment="1">
      <alignment horizontal="right" vertical="center"/>
    </xf>
    <xf numFmtId="166" fontId="151" fillId="0" borderId="88" xfId="456" applyNumberFormat="1" applyFont="1" applyFill="1" applyBorder="1" applyAlignment="1">
      <alignment horizontal="right" vertical="center"/>
    </xf>
    <xf numFmtId="167" fontId="151" fillId="0" borderId="72" xfId="1907" applyNumberFormat="1" applyFont="1" applyFill="1" applyBorder="1" applyAlignment="1">
      <alignment horizontal="center" vertical="center" wrapText="1"/>
    </xf>
    <xf numFmtId="178" fontId="151" fillId="0" borderId="72" xfId="456" applyNumberFormat="1" applyFont="1" applyFill="1" applyBorder="1" applyAlignment="1">
      <alignment horizontal="right" vertical="center"/>
    </xf>
    <xf numFmtId="167" fontId="151" fillId="0" borderId="15" xfId="1907" applyNumberFormat="1" applyFont="1" applyFill="1" applyBorder="1" applyAlignment="1">
      <alignment horizontal="center" vertical="center" wrapText="1"/>
    </xf>
    <xf numFmtId="0" fontId="151" fillId="0" borderId="15" xfId="1907" applyFont="1" applyFill="1" applyBorder="1" applyAlignment="1">
      <alignment horizontal="left" vertical="center" wrapText="1"/>
    </xf>
    <xf numFmtId="178" fontId="151" fillId="0" borderId="15" xfId="1907" applyNumberFormat="1" applyFont="1" applyFill="1" applyBorder="1" applyAlignment="1">
      <alignment horizontal="right" vertical="center" wrapText="1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6" fontId="151" fillId="0" borderId="15" xfId="456" applyNumberFormat="1" applyFont="1" applyFill="1" applyBorder="1" applyAlignment="1">
      <alignment horizontal="right" vertical="center"/>
    </xf>
    <xf numFmtId="166" fontId="151" fillId="0" borderId="77" xfId="456" applyNumberFormat="1" applyFont="1" applyFill="1" applyBorder="1" applyAlignment="1">
      <alignment horizontal="right" vertical="center"/>
    </xf>
    <xf numFmtId="0" fontId="151" fillId="0" borderId="42" xfId="1907" applyFont="1" applyFill="1" applyBorder="1" applyAlignment="1">
      <alignment horizontal="left" vertical="center" wrapText="1"/>
    </xf>
    <xf numFmtId="178" fontId="151" fillId="0" borderId="42" xfId="1907" applyNumberFormat="1" applyFont="1" applyFill="1" applyBorder="1" applyAlignment="1">
      <alignment horizontal="right" vertical="center" wrapText="1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66" fontId="151" fillId="0" borderId="42" xfId="456" applyNumberFormat="1" applyFont="1" applyFill="1" applyBorder="1" applyAlignment="1">
      <alignment horizontal="right" vertical="center"/>
    </xf>
    <xf numFmtId="166" fontId="151" fillId="0" borderId="75" xfId="456" applyNumberFormat="1" applyFont="1" applyFill="1" applyBorder="1" applyAlignment="1">
      <alignment horizontal="right" vertical="center"/>
    </xf>
    <xf numFmtId="0" fontId="88" fillId="0" borderId="0" xfId="456" applyFont="1" applyFill="1" applyAlignment="1">
      <alignment horizontal="center" vertical="center"/>
    </xf>
    <xf numFmtId="189" fontId="158" fillId="0" borderId="42" xfId="453" applyNumberFormat="1" applyFont="1" applyFill="1" applyBorder="1" applyAlignment="1">
      <alignment horizontal="right" vertical="center"/>
    </xf>
    <xf numFmtId="167" fontId="151" fillId="0" borderId="42" xfId="1907" applyNumberFormat="1" applyFont="1" applyFill="1" applyBorder="1" applyAlignment="1">
      <alignment horizontal="center" vertical="center" wrapText="1"/>
    </xf>
    <xf numFmtId="0" fontId="151" fillId="0" borderId="23" xfId="1907" applyFont="1" applyFill="1" applyBorder="1" applyAlignment="1">
      <alignment horizontal="left" vertical="center" wrapText="1"/>
    </xf>
    <xf numFmtId="178" fontId="151" fillId="0" borderId="23" xfId="1907" applyNumberFormat="1" applyFont="1" applyFill="1" applyBorder="1" applyAlignment="1">
      <alignment horizontal="right" vertical="center" wrapText="1"/>
    </xf>
    <xf numFmtId="178" fontId="151" fillId="0" borderId="23" xfId="456" applyNumberFormat="1" applyFont="1" applyFill="1" applyBorder="1" applyAlignment="1">
      <alignment horizontal="right" vertical="center"/>
    </xf>
    <xf numFmtId="166" fontId="151" fillId="0" borderId="23" xfId="456" applyNumberFormat="1" applyFont="1" applyFill="1" applyBorder="1" applyAlignment="1">
      <alignment horizontal="right" vertical="center"/>
    </xf>
    <xf numFmtId="166" fontId="151" fillId="0" borderId="90" xfId="456" applyNumberFormat="1" applyFont="1" applyFill="1" applyBorder="1" applyAlignment="1">
      <alignment horizontal="right" vertical="center"/>
    </xf>
    <xf numFmtId="41" fontId="158" fillId="0" borderId="42" xfId="453" applyNumberFormat="1" applyFont="1" applyFill="1" applyBorder="1" applyAlignment="1">
      <alignment horizontal="right" vertical="center"/>
    </xf>
    <xf numFmtId="189" fontId="158" fillId="0" borderId="75" xfId="453" applyNumberFormat="1" applyFont="1" applyFill="1" applyBorder="1" applyAlignment="1">
      <alignment horizontal="right" vertical="center"/>
    </xf>
    <xf numFmtId="178" fontId="159" fillId="0" borderId="42" xfId="456" applyNumberFormat="1" applyFont="1" applyFill="1" applyBorder="1" applyAlignment="1">
      <alignment horizontal="right" vertical="center"/>
    </xf>
    <xf numFmtId="178" fontId="160" fillId="0" borderId="42" xfId="453" applyNumberFormat="1" applyFont="1" applyFill="1" applyBorder="1" applyAlignment="1">
      <alignment horizontal="right" vertical="center"/>
    </xf>
    <xf numFmtId="166" fontId="151" fillId="0" borderId="91" xfId="456" applyNumberFormat="1" applyFont="1" applyFill="1" applyBorder="1" applyAlignment="1">
      <alignment horizontal="right" vertical="center"/>
    </xf>
    <xf numFmtId="167" fontId="151" fillId="0" borderId="78" xfId="1907" quotePrefix="1" applyNumberFormat="1" applyFont="1" applyFill="1" applyBorder="1" applyAlignment="1">
      <alignment horizontal="center" vertical="center" wrapText="1"/>
    </xf>
    <xf numFmtId="167" fontId="151" fillId="0" borderId="79" xfId="1907" applyNumberFormat="1" applyFont="1" applyFill="1" applyBorder="1" applyAlignment="1">
      <alignment horizontal="center" vertical="center" wrapText="1"/>
    </xf>
    <xf numFmtId="0" fontId="151" fillId="0" borderId="79" xfId="1907" applyFont="1" applyFill="1" applyBorder="1" applyAlignment="1">
      <alignment horizontal="left" vertical="center" wrapText="1"/>
    </xf>
    <xf numFmtId="178" fontId="151" fillId="0" borderId="79" xfId="1907" applyNumberFormat="1" applyFont="1" applyFill="1" applyBorder="1" applyAlignment="1">
      <alignment horizontal="right" vertical="center" wrapText="1"/>
    </xf>
    <xf numFmtId="167" fontId="151" fillId="0" borderId="23" xfId="1907" applyNumberFormat="1" applyFont="1" applyFill="1" applyBorder="1" applyAlignment="1">
      <alignment horizontal="center" vertical="center" wrapText="1"/>
    </xf>
    <xf numFmtId="178" fontId="151" fillId="0" borderId="42" xfId="1907" applyNumberFormat="1" applyFont="1" applyFill="1" applyBorder="1" applyAlignment="1">
      <alignment horizontal="right" vertical="center"/>
    </xf>
    <xf numFmtId="167" fontId="151" fillId="0" borderId="72" xfId="1907" quotePrefix="1" applyNumberFormat="1" applyFont="1" applyFill="1" applyBorder="1" applyAlignment="1">
      <alignment horizontal="center" vertical="center" wrapText="1"/>
    </xf>
    <xf numFmtId="0" fontId="151" fillId="0" borderId="42" xfId="1907" applyFont="1" applyFill="1" applyBorder="1" applyAlignment="1">
      <alignment vertical="center" wrapText="1"/>
    </xf>
    <xf numFmtId="41" fontId="158" fillId="0" borderId="82" xfId="453" applyNumberFormat="1" applyFont="1" applyFill="1" applyBorder="1" applyAlignment="1">
      <alignment horizontal="right" vertical="center"/>
    </xf>
    <xf numFmtId="189" fontId="158" fillId="0" borderId="87" xfId="453" applyNumberFormat="1" applyFont="1" applyFill="1" applyBorder="1" applyAlignment="1">
      <alignment horizontal="right" vertical="center"/>
    </xf>
    <xf numFmtId="167" fontId="151" fillId="0" borderId="84" xfId="1907" quotePrefix="1" applyNumberFormat="1" applyFont="1" applyFill="1" applyBorder="1" applyAlignment="1">
      <alignment horizontal="center" vertical="center" wrapText="1"/>
    </xf>
    <xf numFmtId="0" fontId="151" fillId="0" borderId="20" xfId="1907" applyFont="1" applyFill="1" applyBorder="1" applyAlignment="1">
      <alignment vertical="center" wrapText="1"/>
    </xf>
    <xf numFmtId="178" fontId="159" fillId="0" borderId="20" xfId="456" applyNumberFormat="1" applyFont="1" applyFill="1" applyBorder="1" applyAlignment="1">
      <alignment horizontal="right" vertical="center"/>
    </xf>
    <xf numFmtId="167" fontId="151" fillId="0" borderId="82" xfId="1907" applyNumberFormat="1" applyFont="1" applyFill="1" applyBorder="1" applyAlignment="1">
      <alignment horizontal="center" vertical="center" wrapText="1"/>
    </xf>
    <xf numFmtId="0" fontId="151" fillId="0" borderId="72" xfId="1907" applyFont="1" applyFill="1" applyBorder="1" applyAlignment="1">
      <alignment vertical="center" wrapText="1"/>
    </xf>
    <xf numFmtId="190" fontId="158" fillId="0" borderId="42" xfId="1907" applyNumberFormat="1" applyFont="1" applyFill="1" applyBorder="1" applyAlignment="1">
      <alignment horizontal="right" vertical="center"/>
    </xf>
    <xf numFmtId="178" fontId="151" fillId="0" borderId="15" xfId="1907" applyNumberFormat="1" applyFont="1" applyFill="1" applyBorder="1" applyAlignment="1">
      <alignment horizontal="right" vertical="center"/>
    </xf>
    <xf numFmtId="167" fontId="151" fillId="0" borderId="82" xfId="1907" quotePrefix="1" applyNumberFormat="1" applyFont="1" applyFill="1" applyBorder="1" applyAlignment="1">
      <alignment horizontal="center" vertical="center"/>
    </xf>
    <xf numFmtId="167" fontId="151" fillId="0" borderId="82" xfId="1907" applyNumberFormat="1" applyFont="1" applyFill="1" applyBorder="1" applyAlignment="1">
      <alignment horizontal="left" vertical="center"/>
    </xf>
    <xf numFmtId="0" fontId="151" fillId="0" borderId="82" xfId="1907" applyFont="1" applyFill="1" applyBorder="1" applyAlignment="1">
      <alignment vertical="center" wrapText="1"/>
    </xf>
    <xf numFmtId="167" fontId="151" fillId="0" borderId="23" xfId="1907" quotePrefix="1" applyNumberFormat="1" applyFont="1" applyFill="1" applyBorder="1" applyAlignment="1">
      <alignment horizontal="center" vertical="center"/>
    </xf>
    <xf numFmtId="167" fontId="151" fillId="0" borderId="23" xfId="1907" applyNumberFormat="1" applyFont="1" applyFill="1" applyBorder="1" applyAlignment="1">
      <alignment horizontal="left" vertical="center"/>
    </xf>
    <xf numFmtId="0" fontId="151" fillId="0" borderId="23" xfId="1907" applyFont="1" applyFill="1" applyBorder="1" applyAlignment="1">
      <alignment vertical="center" wrapText="1"/>
    </xf>
    <xf numFmtId="178" fontId="151" fillId="0" borderId="23" xfId="1907" applyNumberFormat="1" applyFont="1" applyFill="1" applyBorder="1" applyAlignment="1">
      <alignment horizontal="right" vertical="center"/>
    </xf>
    <xf numFmtId="167" fontId="151" fillId="0" borderId="15" xfId="1907" quotePrefix="1" applyNumberFormat="1" applyFont="1" applyFill="1" applyBorder="1" applyAlignment="1">
      <alignment horizontal="center" vertical="center"/>
    </xf>
    <xf numFmtId="167" fontId="151" fillId="0" borderId="15" xfId="1907" applyNumberFormat="1" applyFont="1" applyFill="1" applyBorder="1" applyAlignment="1">
      <alignment horizontal="left" vertical="center"/>
    </xf>
    <xf numFmtId="0" fontId="151" fillId="0" borderId="15" xfId="1907" applyFont="1" applyFill="1" applyBorder="1" applyAlignment="1">
      <alignment vertical="center" wrapText="1"/>
    </xf>
    <xf numFmtId="0" fontId="151" fillId="0" borderId="42" xfId="1907" quotePrefix="1" applyFont="1" applyFill="1" applyBorder="1" applyAlignment="1">
      <alignment horizontal="center" vertical="center"/>
    </xf>
    <xf numFmtId="49" fontId="151" fillId="0" borderId="72" xfId="1907" quotePrefix="1" applyNumberFormat="1" applyFont="1" applyFill="1" applyBorder="1" applyAlignment="1">
      <alignment horizontal="center" vertical="center"/>
    </xf>
    <xf numFmtId="166" fontId="158" fillId="0" borderId="42" xfId="1909" applyNumberFormat="1" applyFont="1" applyFill="1" applyBorder="1" applyAlignment="1">
      <alignment horizontal="right" vertical="center"/>
    </xf>
    <xf numFmtId="49" fontId="151" fillId="0" borderId="15" xfId="1907" quotePrefix="1" applyNumberFormat="1" applyFont="1" applyFill="1" applyBorder="1" applyAlignment="1">
      <alignment horizontal="center" vertical="center"/>
    </xf>
    <xf numFmtId="49" fontId="151" fillId="0" borderId="23" xfId="1907" quotePrefix="1" applyNumberFormat="1" applyFont="1" applyFill="1" applyBorder="1" applyAlignment="1">
      <alignment horizontal="center" vertical="center"/>
    </xf>
    <xf numFmtId="49" fontId="151" fillId="0" borderId="23" xfId="1907" applyNumberFormat="1" applyFont="1" applyFill="1" applyBorder="1" applyAlignment="1">
      <alignment vertical="center"/>
    </xf>
    <xf numFmtId="49" fontId="151" fillId="0" borderId="15" xfId="1907" applyNumberFormat="1" applyFont="1" applyFill="1" applyBorder="1" applyAlignment="1">
      <alignment horizontal="left" vertical="center" wrapText="1"/>
    </xf>
    <xf numFmtId="0" fontId="151" fillId="0" borderId="23" xfId="1907" quotePrefix="1" applyFont="1" applyFill="1" applyBorder="1" applyAlignment="1">
      <alignment horizontal="center" vertical="center"/>
    </xf>
    <xf numFmtId="166" fontId="158" fillId="0" borderId="23" xfId="1909" applyNumberFormat="1" applyFont="1" applyFill="1" applyBorder="1" applyAlignment="1">
      <alignment horizontal="right" vertical="center"/>
    </xf>
    <xf numFmtId="190" fontId="158" fillId="0" borderId="42" xfId="453" applyNumberFormat="1" applyFont="1" applyFill="1" applyBorder="1" applyAlignment="1">
      <alignment horizontal="right" vertical="center"/>
    </xf>
    <xf numFmtId="166" fontId="158" fillId="0" borderId="15" xfId="1909" applyNumberFormat="1" applyFont="1" applyFill="1" applyBorder="1" applyAlignment="1">
      <alignment horizontal="right" vertical="center"/>
    </xf>
    <xf numFmtId="0" fontId="151" fillId="0" borderId="82" xfId="1907" quotePrefix="1" applyFont="1" applyFill="1" applyBorder="1" applyAlignment="1">
      <alignment horizontal="center" vertical="center"/>
    </xf>
    <xf numFmtId="0" fontId="151" fillId="0" borderId="84" xfId="1907" applyFont="1" applyFill="1" applyBorder="1" applyAlignment="1">
      <alignment horizontal="center" vertical="center"/>
    </xf>
    <xf numFmtId="0" fontId="151" fillId="0" borderId="20" xfId="1907" quotePrefix="1" applyFont="1" applyFill="1" applyBorder="1" applyAlignment="1">
      <alignment horizontal="center" vertical="center"/>
    </xf>
    <xf numFmtId="188" fontId="151" fillId="0" borderId="20" xfId="456" applyNumberFormat="1" applyFont="1" applyFill="1" applyBorder="1" applyAlignment="1">
      <alignment horizontal="right" vertical="center"/>
    </xf>
    <xf numFmtId="166" fontId="158" fillId="0" borderId="82" xfId="1909" applyNumberFormat="1" applyFont="1" applyFill="1" applyBorder="1" applyAlignment="1">
      <alignment horizontal="right" vertical="center"/>
    </xf>
    <xf numFmtId="189" fontId="160" fillId="0" borderId="82" xfId="453" applyNumberFormat="1" applyFont="1" applyFill="1" applyBorder="1" applyAlignment="1">
      <alignment horizontal="right" vertical="center"/>
    </xf>
    <xf numFmtId="0" fontId="151" fillId="0" borderId="20" xfId="1907" applyFont="1" applyFill="1" applyBorder="1" applyAlignment="1">
      <alignment horizontal="left" vertical="center" wrapText="1"/>
    </xf>
    <xf numFmtId="167" fontId="151" fillId="0" borderId="84" xfId="1907" applyNumberFormat="1" applyFont="1" applyFill="1" applyBorder="1" applyAlignment="1">
      <alignment horizontal="center" vertical="center"/>
    </xf>
    <xf numFmtId="167" fontId="151" fillId="0" borderId="92" xfId="1907" applyNumberFormat="1" applyFont="1" applyFill="1" applyBorder="1" applyAlignment="1">
      <alignment horizontal="center" vertical="center"/>
    </xf>
    <xf numFmtId="49" fontId="151" fillId="0" borderId="85" xfId="1907" quotePrefix="1" applyNumberFormat="1" applyFont="1" applyFill="1" applyBorder="1" applyAlignment="1">
      <alignment horizontal="center" vertical="center"/>
    </xf>
    <xf numFmtId="0" fontId="151" fillId="0" borderId="85" xfId="1907" applyFont="1" applyFill="1" applyBorder="1" applyAlignment="1">
      <alignment vertical="center" wrapText="1"/>
    </xf>
    <xf numFmtId="0" fontId="151" fillId="0" borderId="85" xfId="1907" applyFont="1" applyFill="1" applyBorder="1" applyAlignment="1">
      <alignment horizontal="left" vertical="center" wrapText="1"/>
    </xf>
    <xf numFmtId="178" fontId="151" fillId="0" borderId="85" xfId="1907" applyNumberFormat="1" applyFont="1" applyFill="1" applyBorder="1" applyAlignment="1">
      <alignment horizontal="right" vertical="center"/>
    </xf>
    <xf numFmtId="178" fontId="158" fillId="0" borderId="85" xfId="453" applyNumberFormat="1" applyFont="1" applyFill="1" applyBorder="1" applyAlignment="1">
      <alignment horizontal="right" vertical="center"/>
    </xf>
    <xf numFmtId="178" fontId="151" fillId="0" borderId="85" xfId="456" applyNumberFormat="1" applyFont="1" applyFill="1" applyBorder="1" applyAlignment="1">
      <alignment horizontal="right" vertical="center"/>
    </xf>
    <xf numFmtId="188" fontId="151" fillId="0" borderId="85" xfId="456" applyNumberFormat="1" applyFont="1" applyFill="1" applyBorder="1" applyAlignment="1">
      <alignment horizontal="right" vertical="center"/>
    </xf>
    <xf numFmtId="189" fontId="160" fillId="0" borderId="85" xfId="453" applyNumberFormat="1" applyFont="1" applyFill="1" applyBorder="1" applyAlignment="1">
      <alignment horizontal="right" vertical="center"/>
    </xf>
    <xf numFmtId="0" fontId="151" fillId="0" borderId="42" xfId="1907" quotePrefix="1" applyFont="1" applyFill="1" applyBorder="1" applyAlignment="1">
      <alignment horizontal="left" vertical="center" wrapText="1" indent="1"/>
    </xf>
    <xf numFmtId="178" fontId="159" fillId="0" borderId="42" xfId="1907" applyNumberFormat="1" applyFont="1" applyFill="1" applyBorder="1" applyAlignment="1">
      <alignment horizontal="right" vertical="center"/>
    </xf>
    <xf numFmtId="189" fontId="160" fillId="0" borderId="42" xfId="453" applyNumberFormat="1" applyFont="1" applyFill="1" applyBorder="1" applyAlignment="1">
      <alignment horizontal="right" vertical="center"/>
    </xf>
    <xf numFmtId="189" fontId="160" fillId="0" borderId="75" xfId="453" applyNumberFormat="1" applyFont="1" applyFill="1" applyBorder="1" applyAlignment="1">
      <alignment horizontal="right" vertical="center"/>
    </xf>
    <xf numFmtId="178" fontId="159" fillId="0" borderId="82" xfId="1907" applyNumberFormat="1" applyFont="1" applyFill="1" applyBorder="1" applyAlignment="1">
      <alignment horizontal="right" vertical="center"/>
    </xf>
    <xf numFmtId="178" fontId="160" fillId="0" borderId="82" xfId="453" applyNumberFormat="1" applyFont="1" applyFill="1" applyBorder="1" applyAlignment="1">
      <alignment horizontal="right" vertical="center"/>
    </xf>
    <xf numFmtId="189" fontId="160" fillId="0" borderId="87" xfId="453" applyNumberFormat="1" applyFont="1" applyFill="1" applyBorder="1" applyAlignment="1">
      <alignment horizontal="right" vertical="center"/>
    </xf>
    <xf numFmtId="49" fontId="151" fillId="0" borderId="72" xfId="1907" applyNumberFormat="1" applyFont="1" applyFill="1" applyBorder="1" applyAlignment="1">
      <alignment horizontal="left" vertical="center" wrapText="1"/>
    </xf>
    <xf numFmtId="49" fontId="151" fillId="0" borderId="15" xfId="1907" applyNumberFormat="1" applyFont="1" applyFill="1" applyBorder="1" applyAlignment="1">
      <alignment horizontal="left" vertical="center"/>
    </xf>
    <xf numFmtId="189" fontId="158" fillId="0" borderId="15" xfId="453" applyNumberFormat="1" applyFont="1" applyFill="1" applyBorder="1" applyAlignment="1">
      <alignment horizontal="right" vertical="center"/>
    </xf>
    <xf numFmtId="166" fontId="158" fillId="0" borderId="73" xfId="1909" applyNumberFormat="1" applyFont="1" applyFill="1" applyBorder="1" applyAlignment="1">
      <alignment horizontal="right" vertical="center"/>
    </xf>
    <xf numFmtId="49" fontId="151" fillId="0" borderId="82" xfId="1907" quotePrefix="1" applyNumberFormat="1" applyFont="1" applyFill="1" applyBorder="1" applyAlignment="1">
      <alignment horizontal="center" vertical="center"/>
    </xf>
    <xf numFmtId="178" fontId="151" fillId="0" borderId="86" xfId="456" applyNumberFormat="1" applyFont="1" applyFill="1" applyBorder="1" applyAlignment="1">
      <alignment horizontal="right" vertical="center"/>
    </xf>
    <xf numFmtId="166" fontId="151" fillId="0" borderId="83" xfId="456" applyNumberFormat="1" applyFont="1" applyFill="1" applyBorder="1" applyAlignment="1">
      <alignment horizontal="right" vertical="center"/>
    </xf>
    <xf numFmtId="166" fontId="158" fillId="0" borderId="90" xfId="1909" applyNumberFormat="1" applyFont="1" applyFill="1" applyBorder="1" applyAlignment="1">
      <alignment horizontal="right" vertical="center"/>
    </xf>
    <xf numFmtId="49" fontId="151" fillId="0" borderId="42" xfId="1907" quotePrefix="1" applyNumberFormat="1" applyFont="1" applyFill="1" applyBorder="1" applyAlignment="1">
      <alignment horizontal="center" vertical="center"/>
    </xf>
    <xf numFmtId="49" fontId="151" fillId="0" borderId="42" xfId="1907" applyNumberFormat="1" applyFont="1" applyFill="1" applyBorder="1" applyAlignment="1">
      <alignment horizontal="left" vertical="center"/>
    </xf>
    <xf numFmtId="166" fontId="158" fillId="0" borderId="87" xfId="1909" applyNumberFormat="1" applyFont="1" applyFill="1" applyBorder="1" applyAlignment="1">
      <alignment horizontal="right" vertical="center"/>
    </xf>
    <xf numFmtId="49" fontId="151" fillId="0" borderId="23" xfId="1907" applyNumberFormat="1" applyFont="1" applyFill="1" applyBorder="1" applyAlignment="1">
      <alignment horizontal="left" vertical="center" wrapText="1"/>
    </xf>
    <xf numFmtId="49" fontId="151" fillId="0" borderId="86" xfId="1907" quotePrefix="1" applyNumberFormat="1" applyFont="1" applyFill="1" applyBorder="1" applyAlignment="1">
      <alignment horizontal="center" vertical="center"/>
    </xf>
    <xf numFmtId="49" fontId="151" fillId="0" borderId="86" xfId="1907" applyNumberFormat="1" applyFont="1" applyFill="1" applyBorder="1" applyAlignment="1">
      <alignment horizontal="left" vertical="center"/>
    </xf>
    <xf numFmtId="178" fontId="151" fillId="0" borderId="86" xfId="1907" applyNumberFormat="1" applyFont="1" applyFill="1" applyBorder="1" applyAlignment="1">
      <alignment horizontal="right" vertical="center"/>
    </xf>
    <xf numFmtId="178" fontId="158" fillId="0" borderId="86" xfId="453" applyNumberFormat="1" applyFont="1" applyFill="1" applyBorder="1" applyAlignment="1">
      <alignment horizontal="right" vertical="center"/>
    </xf>
    <xf numFmtId="49" fontId="151" fillId="0" borderId="42" xfId="1907" applyNumberFormat="1" applyFont="1" applyFill="1" applyBorder="1" applyAlignment="1">
      <alignment horizontal="left" vertical="center" wrapText="1"/>
    </xf>
    <xf numFmtId="49" fontId="151" fillId="0" borderId="23" xfId="1907" applyNumberFormat="1" applyFont="1" applyFill="1" applyBorder="1" applyAlignment="1">
      <alignment horizontal="left" vertical="center"/>
    </xf>
    <xf numFmtId="41" fontId="158" fillId="0" borderId="23" xfId="453" applyNumberFormat="1" applyFont="1" applyFill="1" applyBorder="1" applyAlignment="1">
      <alignment horizontal="right" vertical="center"/>
    </xf>
    <xf numFmtId="189" fontId="158" fillId="0" borderId="90" xfId="453" applyNumberFormat="1" applyFont="1" applyFill="1" applyBorder="1" applyAlignment="1">
      <alignment horizontal="right" vertical="center"/>
    </xf>
    <xf numFmtId="167" fontId="151" fillId="0" borderId="93" xfId="1907" applyNumberFormat="1" applyFont="1" applyFill="1" applyBorder="1" applyAlignment="1">
      <alignment horizontal="center"/>
    </xf>
    <xf numFmtId="167" fontId="151" fillId="0" borderId="86" xfId="1907" applyNumberFormat="1" applyFont="1" applyFill="1" applyBorder="1" applyAlignment="1">
      <alignment horizontal="center"/>
    </xf>
    <xf numFmtId="167" fontId="151" fillId="0" borderId="86" xfId="1907" applyNumberFormat="1" applyFont="1" applyFill="1" applyBorder="1" applyAlignment="1">
      <alignment horizontal="left"/>
    </xf>
    <xf numFmtId="167" fontId="155" fillId="0" borderId="86" xfId="1907" applyNumberFormat="1" applyFont="1" applyFill="1" applyBorder="1" applyAlignment="1">
      <alignment horizontal="left" vertical="center" indent="1"/>
    </xf>
    <xf numFmtId="178" fontId="155" fillId="0" borderId="86" xfId="1907" applyNumberFormat="1" applyFont="1" applyFill="1" applyBorder="1" applyAlignment="1">
      <alignment horizontal="right" vertical="center"/>
    </xf>
    <xf numFmtId="166" fontId="155" fillId="0" borderId="86" xfId="456" applyNumberFormat="1" applyFont="1" applyFill="1" applyBorder="1" applyAlignment="1">
      <alignment horizontal="right" vertical="center"/>
    </xf>
    <xf numFmtId="166" fontId="155" fillId="0" borderId="83" xfId="456" applyNumberFormat="1" applyFont="1" applyFill="1" applyBorder="1" applyAlignment="1">
      <alignment horizontal="right" vertical="center"/>
    </xf>
    <xf numFmtId="167" fontId="155" fillId="0" borderId="0" xfId="1907" applyNumberFormat="1" applyFont="1" applyFill="1" applyBorder="1" applyAlignment="1">
      <alignment horizontal="left" vertical="center" indent="1"/>
    </xf>
    <xf numFmtId="188" fontId="155" fillId="0" borderId="0" xfId="1907" applyNumberFormat="1" applyFont="1" applyFill="1" applyBorder="1" applyAlignment="1">
      <alignment horizontal="right" vertical="center"/>
    </xf>
    <xf numFmtId="189" fontId="158" fillId="0" borderId="0" xfId="453" applyNumberFormat="1" applyFont="1" applyFill="1" applyBorder="1" applyAlignment="1">
      <alignment horizontal="right" vertical="center"/>
    </xf>
    <xf numFmtId="166" fontId="155" fillId="0" borderId="0" xfId="456" applyNumberFormat="1" applyFont="1" applyFill="1" applyBorder="1" applyAlignment="1">
      <alignment horizontal="right" vertical="center"/>
    </xf>
    <xf numFmtId="0" fontId="147" fillId="0" borderId="0" xfId="456" applyFont="1" applyFill="1" applyAlignment="1">
      <alignment horizontal="right" vertical="top"/>
    </xf>
    <xf numFmtId="0" fontId="88" fillId="0" borderId="0" xfId="456" applyFont="1" applyFill="1" applyAlignment="1">
      <alignment horizontal="right" vertical="top"/>
    </xf>
    <xf numFmtId="0" fontId="115" fillId="0" borderId="0" xfId="456" applyFont="1" applyFill="1" applyAlignment="1">
      <alignment vertical="center"/>
    </xf>
    <xf numFmtId="167" fontId="115" fillId="0" borderId="0" xfId="1907" applyNumberFormat="1" applyFont="1" applyFill="1" applyBorder="1" applyAlignment="1">
      <alignment vertical="center" wrapText="1"/>
    </xf>
    <xf numFmtId="4" fontId="115" fillId="0" borderId="0" xfId="1907" applyNumberFormat="1" applyFont="1" applyFill="1" applyBorder="1" applyAlignment="1">
      <alignment vertical="center" wrapText="1"/>
    </xf>
    <xf numFmtId="0" fontId="115" fillId="0" borderId="0" xfId="456" applyFont="1" applyFill="1" applyAlignment="1">
      <alignment horizontal="center"/>
    </xf>
    <xf numFmtId="0" fontId="115" fillId="0" borderId="0" xfId="456" applyFont="1" applyFill="1" applyAlignment="1">
      <alignment horizontal="right"/>
    </xf>
    <xf numFmtId="43" fontId="27" fillId="0" borderId="0" xfId="456" applyNumberFormat="1" applyFont="1" applyFill="1" applyAlignment="1">
      <alignment horizontal="right" vertical="center"/>
    </xf>
    <xf numFmtId="43" fontId="115" fillId="0" borderId="0" xfId="456" applyNumberFormat="1" applyFont="1" applyFill="1" applyAlignment="1">
      <alignment horizontal="right"/>
    </xf>
    <xf numFmtId="178" fontId="115" fillId="0" borderId="0" xfId="456" applyNumberFormat="1" applyFont="1" applyFill="1" applyAlignment="1">
      <alignment horizontal="right"/>
    </xf>
    <xf numFmtId="43" fontId="115" fillId="0" borderId="0" xfId="456" applyNumberFormat="1" applyFont="1" applyFill="1" applyAlignment="1">
      <alignment horizontal="right" vertical="center"/>
    </xf>
    <xf numFmtId="43" fontId="27" fillId="0" borderId="0" xfId="456" applyNumberFormat="1" applyFont="1" applyFill="1" applyAlignment="1">
      <alignment horizontal="right"/>
    </xf>
    <xf numFmtId="188" fontId="115" fillId="0" borderId="0" xfId="456" applyNumberFormat="1" applyFont="1" applyFill="1"/>
    <xf numFmtId="191" fontId="115" fillId="0" borderId="0" xfId="456" applyNumberFormat="1" applyFont="1" applyFill="1" applyAlignment="1">
      <alignment horizontal="right"/>
    </xf>
    <xf numFmtId="167" fontId="115" fillId="0" borderId="0" xfId="456" applyNumberFormat="1" applyFont="1" applyFill="1" applyAlignment="1">
      <alignment horizontal="center"/>
    </xf>
    <xf numFmtId="167" fontId="115" fillId="0" borderId="0" xfId="456" applyNumberFormat="1" applyFont="1" applyFill="1" applyBorder="1" applyAlignment="1">
      <alignment horizontal="left"/>
    </xf>
    <xf numFmtId="167" fontId="115" fillId="0" borderId="0" xfId="456" applyNumberFormat="1" applyFont="1" applyFill="1" applyAlignment="1">
      <alignment horizontal="left" indent="1"/>
    </xf>
    <xf numFmtId="167" fontId="115" fillId="0" borderId="0" xfId="456" applyNumberFormat="1" applyFont="1" applyFill="1" applyAlignment="1">
      <alignment horizontal="right" vertical="center"/>
    </xf>
    <xf numFmtId="167" fontId="66" fillId="0" borderId="0" xfId="452" applyNumberFormat="1" applyFont="1" applyFill="1"/>
    <xf numFmtId="167" fontId="156" fillId="0" borderId="0" xfId="452" applyNumberFormat="1" applyFont="1" applyFill="1" applyAlignment="1">
      <alignment horizontal="center"/>
    </xf>
    <xf numFmtId="167" fontId="152" fillId="0" borderId="0" xfId="452" applyNumberFormat="1" applyFont="1" applyFill="1" applyBorder="1" applyAlignment="1">
      <alignment horizontal="center" vertical="center"/>
    </xf>
    <xf numFmtId="167" fontId="152" fillId="0" borderId="0" xfId="452" applyNumberFormat="1" applyFont="1" applyFill="1" applyAlignment="1">
      <alignment horizontal="center" vertical="center" wrapText="1"/>
    </xf>
    <xf numFmtId="41" fontId="152" fillId="0" borderId="0" xfId="452" applyNumberFormat="1" applyFont="1" applyFill="1" applyAlignment="1">
      <alignment horizontal="right" vertical="center"/>
    </xf>
    <xf numFmtId="4" fontId="152" fillId="0" borderId="0" xfId="452" applyNumberFormat="1" applyFont="1" applyFill="1" applyAlignment="1">
      <alignment horizontal="right" vertical="center"/>
    </xf>
    <xf numFmtId="43" fontId="152" fillId="0" borderId="0" xfId="452" applyNumberFormat="1" applyFont="1" applyFill="1" applyAlignment="1">
      <alignment horizontal="right" vertical="center"/>
    </xf>
    <xf numFmtId="0" fontId="152" fillId="0" borderId="0" xfId="452" applyFont="1" applyFill="1"/>
    <xf numFmtId="0" fontId="88" fillId="0" borderId="0" xfId="452" applyFont="1" applyFill="1" applyBorder="1" applyAlignment="1">
      <alignment horizontal="center"/>
    </xf>
    <xf numFmtId="0" fontId="88" fillId="0" borderId="0" xfId="452" applyFont="1" applyFill="1" applyBorder="1" applyAlignment="1"/>
    <xf numFmtId="0" fontId="156" fillId="0" borderId="0" xfId="452" applyFont="1" applyFill="1"/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6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86" fillId="0" borderId="0" xfId="452" applyFont="1" applyFill="1" applyAlignment="1">
      <alignment horizontal="center" vertical="center"/>
    </xf>
    <xf numFmtId="0" fontId="55" fillId="0" borderId="27" xfId="452" applyFont="1" applyFill="1" applyBorder="1" applyAlignment="1">
      <alignment horizontal="left" vertical="center" wrapText="1"/>
    </xf>
    <xf numFmtId="178" fontId="55" fillId="0" borderId="27" xfId="452" applyNumberFormat="1" applyFont="1" applyFill="1" applyBorder="1" applyAlignment="1">
      <alignment vertical="center" wrapText="1"/>
    </xf>
    <xf numFmtId="178" fontId="55" fillId="0" borderId="42" xfId="452" applyNumberFormat="1" applyFont="1" applyFill="1" applyBorder="1" applyAlignment="1">
      <alignment horizontal="right" vertical="center"/>
    </xf>
    <xf numFmtId="190" fontId="55" fillId="0" borderId="42" xfId="452" applyNumberFormat="1" applyFont="1" applyFill="1" applyBorder="1" applyAlignment="1">
      <alignment horizontal="right" vertical="center"/>
    </xf>
    <xf numFmtId="41" fontId="134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0" fontId="86" fillId="0" borderId="0" xfId="452" applyFont="1" applyFill="1" applyAlignment="1">
      <alignment vertical="center"/>
    </xf>
    <xf numFmtId="178" fontId="134" fillId="0" borderId="42" xfId="452" applyNumberFormat="1" applyFont="1" applyFill="1" applyBorder="1" applyAlignment="1">
      <alignment horizontal="right" vertical="center"/>
    </xf>
    <xf numFmtId="41" fontId="134" fillId="0" borderId="27" xfId="452" applyNumberFormat="1" applyFont="1" applyFill="1" applyBorder="1" applyAlignment="1">
      <alignment horizontal="right" vertical="center"/>
    </xf>
    <xf numFmtId="0" fontId="55" fillId="0" borderId="42" xfId="452" applyFont="1" applyFill="1" applyBorder="1" applyAlignment="1">
      <alignment horizontal="left" vertical="center" wrapText="1"/>
    </xf>
    <xf numFmtId="190" fontId="55" fillId="0" borderId="42" xfId="452" applyNumberFormat="1" applyFont="1" applyFill="1" applyBorder="1" applyAlignment="1">
      <alignment vertical="center" wrapText="1"/>
    </xf>
    <xf numFmtId="0" fontId="55" fillId="0" borderId="23" xfId="452" applyFont="1" applyFill="1" applyBorder="1" applyAlignment="1">
      <alignment horizontal="center" vertical="center"/>
    </xf>
    <xf numFmtId="41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vertical="center"/>
    </xf>
    <xf numFmtId="41" fontId="55" fillId="0" borderId="27" xfId="452" applyNumberFormat="1" applyFont="1" applyFill="1" applyBorder="1" applyAlignment="1">
      <alignment vertical="center" wrapText="1"/>
    </xf>
    <xf numFmtId="190" fontId="134" fillId="0" borderId="42" xfId="452" applyNumberFormat="1" applyFont="1" applyFill="1" applyBorder="1" applyAlignment="1">
      <alignment horizontal="right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190" fontId="55" fillId="0" borderId="27" xfId="452" applyNumberFormat="1" applyFont="1" applyFill="1" applyBorder="1" applyAlignment="1">
      <alignment vertical="center" wrapText="1"/>
    </xf>
    <xf numFmtId="0" fontId="86" fillId="0" borderId="0" xfId="452" applyFont="1" applyFill="1" applyBorder="1" applyAlignment="1">
      <alignment vertical="center"/>
    </xf>
    <xf numFmtId="0" fontId="55" fillId="0" borderId="36" xfId="452" applyFont="1" applyFill="1" applyBorder="1" applyAlignment="1">
      <alignment horizontal="left" vertical="center" wrapText="1"/>
    </xf>
    <xf numFmtId="192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8" fontId="73" fillId="0" borderId="23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7" fillId="0" borderId="0" xfId="452" applyFont="1" applyFill="1" applyBorder="1"/>
    <xf numFmtId="0" fontId="117" fillId="0" borderId="11" xfId="452" applyFont="1" applyFill="1" applyBorder="1" applyAlignment="1">
      <alignment horizontal="right"/>
    </xf>
    <xf numFmtId="0" fontId="117" fillId="0" borderId="0" xfId="452" applyFont="1" applyFill="1" applyAlignment="1">
      <alignment horizontal="right"/>
    </xf>
    <xf numFmtId="0" fontId="117" fillId="0" borderId="0" xfId="452" applyFont="1" applyFill="1"/>
    <xf numFmtId="0" fontId="83" fillId="0" borderId="0" xfId="452" applyFont="1" applyFill="1" applyBorder="1" applyAlignment="1">
      <alignment wrapText="1"/>
    </xf>
    <xf numFmtId="0" fontId="99" fillId="0" borderId="0" xfId="452" applyFill="1" applyBorder="1"/>
    <xf numFmtId="4" fontId="146" fillId="0" borderId="0" xfId="452" applyNumberFormat="1" applyFont="1" applyFill="1" applyBorder="1"/>
    <xf numFmtId="0" fontId="83" fillId="0" borderId="0" xfId="452" applyFont="1" applyFill="1" applyBorder="1" applyAlignment="1">
      <alignment horizontal="left" wrapText="1"/>
    </xf>
    <xf numFmtId="4" fontId="99" fillId="0" borderId="0" xfId="452" applyNumberFormat="1" applyFill="1" applyBorder="1"/>
    <xf numFmtId="3" fontId="99" fillId="0" borderId="0" xfId="452" applyNumberFormat="1" applyFill="1" applyBorder="1"/>
    <xf numFmtId="0" fontId="83" fillId="0" borderId="0" xfId="452" applyFont="1" applyFill="1" applyBorder="1" applyAlignment="1">
      <alignment horizontal="left"/>
    </xf>
    <xf numFmtId="0" fontId="117" fillId="0" borderId="0" xfId="452" applyFont="1" applyFill="1" applyBorder="1" applyAlignment="1">
      <alignment horizontal="left"/>
    </xf>
    <xf numFmtId="0" fontId="161" fillId="0" borderId="0" xfId="452" applyFont="1" applyFill="1"/>
    <xf numFmtId="0" fontId="161" fillId="0" borderId="0" xfId="452" applyFont="1" applyFill="1" applyAlignment="1">
      <alignment horizontal="right"/>
    </xf>
    <xf numFmtId="165" fontId="72" fillId="0" borderId="0" xfId="467" applyFont="1" applyAlignment="1">
      <alignment vertical="center"/>
    </xf>
    <xf numFmtId="165" fontId="72" fillId="0" borderId="35" xfId="467" applyFont="1" applyBorder="1" applyAlignment="1">
      <alignment vertical="center"/>
    </xf>
    <xf numFmtId="167" fontId="67" fillId="0" borderId="0" xfId="449" applyNumberFormat="1" applyFont="1" applyFill="1" applyBorder="1" applyAlignment="1">
      <alignment vertical="center"/>
    </xf>
    <xf numFmtId="165" fontId="66" fillId="0" borderId="0" xfId="466" applyFont="1" applyAlignment="1">
      <alignment vertical="center"/>
    </xf>
    <xf numFmtId="165" fontId="69" fillId="0" borderId="14" xfId="467" applyFont="1" applyBorder="1" applyAlignment="1" applyProtection="1">
      <alignment vertical="center"/>
    </xf>
    <xf numFmtId="165" fontId="69" fillId="0" borderId="35" xfId="467" applyFont="1" applyBorder="1" applyAlignment="1" applyProtection="1">
      <alignment vertical="center"/>
    </xf>
    <xf numFmtId="165" fontId="71" fillId="0" borderId="45" xfId="467" applyFont="1" applyBorder="1" applyAlignment="1" applyProtection="1">
      <alignment vertical="center"/>
    </xf>
    <xf numFmtId="181" fontId="66" fillId="0" borderId="35" xfId="467" applyNumberFormat="1" applyFont="1" applyFill="1" applyBorder="1" applyAlignment="1" applyProtection="1">
      <alignment vertical="center"/>
    </xf>
    <xf numFmtId="181" fontId="67" fillId="0" borderId="35" xfId="467" applyNumberFormat="1" applyFont="1" applyFill="1" applyBorder="1" applyAlignment="1" applyProtection="1">
      <alignment vertical="center"/>
    </xf>
    <xf numFmtId="167" fontId="67" fillId="0" borderId="37" xfId="467" applyNumberFormat="1" applyFont="1" applyFill="1" applyBorder="1" applyAlignment="1" applyProtection="1">
      <alignment vertical="center"/>
    </xf>
    <xf numFmtId="167" fontId="72" fillId="0" borderId="0" xfId="467" applyNumberFormat="1" applyFont="1" applyBorder="1" applyAlignment="1" applyProtection="1">
      <alignment vertical="center"/>
    </xf>
    <xf numFmtId="37" fontId="162" fillId="0" borderId="38" xfId="0" applyNumberFormat="1" applyFont="1" applyBorder="1" applyAlignment="1" applyProtection="1">
      <alignment vertical="center"/>
    </xf>
    <xf numFmtId="165" fontId="69" fillId="0" borderId="35" xfId="467" applyFont="1" applyBorder="1" applyAlignment="1">
      <alignment vertical="center"/>
    </xf>
    <xf numFmtId="165" fontId="0" fillId="25" borderId="0" xfId="339" quotePrefix="1" applyFont="1" applyFill="1" applyBorder="1" applyAlignment="1" applyProtection="1">
      <alignment horizontal="left" vertical="top"/>
    </xf>
    <xf numFmtId="37" fontId="163" fillId="0" borderId="38" xfId="0" applyNumberFormat="1" applyFont="1" applyBorder="1" applyAlignment="1" applyProtection="1">
      <alignment vertical="center"/>
    </xf>
    <xf numFmtId="0" fontId="66" fillId="0" borderId="0" xfId="313" applyFont="1" applyFill="1" applyAlignment="1">
      <alignment horizontal="center"/>
    </xf>
    <xf numFmtId="49" fontId="67" fillId="0" borderId="0" xfId="0" applyNumberFormat="1" applyFont="1" applyFill="1" applyAlignment="1">
      <alignment horizontal="left"/>
    </xf>
    <xf numFmtId="49" fontId="67" fillId="0" borderId="0" xfId="0" quotePrefix="1" applyNumberFormat="1" applyFont="1" applyFill="1" applyAlignment="1">
      <alignment horizontal="left"/>
    </xf>
    <xf numFmtId="3" fontId="66" fillId="0" borderId="23" xfId="449" applyNumberFormat="1" applyFont="1" applyFill="1" applyBorder="1" applyAlignment="1">
      <alignment horizontal="right"/>
    </xf>
    <xf numFmtId="0" fontId="164" fillId="0" borderId="0" xfId="0" applyFont="1" applyBorder="1" applyAlignment="1" applyProtection="1">
      <alignment horizontal="left"/>
    </xf>
    <xf numFmtId="0" fontId="164" fillId="0" borderId="0" xfId="0" applyFont="1"/>
    <xf numFmtId="9" fontId="121" fillId="0" borderId="0" xfId="1910" applyFont="1" applyProtection="1">
      <protection locked="0" hidden="1"/>
    </xf>
    <xf numFmtId="10" fontId="121" fillId="0" borderId="0" xfId="1910" applyNumberFormat="1" applyFont="1" applyProtection="1">
      <protection locked="0" hidden="1"/>
    </xf>
    <xf numFmtId="0" fontId="94" fillId="0" borderId="0" xfId="0" applyFont="1" applyAlignment="1">
      <alignment horizontal="center" vertical="center" wrapText="1"/>
    </xf>
    <xf numFmtId="0" fontId="94" fillId="25" borderId="0" xfId="0" applyFont="1" applyFill="1" applyAlignment="1">
      <alignment horizontal="center" vertical="center" wrapText="1"/>
    </xf>
    <xf numFmtId="0" fontId="95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0" fontId="66" fillId="0" borderId="0" xfId="313" applyFont="1" applyFill="1" applyAlignment="1">
      <alignment horizont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6" fillId="0" borderId="27" xfId="340" applyFont="1" applyBorder="1" applyAlignment="1" applyProtection="1">
      <alignment horizontal="center" vertical="center"/>
    </xf>
    <xf numFmtId="165" fontId="86" fillId="0" borderId="45" xfId="340" applyFont="1" applyBorder="1" applyAlignment="1" applyProtection="1">
      <alignment horizontal="center" vertical="center"/>
    </xf>
    <xf numFmtId="0" fontId="126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5" fillId="0" borderId="27" xfId="0" applyFont="1" applyBorder="1" applyAlignment="1" applyProtection="1">
      <alignment horizontal="center" vertical="center"/>
      <protection locked="0" hidden="1"/>
    </xf>
    <xf numFmtId="0" fontId="125" fillId="0" borderId="28" xfId="0" applyFont="1" applyBorder="1" applyAlignment="1" applyProtection="1">
      <alignment horizontal="center" vertical="center"/>
      <protection locked="0" hidden="1"/>
    </xf>
    <xf numFmtId="0" fontId="122" fillId="0" borderId="0" xfId="0" applyFont="1" applyAlignment="1" applyProtection="1">
      <alignment horizont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1" fillId="0" borderId="0" xfId="0" applyFont="1" applyBorder="1" applyAlignment="1"/>
    <xf numFmtId="0" fontId="91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42" fillId="0" borderId="11" xfId="340" quotePrefix="1" applyFont="1" applyFill="1" applyBorder="1" applyAlignment="1"/>
    <xf numFmtId="0" fontId="142" fillId="0" borderId="11" xfId="0" applyFont="1" applyFill="1" applyBorder="1" applyAlignment="1"/>
    <xf numFmtId="0" fontId="141" fillId="0" borderId="11" xfId="0" applyFont="1" applyFill="1" applyBorder="1" applyAlignment="1"/>
    <xf numFmtId="0" fontId="107" fillId="24" borderId="0" xfId="299" applyFont="1" applyFill="1" applyBorder="1" applyAlignment="1">
      <alignment horizontal="left" vertical="center" wrapText="1"/>
    </xf>
    <xf numFmtId="0" fontId="107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1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6" fillId="0" borderId="0" xfId="466" applyFont="1" applyAlignment="1">
      <alignment horizontal="left"/>
    </xf>
    <xf numFmtId="165" fontId="120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0" xfId="449" applyNumberFormat="1" applyFont="1" applyBorder="1" applyAlignment="1">
      <alignment horizontal="center" vertical="center"/>
    </xf>
    <xf numFmtId="3" fontId="66" fillId="0" borderId="18" xfId="449" applyNumberFormat="1" applyFont="1" applyBorder="1" applyAlignment="1">
      <alignment horizontal="center" vertical="center"/>
    </xf>
    <xf numFmtId="3" fontId="66" fillId="0" borderId="36" xfId="449" applyNumberFormat="1" applyFont="1" applyBorder="1" applyAlignment="1">
      <alignment horizontal="center" vertical="center"/>
    </xf>
    <xf numFmtId="165" fontId="66" fillId="0" borderId="17" xfId="341" applyFont="1" applyBorder="1" applyAlignment="1">
      <alignment horizontal="center" vertical="center" wrapText="1"/>
    </xf>
    <xf numFmtId="165" fontId="66" fillId="0" borderId="20" xfId="341" applyFont="1" applyBorder="1" applyAlignment="1">
      <alignment horizontal="center" vertical="center" wrapText="1"/>
    </xf>
    <xf numFmtId="165" fontId="66" fillId="0" borderId="23" xfId="341" applyFont="1" applyBorder="1" applyAlignment="1">
      <alignment horizontal="center" vertical="center" wrapText="1"/>
    </xf>
    <xf numFmtId="0" fontId="144" fillId="0" borderId="0" xfId="449" applyFont="1" applyFill="1" applyAlignment="1">
      <alignment horizontal="left" vertical="top" wrapText="1"/>
    </xf>
    <xf numFmtId="3" fontId="92" fillId="0" borderId="0" xfId="452" applyNumberFormat="1" applyFont="1" applyAlignment="1">
      <alignment horizontal="right" vertical="top" wrapText="1"/>
    </xf>
    <xf numFmtId="0" fontId="92" fillId="24" borderId="0" xfId="452" applyFont="1" applyFill="1" applyBorder="1" applyAlignment="1">
      <alignment horizontal="center" vertical="center" wrapText="1"/>
    </xf>
    <xf numFmtId="3" fontId="92" fillId="0" borderId="29" xfId="452" applyNumberFormat="1" applyFont="1" applyBorder="1" applyAlignment="1">
      <alignment horizontal="right" vertical="top" wrapText="1"/>
    </xf>
    <xf numFmtId="0" fontId="92" fillId="0" borderId="15" xfId="452" applyFont="1" applyBorder="1" applyAlignment="1">
      <alignment horizontal="center" vertical="center" wrapText="1"/>
    </xf>
    <xf numFmtId="0" fontId="92" fillId="0" borderId="23" xfId="452" applyFont="1" applyBorder="1" applyAlignment="1">
      <alignment horizontal="center" vertical="center" wrapText="1"/>
    </xf>
    <xf numFmtId="3" fontId="92" fillId="0" borderId="15" xfId="452" applyNumberFormat="1" applyFont="1" applyBorder="1" applyAlignment="1">
      <alignment horizontal="center" vertical="center" wrapText="1"/>
    </xf>
    <xf numFmtId="3" fontId="92" fillId="0" borderId="23" xfId="452" applyNumberFormat="1" applyFont="1" applyBorder="1" applyAlignment="1">
      <alignment horizontal="center" vertical="center" wrapText="1"/>
    </xf>
    <xf numFmtId="0" fontId="153" fillId="0" borderId="0" xfId="1907" applyFont="1" applyFill="1" applyBorder="1" applyAlignment="1">
      <alignment horizontal="center"/>
    </xf>
    <xf numFmtId="0" fontId="153" fillId="0" borderId="0" xfId="1907" applyFont="1" applyFill="1" applyAlignment="1">
      <alignment horizontal="center"/>
    </xf>
    <xf numFmtId="0" fontId="154" fillId="0" borderId="0" xfId="1907" applyFont="1" applyFill="1" applyAlignment="1">
      <alignment horizontal="center"/>
    </xf>
    <xf numFmtId="167" fontId="155" fillId="0" borderId="0" xfId="1907" applyNumberFormat="1" applyFont="1" applyFill="1" applyBorder="1" applyAlignment="1">
      <alignment horizontal="center" vertical="center"/>
    </xf>
    <xf numFmtId="167" fontId="156" fillId="0" borderId="71" xfId="456" applyNumberFormat="1" applyFont="1" applyFill="1" applyBorder="1" applyAlignment="1">
      <alignment horizontal="center" vertical="center" wrapText="1"/>
    </xf>
    <xf numFmtId="167" fontId="156" fillId="0" borderId="74" xfId="456" applyNumberFormat="1" applyFont="1" applyFill="1" applyBorder="1" applyAlignment="1">
      <alignment horizontal="center" vertical="center" wrapText="1"/>
    </xf>
    <xf numFmtId="167" fontId="156" fillId="0" borderId="72" xfId="456" applyNumberFormat="1" applyFont="1" applyFill="1" applyBorder="1" applyAlignment="1">
      <alignment horizontal="center" vertical="center" wrapText="1"/>
    </xf>
    <xf numFmtId="167" fontId="156" fillId="0" borderId="42" xfId="456" applyNumberFormat="1" applyFont="1" applyFill="1" applyBorder="1" applyAlignment="1">
      <alignment horizontal="center" vertical="center" wrapText="1"/>
    </xf>
    <xf numFmtId="0" fontId="152" fillId="0" borderId="72" xfId="456" applyFont="1" applyFill="1" applyBorder="1" applyAlignment="1">
      <alignment horizontal="center"/>
    </xf>
    <xf numFmtId="4" fontId="156" fillId="0" borderId="72" xfId="456" applyNumberFormat="1" applyFont="1" applyFill="1" applyBorder="1" applyAlignment="1">
      <alignment horizontal="center" vertical="center"/>
    </xf>
    <xf numFmtId="4" fontId="152" fillId="0" borderId="72" xfId="456" applyNumberFormat="1" applyFont="1" applyFill="1" applyBorder="1" applyAlignment="1">
      <alignment horizontal="center" vertical="center"/>
    </xf>
    <xf numFmtId="41" fontId="156" fillId="0" borderId="72" xfId="456" applyNumberFormat="1" applyFont="1" applyFill="1" applyBorder="1" applyAlignment="1">
      <alignment horizontal="center" vertical="center"/>
    </xf>
    <xf numFmtId="41" fontId="152" fillId="0" borderId="72" xfId="456" applyNumberFormat="1" applyFont="1" applyFill="1" applyBorder="1" applyAlignment="1">
      <alignment horizontal="center" vertical="center"/>
    </xf>
    <xf numFmtId="43" fontId="156" fillId="0" borderId="72" xfId="456" applyNumberFormat="1" applyFont="1" applyFill="1" applyBorder="1" applyAlignment="1">
      <alignment horizontal="center" vertical="center"/>
    </xf>
    <xf numFmtId="43" fontId="156" fillId="0" borderId="73" xfId="456" applyNumberFormat="1" applyFont="1" applyFill="1" applyBorder="1" applyAlignment="1">
      <alignment horizontal="center" vertical="center"/>
    </xf>
    <xf numFmtId="167" fontId="151" fillId="0" borderId="71" xfId="1907" quotePrefix="1" applyNumberFormat="1" applyFont="1" applyFill="1" applyBorder="1" applyAlignment="1">
      <alignment horizontal="center" vertical="center" wrapText="1"/>
    </xf>
    <xf numFmtId="167" fontId="151" fillId="0" borderId="81" xfId="1907" quotePrefix="1" applyNumberFormat="1" applyFont="1" applyFill="1" applyBorder="1" applyAlignment="1">
      <alignment horizontal="center" vertical="center" wrapText="1"/>
    </xf>
    <xf numFmtId="167" fontId="151" fillId="0" borderId="72" xfId="1907" applyNumberFormat="1" applyFont="1" applyFill="1" applyBorder="1" applyAlignment="1">
      <alignment horizontal="center" vertical="center" wrapText="1"/>
    </xf>
    <xf numFmtId="167" fontId="151" fillId="0" borderId="82" xfId="1907" applyNumberFormat="1" applyFont="1" applyFill="1" applyBorder="1" applyAlignment="1">
      <alignment horizontal="center" vertical="center" wrapText="1"/>
    </xf>
    <xf numFmtId="0" fontId="151" fillId="0" borderId="72" xfId="1907" applyFont="1" applyFill="1" applyBorder="1" applyAlignment="1">
      <alignment horizontal="left" vertical="center" wrapText="1"/>
    </xf>
    <xf numFmtId="0" fontId="151" fillId="0" borderId="82" xfId="1907" applyFont="1" applyFill="1" applyBorder="1" applyAlignment="1">
      <alignment horizontal="left" vertical="center" wrapText="1"/>
    </xf>
    <xf numFmtId="178" fontId="151" fillId="0" borderId="72" xfId="1907" applyNumberFormat="1" applyFont="1" applyFill="1" applyBorder="1" applyAlignment="1">
      <alignment horizontal="right" vertical="center"/>
    </xf>
    <xf numFmtId="178" fontId="151" fillId="0" borderId="82" xfId="1907" applyNumberFormat="1" applyFont="1" applyFill="1" applyBorder="1" applyAlignment="1">
      <alignment horizontal="right" vertical="center"/>
    </xf>
    <xf numFmtId="178" fontId="158" fillId="0" borderId="72" xfId="453" applyNumberFormat="1" applyFont="1" applyFill="1" applyBorder="1" applyAlignment="1">
      <alignment horizontal="right" vertical="center"/>
    </xf>
    <xf numFmtId="178" fontId="158" fillId="0" borderId="82" xfId="453" applyNumberFormat="1" applyFont="1" applyFill="1" applyBorder="1" applyAlignment="1">
      <alignment horizontal="right" vertical="center"/>
    </xf>
    <xf numFmtId="167" fontId="151" fillId="0" borderId="71" xfId="1907" quotePrefix="1" applyNumberFormat="1" applyFont="1" applyFill="1" applyBorder="1" applyAlignment="1">
      <alignment horizontal="center" vertical="center"/>
    </xf>
    <xf numFmtId="167" fontId="151" fillId="0" borderId="81" xfId="1907" quotePrefix="1" applyNumberFormat="1" applyFont="1" applyFill="1" applyBorder="1" applyAlignment="1">
      <alignment horizontal="center" vertical="center"/>
    </xf>
    <xf numFmtId="49" fontId="151" fillId="0" borderId="72" xfId="1907" quotePrefix="1" applyNumberFormat="1" applyFont="1" applyFill="1" applyBorder="1" applyAlignment="1">
      <alignment horizontal="center" vertical="center"/>
    </xf>
    <xf numFmtId="49" fontId="151" fillId="0" borderId="82" xfId="1907" quotePrefix="1" applyNumberFormat="1" applyFont="1" applyFill="1" applyBorder="1" applyAlignment="1">
      <alignment horizontal="center" vertical="center"/>
    </xf>
    <xf numFmtId="49" fontId="151" fillId="0" borderId="72" xfId="1907" applyNumberFormat="1" applyFont="1" applyFill="1" applyBorder="1" applyAlignment="1">
      <alignment horizontal="left" vertical="center"/>
    </xf>
    <xf numFmtId="49" fontId="151" fillId="0" borderId="82" xfId="1907" applyNumberFormat="1" applyFont="1" applyFill="1" applyBorder="1" applyAlignment="1">
      <alignment horizontal="left" vertical="center"/>
    </xf>
    <xf numFmtId="178" fontId="151" fillId="0" borderId="72" xfId="456" applyNumberFormat="1" applyFont="1" applyFill="1" applyBorder="1" applyAlignment="1">
      <alignment horizontal="right" vertical="center" wrapText="1"/>
    </xf>
    <xf numFmtId="178" fontId="151" fillId="0" borderId="82" xfId="456" applyNumberFormat="1" applyFont="1" applyFill="1" applyBorder="1" applyAlignment="1">
      <alignment horizontal="right" vertical="center" wrapText="1"/>
    </xf>
    <xf numFmtId="178" fontId="151" fillId="0" borderId="85" xfId="456" applyNumberFormat="1" applyFont="1" applyFill="1" applyBorder="1" applyAlignment="1">
      <alignment horizontal="right" vertical="center"/>
    </xf>
    <xf numFmtId="178" fontId="151" fillId="0" borderId="86" xfId="456" applyNumberFormat="1" applyFont="1" applyFill="1" applyBorder="1" applyAlignment="1">
      <alignment horizontal="right" vertical="center"/>
    </xf>
    <xf numFmtId="167" fontId="151" fillId="0" borderId="74" xfId="1907" quotePrefix="1" applyNumberFormat="1" applyFont="1" applyFill="1" applyBorder="1" applyAlignment="1">
      <alignment horizontal="center" vertical="center" wrapText="1"/>
    </xf>
    <xf numFmtId="167" fontId="151" fillId="0" borderId="42" xfId="1907" applyNumberFormat="1" applyFont="1" applyFill="1" applyBorder="1" applyAlignment="1">
      <alignment horizontal="center" vertical="center" wrapText="1"/>
    </xf>
    <xf numFmtId="0" fontId="151" fillId="0" borderId="42" xfId="1907" applyFont="1" applyFill="1" applyBorder="1" applyAlignment="1">
      <alignment horizontal="left" vertical="center" wrapText="1"/>
    </xf>
    <xf numFmtId="178" fontId="151" fillId="0" borderId="42" xfId="1907" applyNumberFormat="1" applyFont="1" applyFill="1" applyBorder="1" applyAlignment="1">
      <alignment horizontal="right" vertical="center"/>
    </xf>
    <xf numFmtId="178" fontId="158" fillId="0" borderId="42" xfId="453" applyNumberFormat="1" applyFont="1" applyFill="1" applyBorder="1" applyAlignment="1">
      <alignment horizontal="right" vertical="center"/>
    </xf>
    <xf numFmtId="178" fontId="151" fillId="0" borderId="72" xfId="456" applyNumberFormat="1" applyFont="1" applyFill="1" applyBorder="1" applyAlignment="1">
      <alignment horizontal="right" vertical="center"/>
    </xf>
    <xf numFmtId="178" fontId="151" fillId="0" borderId="42" xfId="456" applyNumberFormat="1" applyFont="1" applyFill="1" applyBorder="1" applyAlignment="1">
      <alignment horizontal="right" vertical="center"/>
    </xf>
    <xf numFmtId="178" fontId="151" fillId="0" borderId="82" xfId="456" applyNumberFormat="1" applyFont="1" applyFill="1" applyBorder="1" applyAlignment="1">
      <alignment horizontal="right" vertical="center"/>
    </xf>
    <xf numFmtId="167" fontId="151" fillId="0" borderId="76" xfId="1907" quotePrefix="1" applyNumberFormat="1" applyFont="1" applyFill="1" applyBorder="1" applyAlignment="1">
      <alignment horizontal="center" vertical="center" wrapText="1"/>
    </xf>
    <xf numFmtId="178" fontId="151" fillId="0" borderId="15" xfId="1907" applyNumberFormat="1" applyFont="1" applyFill="1" applyBorder="1" applyAlignment="1">
      <alignment horizontal="right" vertical="center"/>
    </xf>
    <xf numFmtId="178" fontId="158" fillId="0" borderId="15" xfId="453" applyNumberFormat="1" applyFont="1" applyFill="1" applyBorder="1" applyAlignment="1">
      <alignment horizontal="right" vertical="center"/>
    </xf>
    <xf numFmtId="178" fontId="151" fillId="0" borderId="15" xfId="456" applyNumberFormat="1" applyFont="1" applyFill="1" applyBorder="1" applyAlignment="1">
      <alignment horizontal="right" vertical="center"/>
    </xf>
    <xf numFmtId="167" fontId="151" fillId="0" borderId="89" xfId="1907" quotePrefix="1" applyNumberFormat="1" applyFont="1" applyFill="1" applyBorder="1" applyAlignment="1">
      <alignment horizontal="center" vertical="center" wrapText="1"/>
    </xf>
    <xf numFmtId="167" fontId="151" fillId="0" borderId="23" xfId="1907" applyNumberFormat="1" applyFont="1" applyFill="1" applyBorder="1" applyAlignment="1">
      <alignment horizontal="center" vertical="center" wrapText="1"/>
    </xf>
    <xf numFmtId="0" fontId="151" fillId="0" borderId="23" xfId="1907" applyFont="1" applyFill="1" applyBorder="1" applyAlignment="1">
      <alignment horizontal="left" vertical="center" wrapText="1"/>
    </xf>
    <xf numFmtId="178" fontId="151" fillId="0" borderId="23" xfId="1907" applyNumberFormat="1" applyFont="1" applyFill="1" applyBorder="1" applyAlignment="1">
      <alignment horizontal="right" vertical="center"/>
    </xf>
    <xf numFmtId="178" fontId="158" fillId="0" borderId="23" xfId="453" applyNumberFormat="1" applyFont="1" applyFill="1" applyBorder="1" applyAlignment="1">
      <alignment horizontal="right" vertical="center"/>
    </xf>
    <xf numFmtId="178" fontId="151" fillId="0" borderId="23" xfId="456" applyNumberFormat="1" applyFont="1" applyFill="1" applyBorder="1" applyAlignment="1">
      <alignment horizontal="right" vertical="center"/>
    </xf>
    <xf numFmtId="167" fontId="151" fillId="0" borderId="15" xfId="1907" applyNumberFormat="1" applyFont="1" applyFill="1" applyBorder="1" applyAlignment="1">
      <alignment horizontal="center" vertical="center" wrapText="1"/>
    </xf>
    <xf numFmtId="0" fontId="151" fillId="0" borderId="15" xfId="1907" applyFont="1" applyFill="1" applyBorder="1" applyAlignment="1">
      <alignment horizontal="left" vertical="center" wrapText="1"/>
    </xf>
    <xf numFmtId="178" fontId="151" fillId="0" borderId="20" xfId="456" applyNumberFormat="1" applyFont="1" applyFill="1" applyBorder="1" applyAlignment="1">
      <alignment horizontal="right" vertical="center"/>
    </xf>
    <xf numFmtId="178" fontId="151" fillId="0" borderId="85" xfId="1907" applyNumberFormat="1" applyFont="1" applyFill="1" applyBorder="1" applyAlignment="1">
      <alignment horizontal="right" vertical="center"/>
    </xf>
    <xf numFmtId="178" fontId="151" fillId="0" borderId="20" xfId="1907" applyNumberFormat="1" applyFont="1" applyFill="1" applyBorder="1" applyAlignment="1">
      <alignment horizontal="right" vertical="center"/>
    </xf>
    <xf numFmtId="178" fontId="151" fillId="0" borderId="86" xfId="1907" applyNumberFormat="1" applyFont="1" applyFill="1" applyBorder="1" applyAlignment="1">
      <alignment horizontal="right" vertical="center"/>
    </xf>
    <xf numFmtId="167" fontId="151" fillId="0" borderId="71" xfId="1907" quotePrefix="1" applyNumberFormat="1" applyFont="1" applyFill="1" applyBorder="1" applyAlignment="1">
      <alignment horizontal="center" vertical="top" wrapText="1"/>
    </xf>
    <xf numFmtId="167" fontId="151" fillId="0" borderId="74" xfId="1907" quotePrefix="1" applyNumberFormat="1" applyFont="1" applyFill="1" applyBorder="1" applyAlignment="1">
      <alignment horizontal="center" vertical="top" wrapText="1"/>
    </xf>
    <xf numFmtId="167" fontId="151" fillId="0" borderId="81" xfId="1907" quotePrefix="1" applyNumberFormat="1" applyFont="1" applyFill="1" applyBorder="1" applyAlignment="1">
      <alignment horizontal="center" vertical="top" wrapText="1"/>
    </xf>
    <xf numFmtId="167" fontId="151" fillId="0" borderId="74" xfId="1907" quotePrefix="1" applyNumberFormat="1" applyFont="1" applyFill="1" applyBorder="1" applyAlignment="1">
      <alignment horizontal="center" vertical="center"/>
    </xf>
    <xf numFmtId="167" fontId="151" fillId="0" borderId="76" xfId="1907" quotePrefix="1" applyNumberFormat="1" applyFont="1" applyFill="1" applyBorder="1" applyAlignment="1">
      <alignment horizontal="center" vertical="center"/>
    </xf>
    <xf numFmtId="167" fontId="151" fillId="0" borderId="72" xfId="1907" quotePrefix="1" applyNumberFormat="1" applyFont="1" applyFill="1" applyBorder="1" applyAlignment="1">
      <alignment horizontal="center" vertical="center"/>
    </xf>
    <xf numFmtId="167" fontId="151" fillId="0" borderId="42" xfId="1907" quotePrefix="1" applyNumberFormat="1" applyFont="1" applyFill="1" applyBorder="1" applyAlignment="1">
      <alignment horizontal="center" vertical="center"/>
    </xf>
    <xf numFmtId="167" fontId="151" fillId="0" borderId="72" xfId="1907" applyNumberFormat="1" applyFont="1" applyFill="1" applyBorder="1" applyAlignment="1">
      <alignment horizontal="left" vertical="center"/>
    </xf>
    <xf numFmtId="167" fontId="151" fillId="0" borderId="42" xfId="1907" applyNumberFormat="1" applyFont="1" applyFill="1" applyBorder="1" applyAlignment="1">
      <alignment horizontal="left" vertical="center"/>
    </xf>
    <xf numFmtId="167" fontId="151" fillId="0" borderId="15" xfId="1907" quotePrefix="1" applyNumberFormat="1" applyFont="1" applyFill="1" applyBorder="1" applyAlignment="1">
      <alignment horizontal="center" vertical="center"/>
    </xf>
    <xf numFmtId="167" fontId="151" fillId="0" borderId="15" xfId="1907" applyNumberFormat="1" applyFont="1" applyFill="1" applyBorder="1" applyAlignment="1">
      <alignment horizontal="left" vertical="center"/>
    </xf>
    <xf numFmtId="188" fontId="151" fillId="0" borderId="42" xfId="456" applyNumberFormat="1" applyFont="1" applyFill="1" applyBorder="1" applyAlignment="1">
      <alignment horizontal="right" vertical="center"/>
    </xf>
    <xf numFmtId="188" fontId="151" fillId="0" borderId="82" xfId="456" applyNumberFormat="1" applyFont="1" applyFill="1" applyBorder="1" applyAlignment="1">
      <alignment horizontal="right" vertical="center"/>
    </xf>
    <xf numFmtId="0" fontId="151" fillId="0" borderId="15" xfId="1907" quotePrefix="1" applyFont="1" applyFill="1" applyBorder="1" applyAlignment="1">
      <alignment horizontal="center" vertical="center"/>
    </xf>
    <xf numFmtId="0" fontId="151" fillId="0" borderId="20" xfId="1907" quotePrefix="1" applyFont="1" applyFill="1" applyBorder="1" applyAlignment="1">
      <alignment horizontal="center" vertical="center"/>
    </xf>
    <xf numFmtId="0" fontId="151" fillId="0" borderId="23" xfId="1907" quotePrefix="1" applyFont="1" applyFill="1" applyBorder="1" applyAlignment="1">
      <alignment horizontal="center" vertical="center"/>
    </xf>
    <xf numFmtId="0" fontId="151" fillId="0" borderId="20" xfId="1907" applyFont="1" applyFill="1" applyBorder="1" applyAlignment="1">
      <alignment horizontal="left" vertical="center" wrapText="1"/>
    </xf>
    <xf numFmtId="49" fontId="151" fillId="0" borderId="42" xfId="1907" quotePrefix="1" applyNumberFormat="1" applyFont="1" applyFill="1" applyBorder="1" applyAlignment="1">
      <alignment horizontal="center" vertical="center"/>
    </xf>
    <xf numFmtId="49" fontId="151" fillId="0" borderId="42" xfId="1907" applyNumberFormat="1" applyFont="1" applyFill="1" applyBorder="1" applyAlignment="1">
      <alignment horizontal="left" vertical="center" wrapText="1"/>
    </xf>
    <xf numFmtId="49" fontId="151" fillId="0" borderId="82" xfId="1907" applyNumberFormat="1" applyFont="1" applyFill="1" applyBorder="1" applyAlignment="1">
      <alignment horizontal="left" vertical="center" wrapText="1"/>
    </xf>
    <xf numFmtId="0" fontId="151" fillId="0" borderId="71" xfId="1907" applyFont="1" applyFill="1" applyBorder="1" applyAlignment="1">
      <alignment horizontal="center" vertical="center"/>
    </xf>
    <xf numFmtId="0" fontId="151" fillId="0" borderId="74" xfId="1907" applyFont="1" applyFill="1" applyBorder="1" applyAlignment="1">
      <alignment horizontal="center" vertical="center"/>
    </xf>
    <xf numFmtId="0" fontId="151" fillId="0" borderId="81" xfId="1907" applyFont="1" applyFill="1" applyBorder="1" applyAlignment="1">
      <alignment horizontal="center" vertical="center"/>
    </xf>
    <xf numFmtId="167" fontId="151" fillId="0" borderId="89" xfId="1907" quotePrefix="1" applyNumberFormat="1" applyFont="1" applyFill="1" applyBorder="1" applyAlignment="1">
      <alignment horizontal="center" vertical="center"/>
    </xf>
    <xf numFmtId="188" fontId="151" fillId="0" borderId="23" xfId="456" applyNumberFormat="1" applyFont="1" applyFill="1" applyBorder="1" applyAlignment="1">
      <alignment horizontal="right" vertical="center"/>
    </xf>
    <xf numFmtId="188" fontId="151" fillId="0" borderId="15" xfId="456" applyNumberFormat="1" applyFont="1" applyFill="1" applyBorder="1" applyAlignment="1">
      <alignment horizontal="right" vertical="center"/>
    </xf>
    <xf numFmtId="0" fontId="151" fillId="0" borderId="42" xfId="1907" quotePrefix="1" applyFont="1" applyFill="1" applyBorder="1" applyAlignment="1">
      <alignment horizontal="center" vertical="center"/>
    </xf>
    <xf numFmtId="0" fontId="151" fillId="0" borderId="76" xfId="1907" applyFont="1" applyFill="1" applyBorder="1" applyAlignment="1">
      <alignment horizontal="center" vertical="center"/>
    </xf>
    <xf numFmtId="49" fontId="151" fillId="0" borderId="42" xfId="1907" applyNumberFormat="1" applyFont="1" applyFill="1" applyBorder="1" applyAlignment="1">
      <alignment horizontal="left" vertical="center"/>
    </xf>
    <xf numFmtId="0" fontId="151" fillId="0" borderId="89" xfId="1907" applyFont="1" applyFill="1" applyBorder="1" applyAlignment="1">
      <alignment horizontal="center" vertical="center"/>
    </xf>
    <xf numFmtId="49" fontId="151" fillId="0" borderId="15" xfId="1907" quotePrefix="1" applyNumberFormat="1" applyFont="1" applyFill="1" applyBorder="1" applyAlignment="1">
      <alignment horizontal="center" vertical="center"/>
    </xf>
    <xf numFmtId="49" fontId="151" fillId="0" borderId="23" xfId="1907" quotePrefix="1" applyNumberFormat="1" applyFont="1" applyFill="1" applyBorder="1" applyAlignment="1">
      <alignment horizontal="center" vertical="center"/>
    </xf>
    <xf numFmtId="49" fontId="151" fillId="0" borderId="15" xfId="1907" applyNumberFormat="1" applyFont="1" applyFill="1" applyBorder="1" applyAlignment="1">
      <alignment horizontal="left" vertical="center"/>
    </xf>
    <xf numFmtId="49" fontId="151" fillId="0" borderId="23" xfId="1907" applyNumberFormat="1" applyFont="1" applyFill="1" applyBorder="1" applyAlignment="1">
      <alignment horizontal="left" vertical="center"/>
    </xf>
    <xf numFmtId="0" fontId="151" fillId="0" borderId="71" xfId="1907" applyFont="1" applyFill="1" applyBorder="1" applyAlignment="1">
      <alignment horizontal="center" vertical="top" wrapText="1"/>
    </xf>
    <xf numFmtId="0" fontId="151" fillId="0" borderId="74" xfId="1907" applyFont="1" applyFill="1" applyBorder="1" applyAlignment="1">
      <alignment horizontal="center" vertical="top"/>
    </xf>
    <xf numFmtId="0" fontId="151" fillId="0" borderId="81" xfId="1907" applyFont="1" applyFill="1" applyBorder="1" applyAlignment="1">
      <alignment horizontal="center" vertical="top"/>
    </xf>
    <xf numFmtId="178" fontId="158" fillId="0" borderId="20" xfId="453" applyNumberFormat="1" applyFont="1" applyFill="1" applyBorder="1" applyAlignment="1">
      <alignment horizontal="right" vertical="center"/>
    </xf>
    <xf numFmtId="49" fontId="151" fillId="0" borderId="15" xfId="1907" applyNumberFormat="1" applyFont="1" applyFill="1" applyBorder="1" applyAlignment="1">
      <alignment horizontal="left" vertical="center" wrapText="1"/>
    </xf>
    <xf numFmtId="188" fontId="151" fillId="0" borderId="72" xfId="456" applyNumberFormat="1" applyFont="1" applyFill="1" applyBorder="1" applyAlignment="1">
      <alignment horizontal="right" vertical="center"/>
    </xf>
    <xf numFmtId="49" fontId="151" fillId="0" borderId="74" xfId="1907" quotePrefix="1" applyNumberFormat="1" applyFont="1" applyFill="1" applyBorder="1" applyAlignment="1">
      <alignment horizontal="center" vertical="center"/>
    </xf>
    <xf numFmtId="49" fontId="151" fillId="0" borderId="81" xfId="1907" quotePrefix="1" applyNumberFormat="1" applyFont="1" applyFill="1" applyBorder="1" applyAlignment="1">
      <alignment horizontal="center" vertical="center"/>
    </xf>
    <xf numFmtId="167" fontId="151" fillId="0" borderId="82" xfId="1907" quotePrefix="1" applyNumberFormat="1" applyFont="1" applyFill="1" applyBorder="1" applyAlignment="1">
      <alignment horizontal="center" vertical="center"/>
    </xf>
    <xf numFmtId="167" fontId="151" fillId="0" borderId="71" xfId="1907" applyNumberFormat="1" applyFont="1" applyFill="1" applyBorder="1" applyAlignment="1">
      <alignment horizontal="center" vertical="center"/>
    </xf>
    <xf numFmtId="167" fontId="151" fillId="0" borderId="81" xfId="1907" applyNumberFormat="1" applyFont="1" applyFill="1" applyBorder="1" applyAlignment="1">
      <alignment horizontal="center" vertical="center"/>
    </xf>
    <xf numFmtId="0" fontId="151" fillId="0" borderId="72" xfId="1907" quotePrefix="1" applyFont="1" applyFill="1" applyBorder="1" applyAlignment="1">
      <alignment horizontal="center" vertical="center"/>
    </xf>
    <xf numFmtId="0" fontId="151" fillId="0" borderId="82" xfId="1907" quotePrefix="1" applyFont="1" applyFill="1" applyBorder="1" applyAlignment="1">
      <alignment horizontal="center" vertical="center"/>
    </xf>
    <xf numFmtId="0" fontId="151" fillId="0" borderId="72" xfId="1907" applyFont="1" applyFill="1" applyBorder="1" applyAlignment="1">
      <alignment vertical="center" wrapText="1"/>
    </xf>
    <xf numFmtId="0" fontId="151" fillId="0" borderId="82" xfId="1907" applyFont="1" applyFill="1" applyBorder="1" applyAlignment="1">
      <alignment vertical="center" wrapText="1"/>
    </xf>
    <xf numFmtId="167" fontId="151" fillId="0" borderId="74" xfId="1907" applyNumberFormat="1" applyFont="1" applyFill="1" applyBorder="1" applyAlignment="1">
      <alignment horizontal="center" vertical="center"/>
    </xf>
    <xf numFmtId="167" fontId="151" fillId="0" borderId="76" xfId="1907" applyNumberFormat="1" applyFont="1" applyFill="1" applyBorder="1" applyAlignment="1">
      <alignment horizontal="center" vertical="center"/>
    </xf>
    <xf numFmtId="167" fontId="159" fillId="0" borderId="74" xfId="1907" quotePrefix="1" applyNumberFormat="1" applyFont="1" applyFill="1" applyBorder="1" applyAlignment="1">
      <alignment horizontal="center" vertical="center"/>
    </xf>
    <xf numFmtId="167" fontId="159" fillId="0" borderId="81" xfId="1907" quotePrefix="1" applyNumberFormat="1" applyFont="1" applyFill="1" applyBorder="1" applyAlignment="1">
      <alignment horizontal="center" vertical="center"/>
    </xf>
    <xf numFmtId="167" fontId="159" fillId="0" borderId="42" xfId="1907" quotePrefix="1" applyNumberFormat="1" applyFont="1" applyFill="1" applyBorder="1" applyAlignment="1">
      <alignment horizontal="center" vertical="center"/>
    </xf>
    <xf numFmtId="167" fontId="159" fillId="0" borderId="82" xfId="1907" quotePrefix="1" applyNumberFormat="1" applyFont="1" applyFill="1" applyBorder="1" applyAlignment="1">
      <alignment horizontal="center" vertical="center"/>
    </xf>
    <xf numFmtId="167" fontId="151" fillId="0" borderId="82" xfId="1907" applyNumberFormat="1" applyFont="1" applyFill="1" applyBorder="1" applyAlignment="1">
      <alignment horizontal="left" vertical="center"/>
    </xf>
    <xf numFmtId="178" fontId="159" fillId="0" borderId="42" xfId="1907" applyNumberFormat="1" applyFont="1" applyFill="1" applyBorder="1" applyAlignment="1">
      <alignment horizontal="right" vertical="center"/>
    </xf>
    <xf numFmtId="178" fontId="159" fillId="0" borderId="82" xfId="1907" applyNumberFormat="1" applyFont="1" applyFill="1" applyBorder="1" applyAlignment="1">
      <alignment horizontal="right" vertical="center"/>
    </xf>
    <xf numFmtId="41" fontId="158" fillId="0" borderId="42" xfId="453" applyNumberFormat="1" applyFont="1" applyFill="1" applyBorder="1" applyAlignment="1">
      <alignment horizontal="right" vertical="center"/>
    </xf>
    <xf numFmtId="41" fontId="158" fillId="0" borderId="82" xfId="453" applyNumberFormat="1" applyFont="1" applyFill="1" applyBorder="1" applyAlignment="1">
      <alignment horizontal="right" vertical="center"/>
    </xf>
    <xf numFmtId="49" fontId="151" fillId="0" borderId="23" xfId="1907" applyNumberFormat="1" applyFont="1" applyFill="1" applyBorder="1" applyAlignment="1">
      <alignment horizontal="left" vertical="center" wrapText="1"/>
    </xf>
    <xf numFmtId="167" fontId="151" fillId="0" borderId="84" xfId="1907" quotePrefix="1" applyNumberFormat="1" applyFont="1" applyFill="1" applyBorder="1" applyAlignment="1">
      <alignment horizontal="center" vertical="center"/>
    </xf>
    <xf numFmtId="167" fontId="151" fillId="0" borderId="93" xfId="1907" quotePrefix="1" applyNumberFormat="1" applyFont="1" applyFill="1" applyBorder="1" applyAlignment="1">
      <alignment horizontal="center" vertical="center"/>
    </xf>
    <xf numFmtId="178" fontId="158" fillId="0" borderId="86" xfId="453" applyNumberFormat="1" applyFont="1" applyFill="1" applyBorder="1" applyAlignment="1">
      <alignment horizontal="right" vertical="center"/>
    </xf>
    <xf numFmtId="167" fontId="151" fillId="0" borderId="92" xfId="1907" quotePrefix="1" applyNumberFormat="1" applyFont="1" applyFill="1" applyBorder="1" applyAlignment="1">
      <alignment horizontal="center" vertical="center"/>
    </xf>
    <xf numFmtId="49" fontId="151" fillId="0" borderId="85" xfId="1907" quotePrefix="1" applyNumberFormat="1" applyFont="1" applyFill="1" applyBorder="1" applyAlignment="1">
      <alignment horizontal="center" vertical="center"/>
    </xf>
    <xf numFmtId="49" fontId="151" fillId="0" borderId="85" xfId="1907" applyNumberFormat="1" applyFont="1" applyFill="1" applyBorder="1" applyAlignment="1">
      <alignment horizontal="left" vertical="center" wrapText="1"/>
    </xf>
    <xf numFmtId="178" fontId="158" fillId="0" borderId="85" xfId="453" applyNumberFormat="1" applyFont="1" applyFill="1" applyBorder="1" applyAlignment="1">
      <alignment horizontal="right" vertical="center"/>
    </xf>
    <xf numFmtId="0" fontId="88" fillId="0" borderId="0" xfId="452" applyFont="1" applyFill="1" applyBorder="1" applyAlignment="1">
      <alignment horizontal="center"/>
    </xf>
    <xf numFmtId="0" fontId="55" fillId="0" borderId="42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0" fontId="111" fillId="0" borderId="15" xfId="452" applyFont="1" applyFill="1" applyBorder="1" applyAlignment="1">
      <alignment horizontal="center" vertical="center" wrapText="1"/>
    </xf>
    <xf numFmtId="0" fontId="111" fillId="0" borderId="20" xfId="452" applyFont="1" applyFill="1" applyBorder="1" applyAlignment="1">
      <alignment horizontal="center" vertical="center" wrapText="1"/>
    </xf>
    <xf numFmtId="0" fontId="111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83" fillId="0" borderId="15" xfId="452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top" wrapText="1"/>
    </xf>
    <xf numFmtId="0" fontId="83" fillId="0" borderId="20" xfId="452" applyFont="1" applyFill="1" applyBorder="1" applyAlignment="1">
      <alignment horizontal="center" vertical="top"/>
    </xf>
    <xf numFmtId="0" fontId="83" fillId="0" borderId="23" xfId="452" applyFont="1" applyFill="1" applyBorder="1" applyAlignment="1">
      <alignment horizontal="center" vertical="top"/>
    </xf>
    <xf numFmtId="192" fontId="55" fillId="0" borderId="15" xfId="452" applyNumberFormat="1" applyFont="1" applyFill="1" applyBorder="1" applyAlignment="1">
      <alignment horizontal="center" vertical="center"/>
    </xf>
    <xf numFmtId="192" fontId="55" fillId="0" borderId="23" xfId="452" applyNumberFormat="1" applyFont="1" applyFill="1" applyBorder="1" applyAlignment="1">
      <alignment horizontal="center" vertical="center"/>
    </xf>
  </cellXfs>
  <cellStyles count="191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928"/>
    <cellStyle name="Normalny 16 2 2 2 2" xfId="1646"/>
    <cellStyle name="Normalny 16 2 2 3" xfId="1108"/>
    <cellStyle name="Normalny 16 2 2 3 2" xfId="1826"/>
    <cellStyle name="Normalny 16 2 2 4" xfId="748"/>
    <cellStyle name="Normalny 16 2 2 4 2" xfId="1466"/>
    <cellStyle name="Normalny 16 2 2 5" xfId="1288"/>
    <cellStyle name="Normalny 16 2 3" xfId="639"/>
    <cellStyle name="Normalny 16 2 3 2" xfId="997"/>
    <cellStyle name="Normalny 16 2 3 2 2" xfId="1715"/>
    <cellStyle name="Normalny 16 2 3 3" xfId="1177"/>
    <cellStyle name="Normalny 16 2 3 3 2" xfId="1895"/>
    <cellStyle name="Normalny 16 2 3 4" xfId="817"/>
    <cellStyle name="Normalny 16 2 3 4 2" xfId="1535"/>
    <cellStyle name="Normalny 16 2 3 5" xfId="1357"/>
    <cellStyle name="Normalny 16 2 4" xfId="860"/>
    <cellStyle name="Normalny 16 2 4 2" xfId="1578"/>
    <cellStyle name="Normalny 16 2 5" xfId="1040"/>
    <cellStyle name="Normalny 16 2 5 2" xfId="1758"/>
    <cellStyle name="Normalny 16 2 6" xfId="680"/>
    <cellStyle name="Normalny 16 2 6 2" xfId="1398"/>
    <cellStyle name="Normalny 16 2 7" xfId="1220"/>
    <cellStyle name="Normalny 16 3" xfId="516"/>
    <cellStyle name="Normalny 16 3 2" xfId="584"/>
    <cellStyle name="Normalny 16 3 2 2" xfId="942"/>
    <cellStyle name="Normalny 16 3 2 2 2" xfId="1660"/>
    <cellStyle name="Normalny 16 3 2 3" xfId="1122"/>
    <cellStyle name="Normalny 16 3 2 3 2" xfId="1840"/>
    <cellStyle name="Normalny 16 3 2 4" xfId="762"/>
    <cellStyle name="Normalny 16 3 2 4 2" xfId="1480"/>
    <cellStyle name="Normalny 16 3 2 5" xfId="1302"/>
    <cellStyle name="Normalny 16 3 3" xfId="874"/>
    <cellStyle name="Normalny 16 3 3 2" xfId="1592"/>
    <cellStyle name="Normalny 16 3 4" xfId="1054"/>
    <cellStyle name="Normalny 16 3 4 2" xfId="1772"/>
    <cellStyle name="Normalny 16 3 5" xfId="694"/>
    <cellStyle name="Normalny 16 3 5 2" xfId="1412"/>
    <cellStyle name="Normalny 16 3 6" xfId="1234"/>
    <cellStyle name="Normalny 16 4" xfId="539"/>
    <cellStyle name="Normalny 16 4 2" xfId="897"/>
    <cellStyle name="Normalny 16 4 2 2" xfId="1615"/>
    <cellStyle name="Normalny 16 4 3" xfId="1077"/>
    <cellStyle name="Normalny 16 4 3 2" xfId="1795"/>
    <cellStyle name="Normalny 16 4 4" xfId="717"/>
    <cellStyle name="Normalny 16 4 4 2" xfId="1435"/>
    <cellStyle name="Normalny 16 4 5" xfId="1257"/>
    <cellStyle name="Normalny 16 5" xfId="608"/>
    <cellStyle name="Normalny 16 5 2" xfId="966"/>
    <cellStyle name="Normalny 16 5 2 2" xfId="1684"/>
    <cellStyle name="Normalny 16 5 3" xfId="1146"/>
    <cellStyle name="Normalny 16 5 3 2" xfId="1864"/>
    <cellStyle name="Normalny 16 5 4" xfId="786"/>
    <cellStyle name="Normalny 16 5 4 2" xfId="1504"/>
    <cellStyle name="Normalny 16 5 5" xfId="1326"/>
    <cellStyle name="Normalny 16 6" xfId="829"/>
    <cellStyle name="Normalny 16 6 2" xfId="1547"/>
    <cellStyle name="Normalny 16 7" xfId="1009"/>
    <cellStyle name="Normalny 16 7 2" xfId="1727"/>
    <cellStyle name="Normalny 16 8" xfId="649"/>
    <cellStyle name="Normalny 16 8 2" xfId="1367"/>
    <cellStyle name="Normalny 16 9" xfId="1189"/>
    <cellStyle name="Normalny 17" xfId="459"/>
    <cellStyle name="Normalny 17 2" xfId="502"/>
    <cellStyle name="Normalny 17 2 2" xfId="571"/>
    <cellStyle name="Normalny 17 2 2 2" xfId="929"/>
    <cellStyle name="Normalny 17 2 2 2 2" xfId="1647"/>
    <cellStyle name="Normalny 17 2 2 3" xfId="1109"/>
    <cellStyle name="Normalny 17 2 2 3 2" xfId="1827"/>
    <cellStyle name="Normalny 17 2 2 4" xfId="749"/>
    <cellStyle name="Normalny 17 2 2 4 2" xfId="1467"/>
    <cellStyle name="Normalny 17 2 2 5" xfId="1289"/>
    <cellStyle name="Normalny 17 2 3" xfId="640"/>
    <cellStyle name="Normalny 17 2 3 2" xfId="998"/>
    <cellStyle name="Normalny 17 2 3 2 2" xfId="1716"/>
    <cellStyle name="Normalny 17 2 3 3" xfId="1178"/>
    <cellStyle name="Normalny 17 2 3 3 2" xfId="1896"/>
    <cellStyle name="Normalny 17 2 3 4" xfId="818"/>
    <cellStyle name="Normalny 17 2 3 4 2" xfId="1536"/>
    <cellStyle name="Normalny 17 2 3 5" xfId="1358"/>
    <cellStyle name="Normalny 17 2 4" xfId="861"/>
    <cellStyle name="Normalny 17 2 4 2" xfId="1579"/>
    <cellStyle name="Normalny 17 2 5" xfId="1041"/>
    <cellStyle name="Normalny 17 2 5 2" xfId="1759"/>
    <cellStyle name="Normalny 17 2 6" xfId="681"/>
    <cellStyle name="Normalny 17 2 6 2" xfId="1399"/>
    <cellStyle name="Normalny 17 2 7" xfId="1221"/>
    <cellStyle name="Normalny 17 3" xfId="517"/>
    <cellStyle name="Normalny 17 3 2" xfId="585"/>
    <cellStyle name="Normalny 17 3 2 2" xfId="943"/>
    <cellStyle name="Normalny 17 3 2 2 2" xfId="1661"/>
    <cellStyle name="Normalny 17 3 2 3" xfId="1123"/>
    <cellStyle name="Normalny 17 3 2 3 2" xfId="1841"/>
    <cellStyle name="Normalny 17 3 2 4" xfId="763"/>
    <cellStyle name="Normalny 17 3 2 4 2" xfId="1481"/>
    <cellStyle name="Normalny 17 3 2 5" xfId="1303"/>
    <cellStyle name="Normalny 17 3 3" xfId="875"/>
    <cellStyle name="Normalny 17 3 3 2" xfId="1593"/>
    <cellStyle name="Normalny 17 3 4" xfId="1055"/>
    <cellStyle name="Normalny 17 3 4 2" xfId="1773"/>
    <cellStyle name="Normalny 17 3 5" xfId="695"/>
    <cellStyle name="Normalny 17 3 5 2" xfId="1413"/>
    <cellStyle name="Normalny 17 3 6" xfId="1235"/>
    <cellStyle name="Normalny 17 4" xfId="540"/>
    <cellStyle name="Normalny 17 4 2" xfId="898"/>
    <cellStyle name="Normalny 17 4 2 2" xfId="1616"/>
    <cellStyle name="Normalny 17 4 3" xfId="1078"/>
    <cellStyle name="Normalny 17 4 3 2" xfId="1796"/>
    <cellStyle name="Normalny 17 4 4" xfId="718"/>
    <cellStyle name="Normalny 17 4 4 2" xfId="1436"/>
    <cellStyle name="Normalny 17 4 5" xfId="1258"/>
    <cellStyle name="Normalny 17 5" xfId="609"/>
    <cellStyle name="Normalny 17 5 2" xfId="967"/>
    <cellStyle name="Normalny 17 5 2 2" xfId="1685"/>
    <cellStyle name="Normalny 17 5 3" xfId="1147"/>
    <cellStyle name="Normalny 17 5 3 2" xfId="1865"/>
    <cellStyle name="Normalny 17 5 4" xfId="787"/>
    <cellStyle name="Normalny 17 5 4 2" xfId="1505"/>
    <cellStyle name="Normalny 17 5 5" xfId="1327"/>
    <cellStyle name="Normalny 17 6" xfId="830"/>
    <cellStyle name="Normalny 17 6 2" xfId="1548"/>
    <cellStyle name="Normalny 17 7" xfId="1010"/>
    <cellStyle name="Normalny 17 7 2" xfId="1728"/>
    <cellStyle name="Normalny 17 8" xfId="650"/>
    <cellStyle name="Normalny 17 8 2" xfId="1368"/>
    <cellStyle name="Normalny 17 9" xfId="1190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931"/>
    <cellStyle name="Normalny 19 2 2 2 2" xfId="1649"/>
    <cellStyle name="Normalny 19 2 2 3" xfId="1111"/>
    <cellStyle name="Normalny 19 2 2 3 2" xfId="1829"/>
    <cellStyle name="Normalny 19 2 2 4" xfId="751"/>
    <cellStyle name="Normalny 19 2 2 4 2" xfId="1469"/>
    <cellStyle name="Normalny 19 2 2 5" xfId="1291"/>
    <cellStyle name="Normalny 19 2 3" xfId="642"/>
    <cellStyle name="Normalny 19 2 3 2" xfId="1000"/>
    <cellStyle name="Normalny 19 2 3 2 2" xfId="1718"/>
    <cellStyle name="Normalny 19 2 3 3" xfId="1180"/>
    <cellStyle name="Normalny 19 2 3 3 2" xfId="1898"/>
    <cellStyle name="Normalny 19 2 3 4" xfId="820"/>
    <cellStyle name="Normalny 19 2 3 4 2" xfId="1538"/>
    <cellStyle name="Normalny 19 2 3 5" xfId="1360"/>
    <cellStyle name="Normalny 19 2 4" xfId="863"/>
    <cellStyle name="Normalny 19 2 4 2" xfId="1581"/>
    <cellStyle name="Normalny 19 2 5" xfId="1043"/>
    <cellStyle name="Normalny 19 2 5 2" xfId="1761"/>
    <cellStyle name="Normalny 19 2 6" xfId="683"/>
    <cellStyle name="Normalny 19 2 6 2" xfId="1401"/>
    <cellStyle name="Normalny 19 2 7" xfId="1223"/>
    <cellStyle name="Normalny 19 3" xfId="519"/>
    <cellStyle name="Normalny 19 3 2" xfId="587"/>
    <cellStyle name="Normalny 19 3 2 2" xfId="945"/>
    <cellStyle name="Normalny 19 3 2 2 2" xfId="1663"/>
    <cellStyle name="Normalny 19 3 2 3" xfId="1125"/>
    <cellStyle name="Normalny 19 3 2 3 2" xfId="1843"/>
    <cellStyle name="Normalny 19 3 2 4" xfId="765"/>
    <cellStyle name="Normalny 19 3 2 4 2" xfId="1483"/>
    <cellStyle name="Normalny 19 3 2 5" xfId="1305"/>
    <cellStyle name="Normalny 19 3 3" xfId="877"/>
    <cellStyle name="Normalny 19 3 3 2" xfId="1595"/>
    <cellStyle name="Normalny 19 3 4" xfId="1057"/>
    <cellStyle name="Normalny 19 3 4 2" xfId="1775"/>
    <cellStyle name="Normalny 19 3 5" xfId="697"/>
    <cellStyle name="Normalny 19 3 5 2" xfId="1415"/>
    <cellStyle name="Normalny 19 3 6" xfId="1237"/>
    <cellStyle name="Normalny 19 4" xfId="542"/>
    <cellStyle name="Normalny 19 4 2" xfId="900"/>
    <cellStyle name="Normalny 19 4 2 2" xfId="1618"/>
    <cellStyle name="Normalny 19 4 3" xfId="1080"/>
    <cellStyle name="Normalny 19 4 3 2" xfId="1798"/>
    <cellStyle name="Normalny 19 4 4" xfId="720"/>
    <cellStyle name="Normalny 19 4 4 2" xfId="1438"/>
    <cellStyle name="Normalny 19 4 5" xfId="1260"/>
    <cellStyle name="Normalny 19 5" xfId="611"/>
    <cellStyle name="Normalny 19 5 2" xfId="969"/>
    <cellStyle name="Normalny 19 5 2 2" xfId="1687"/>
    <cellStyle name="Normalny 19 5 3" xfId="1149"/>
    <cellStyle name="Normalny 19 5 3 2" xfId="1867"/>
    <cellStyle name="Normalny 19 5 4" xfId="789"/>
    <cellStyle name="Normalny 19 5 4 2" xfId="1507"/>
    <cellStyle name="Normalny 19 5 5" xfId="1329"/>
    <cellStyle name="Normalny 19 6" xfId="832"/>
    <cellStyle name="Normalny 19 6 2" xfId="1550"/>
    <cellStyle name="Normalny 19 7" xfId="1012"/>
    <cellStyle name="Normalny 19 7 2" xfId="1730"/>
    <cellStyle name="Normalny 19 8" xfId="652"/>
    <cellStyle name="Normalny 19 8 2" xfId="1370"/>
    <cellStyle name="Normalny 19 9" xfId="1192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3" xfId="1130"/>
    <cellStyle name="Normalny 22 2 2 3 2" xfId="1848"/>
    <cellStyle name="Normalny 22 2 2 4" xfId="770"/>
    <cellStyle name="Normalny 22 2 2 4 2" xfId="1488"/>
    <cellStyle name="Normalny 22 2 2 5" xfId="1310"/>
    <cellStyle name="Normalny 22 2 3" xfId="882"/>
    <cellStyle name="Normalny 22 2 3 2" xfId="1600"/>
    <cellStyle name="Normalny 22 2 4" xfId="1062"/>
    <cellStyle name="Normalny 22 2 4 2" xfId="1780"/>
    <cellStyle name="Normalny 22 2 5" xfId="702"/>
    <cellStyle name="Normalny 22 2 5 2" xfId="1420"/>
    <cellStyle name="Normalny 22 2 6" xfId="1242"/>
    <cellStyle name="Normalny 22 3" xfId="547"/>
    <cellStyle name="Normalny 22 3 2" xfId="905"/>
    <cellStyle name="Normalny 22 3 2 2" xfId="1623"/>
    <cellStyle name="Normalny 22 3 3" xfId="1085"/>
    <cellStyle name="Normalny 22 3 3 2" xfId="1803"/>
    <cellStyle name="Normalny 22 3 4" xfId="725"/>
    <cellStyle name="Normalny 22 3 4 2" xfId="1443"/>
    <cellStyle name="Normalny 22 3 5" xfId="1265"/>
    <cellStyle name="Normalny 22 4" xfId="616"/>
    <cellStyle name="Normalny 22 4 2" xfId="974"/>
    <cellStyle name="Normalny 22 4 2 2" xfId="1692"/>
    <cellStyle name="Normalny 22 4 3" xfId="1154"/>
    <cellStyle name="Normalny 22 4 3 2" xfId="1872"/>
    <cellStyle name="Normalny 22 4 4" xfId="794"/>
    <cellStyle name="Normalny 22 4 4 2" xfId="1512"/>
    <cellStyle name="Normalny 22 4 5" xfId="1334"/>
    <cellStyle name="Normalny 22 5" xfId="837"/>
    <cellStyle name="Normalny 22 5 2" xfId="1555"/>
    <cellStyle name="Normalny 22 6" xfId="1017"/>
    <cellStyle name="Normalny 22 6 2" xfId="1735"/>
    <cellStyle name="Normalny 22 7" xfId="657"/>
    <cellStyle name="Normalny 22 7 2" xfId="1375"/>
    <cellStyle name="Normalny 22 8" xfId="1197"/>
    <cellStyle name="Normalny 23" xfId="480"/>
    <cellStyle name="Normalny 23 2" xfId="556"/>
    <cellStyle name="Normalny 23 2 2" xfId="914"/>
    <cellStyle name="Normalny 23 2 2 2" xfId="1632"/>
    <cellStyle name="Normalny 23 2 3" xfId="1094"/>
    <cellStyle name="Normalny 23 2 3 2" xfId="1812"/>
    <cellStyle name="Normalny 23 2 4" xfId="734"/>
    <cellStyle name="Normalny 23 2 4 2" xfId="1452"/>
    <cellStyle name="Normalny 23 2 5" xfId="1274"/>
    <cellStyle name="Normalny 23 3" xfId="625"/>
    <cellStyle name="Normalny 23 3 2" xfId="983"/>
    <cellStyle name="Normalny 23 3 2 2" xfId="1701"/>
    <cellStyle name="Normalny 23 3 3" xfId="1163"/>
    <cellStyle name="Normalny 23 3 3 2" xfId="1881"/>
    <cellStyle name="Normalny 23 3 4" xfId="803"/>
    <cellStyle name="Normalny 23 3 4 2" xfId="1521"/>
    <cellStyle name="Normalny 23 3 5" xfId="1343"/>
    <cellStyle name="Normalny 23 4" xfId="846"/>
    <cellStyle name="Normalny 23 4 2" xfId="1564"/>
    <cellStyle name="Normalny 23 5" xfId="1026"/>
    <cellStyle name="Normalny 23 5 2" xfId="1744"/>
    <cellStyle name="Normalny 23 6" xfId="666"/>
    <cellStyle name="Normalny 23 6 2" xfId="1384"/>
    <cellStyle name="Normalny 23 7" xfId="1206"/>
    <cellStyle name="Normalny 24" xfId="489"/>
    <cellStyle name="Normalny 24 2" xfId="559"/>
    <cellStyle name="Normalny 24 2 2" xfId="917"/>
    <cellStyle name="Normalny 24 2 2 2" xfId="1635"/>
    <cellStyle name="Normalny 24 2 3" xfId="1097"/>
    <cellStyle name="Normalny 24 2 3 2" xfId="1815"/>
    <cellStyle name="Normalny 24 2 4" xfId="737"/>
    <cellStyle name="Normalny 24 2 4 2" xfId="1455"/>
    <cellStyle name="Normalny 24 2 5" xfId="1277"/>
    <cellStyle name="Normalny 24 3" xfId="628"/>
    <cellStyle name="Normalny 24 3 2" xfId="986"/>
    <cellStyle name="Normalny 24 3 2 2" xfId="1704"/>
    <cellStyle name="Normalny 24 3 3" xfId="1166"/>
    <cellStyle name="Normalny 24 3 3 2" xfId="1884"/>
    <cellStyle name="Normalny 24 3 4" xfId="806"/>
    <cellStyle name="Normalny 24 3 4 2" xfId="1524"/>
    <cellStyle name="Normalny 24 3 5" xfId="1346"/>
    <cellStyle name="Normalny 24 4" xfId="849"/>
    <cellStyle name="Normalny 24 4 2" xfId="1567"/>
    <cellStyle name="Normalny 24 5" xfId="1029"/>
    <cellStyle name="Normalny 24 5 2" xfId="1747"/>
    <cellStyle name="Normalny 24 6" xfId="669"/>
    <cellStyle name="Normalny 24 6 2" xfId="1387"/>
    <cellStyle name="Normalny 24 7" xfId="1209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3" xfId="1101"/>
    <cellStyle name="Normalny 25 2 2 3 2" xfId="1819"/>
    <cellStyle name="Normalny 25 2 2 4" xfId="741"/>
    <cellStyle name="Normalny 25 2 2 4 2" xfId="1459"/>
    <cellStyle name="Normalny 25 2 2 5" xfId="1281"/>
    <cellStyle name="Normalny 25 2 3" xfId="632"/>
    <cellStyle name="Normalny 25 2 3 2" xfId="990"/>
    <cellStyle name="Normalny 25 2 3 2 2" xfId="1708"/>
    <cellStyle name="Normalny 25 2 3 3" xfId="1170"/>
    <cellStyle name="Normalny 25 2 3 3 2" xfId="1888"/>
    <cellStyle name="Normalny 25 2 3 4" xfId="810"/>
    <cellStyle name="Normalny 25 2 3 4 2" xfId="1528"/>
    <cellStyle name="Normalny 25 2 3 5" xfId="1350"/>
    <cellStyle name="Normalny 25 2 4" xfId="853"/>
    <cellStyle name="Normalny 25 2 4 2" xfId="1571"/>
    <cellStyle name="Normalny 25 2 5" xfId="1033"/>
    <cellStyle name="Normalny 25 2 5 2" xfId="1751"/>
    <cellStyle name="Normalny 25 2 6" xfId="673"/>
    <cellStyle name="Normalny 25 2 6 2" xfId="1391"/>
    <cellStyle name="Normalny 25 2 7" xfId="1213"/>
    <cellStyle name="Normalny 25 3" xfId="562"/>
    <cellStyle name="Normalny 25 3 2" xfId="920"/>
    <cellStyle name="Normalny 25 3 2 2" xfId="1638"/>
    <cellStyle name="Normalny 25 3 3" xfId="1100"/>
    <cellStyle name="Normalny 25 3 3 2" xfId="1818"/>
    <cellStyle name="Normalny 25 3 4" xfId="740"/>
    <cellStyle name="Normalny 25 3 4 2" xfId="1458"/>
    <cellStyle name="Normalny 25 3 5" xfId="1280"/>
    <cellStyle name="Normalny 25 4" xfId="631"/>
    <cellStyle name="Normalny 25 4 2" xfId="989"/>
    <cellStyle name="Normalny 25 4 2 2" xfId="1707"/>
    <cellStyle name="Normalny 25 4 3" xfId="1169"/>
    <cellStyle name="Normalny 25 4 3 2" xfId="1887"/>
    <cellStyle name="Normalny 25 4 4" xfId="809"/>
    <cellStyle name="Normalny 25 4 4 2" xfId="1527"/>
    <cellStyle name="Normalny 25 4 5" xfId="1349"/>
    <cellStyle name="Normalny 25 5" xfId="852"/>
    <cellStyle name="Normalny 25 5 2" xfId="1570"/>
    <cellStyle name="Normalny 25 6" xfId="1032"/>
    <cellStyle name="Normalny 25 6 2" xfId="1750"/>
    <cellStyle name="Normalny 25 7" xfId="672"/>
    <cellStyle name="Normalny 25 7 2" xfId="1390"/>
    <cellStyle name="Normalny 25 8" xfId="1212"/>
    <cellStyle name="Normalny 26" xfId="494"/>
    <cellStyle name="Normalny 26 2" xfId="564"/>
    <cellStyle name="Normalny 26 2 2" xfId="922"/>
    <cellStyle name="Normalny 26 2 2 2" xfId="1640"/>
    <cellStyle name="Normalny 26 2 3" xfId="1102"/>
    <cellStyle name="Normalny 26 2 3 2" xfId="1820"/>
    <cellStyle name="Normalny 26 2 4" xfId="742"/>
    <cellStyle name="Normalny 26 2 4 2" xfId="1460"/>
    <cellStyle name="Normalny 26 2 5" xfId="1282"/>
    <cellStyle name="Normalny 26 3" xfId="633"/>
    <cellStyle name="Normalny 26 3 2" xfId="991"/>
    <cellStyle name="Normalny 26 3 2 2" xfId="1709"/>
    <cellStyle name="Normalny 26 3 3" xfId="1171"/>
    <cellStyle name="Normalny 26 3 3 2" xfId="1889"/>
    <cellStyle name="Normalny 26 3 4" xfId="811"/>
    <cellStyle name="Normalny 26 3 4 2" xfId="1529"/>
    <cellStyle name="Normalny 26 3 5" xfId="1351"/>
    <cellStyle name="Normalny 26 4" xfId="854"/>
    <cellStyle name="Normalny 26 4 2" xfId="1572"/>
    <cellStyle name="Normalny 26 5" xfId="1034"/>
    <cellStyle name="Normalny 26 5 2" xfId="1752"/>
    <cellStyle name="Normalny 26 6" xfId="674"/>
    <cellStyle name="Normalny 26 6 2" xfId="1392"/>
    <cellStyle name="Normalny 26 7" xfId="1214"/>
    <cellStyle name="Normalny 27" xfId="495"/>
    <cellStyle name="Normalny 27 2" xfId="565"/>
    <cellStyle name="Normalny 27 2 2" xfId="923"/>
    <cellStyle name="Normalny 27 2 2 2" xfId="1641"/>
    <cellStyle name="Normalny 27 2 3" xfId="1103"/>
    <cellStyle name="Normalny 27 2 3 2" xfId="1821"/>
    <cellStyle name="Normalny 27 2 4" xfId="743"/>
    <cellStyle name="Normalny 27 2 4 2" xfId="1461"/>
    <cellStyle name="Normalny 27 2 5" xfId="1283"/>
    <cellStyle name="Normalny 27 3" xfId="634"/>
    <cellStyle name="Normalny 27 3 2" xfId="992"/>
    <cellStyle name="Normalny 27 3 2 2" xfId="1710"/>
    <cellStyle name="Normalny 27 3 3" xfId="1172"/>
    <cellStyle name="Normalny 27 3 3 2" xfId="1890"/>
    <cellStyle name="Normalny 27 3 4" xfId="812"/>
    <cellStyle name="Normalny 27 3 4 2" xfId="1530"/>
    <cellStyle name="Normalny 27 3 5" xfId="1352"/>
    <cellStyle name="Normalny 27 4" xfId="855"/>
    <cellStyle name="Normalny 27 4 2" xfId="1573"/>
    <cellStyle name="Normalny 27 5" xfId="1035"/>
    <cellStyle name="Normalny 27 5 2" xfId="1753"/>
    <cellStyle name="Normalny 27 6" xfId="675"/>
    <cellStyle name="Normalny 27 6 2" xfId="1393"/>
    <cellStyle name="Normalny 27 7" xfId="1215"/>
    <cellStyle name="Normalny 28" xfId="496"/>
    <cellStyle name="Normalny 28 2" xfId="566"/>
    <cellStyle name="Normalny 28 2 2" xfId="924"/>
    <cellStyle name="Normalny 28 2 2 2" xfId="1642"/>
    <cellStyle name="Normalny 28 2 3" xfId="1104"/>
    <cellStyle name="Normalny 28 2 3 2" xfId="1822"/>
    <cellStyle name="Normalny 28 2 4" xfId="744"/>
    <cellStyle name="Normalny 28 2 4 2" xfId="1462"/>
    <cellStyle name="Normalny 28 2 5" xfId="1284"/>
    <cellStyle name="Normalny 28 3" xfId="635"/>
    <cellStyle name="Normalny 28 3 2" xfId="993"/>
    <cellStyle name="Normalny 28 3 2 2" xfId="1711"/>
    <cellStyle name="Normalny 28 3 3" xfId="1173"/>
    <cellStyle name="Normalny 28 3 3 2" xfId="1891"/>
    <cellStyle name="Normalny 28 3 4" xfId="813"/>
    <cellStyle name="Normalny 28 3 4 2" xfId="1531"/>
    <cellStyle name="Normalny 28 3 5" xfId="1353"/>
    <cellStyle name="Normalny 28 4" xfId="856"/>
    <cellStyle name="Normalny 28 4 2" xfId="1574"/>
    <cellStyle name="Normalny 28 5" xfId="1036"/>
    <cellStyle name="Normalny 28 5 2" xfId="1754"/>
    <cellStyle name="Normalny 28 6" xfId="676"/>
    <cellStyle name="Normalny 28 6 2" xfId="1394"/>
    <cellStyle name="Normalny 28 7" xfId="1216"/>
    <cellStyle name="Normalny 29" xfId="507"/>
    <cellStyle name="Normalny 29 2" xfId="576"/>
    <cellStyle name="Normalny 29 2 2" xfId="934"/>
    <cellStyle name="Normalny 29 2 2 2" xfId="1652"/>
    <cellStyle name="Normalny 29 2 3" xfId="1114"/>
    <cellStyle name="Normalny 29 2 3 2" xfId="1832"/>
    <cellStyle name="Normalny 29 2 4" xfId="754"/>
    <cellStyle name="Normalny 29 2 4 2" xfId="1472"/>
    <cellStyle name="Normalny 29 2 5" xfId="1294"/>
    <cellStyle name="Normalny 29 3" xfId="645"/>
    <cellStyle name="Normalny 29 3 2" xfId="1003"/>
    <cellStyle name="Normalny 29 3 2 2" xfId="1721"/>
    <cellStyle name="Normalny 29 3 3" xfId="1183"/>
    <cellStyle name="Normalny 29 3 3 2" xfId="1901"/>
    <cellStyle name="Normalny 29 3 4" xfId="823"/>
    <cellStyle name="Normalny 29 3 4 2" xfId="1541"/>
    <cellStyle name="Normalny 29 3 5" xfId="1363"/>
    <cellStyle name="Normalny 29 4" xfId="866"/>
    <cellStyle name="Normalny 29 4 2" xfId="1584"/>
    <cellStyle name="Normalny 29 5" xfId="1046"/>
    <cellStyle name="Normalny 29 5 2" xfId="1764"/>
    <cellStyle name="Normalny 29 6" xfId="686"/>
    <cellStyle name="Normalny 29 6 2" xfId="1404"/>
    <cellStyle name="Normalny 29 7" xfId="1226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3" xfId="1128"/>
    <cellStyle name="Normalny 3 10 2 2 3 2" xfId="1846"/>
    <cellStyle name="Normalny 3 10 2 2 4" xfId="768"/>
    <cellStyle name="Normalny 3 10 2 2 4 2" xfId="1486"/>
    <cellStyle name="Normalny 3 10 2 2 5" xfId="1308"/>
    <cellStyle name="Normalny 3 10 2 3" xfId="880"/>
    <cellStyle name="Normalny 3 10 2 3 2" xfId="1598"/>
    <cellStyle name="Normalny 3 10 2 4" xfId="1060"/>
    <cellStyle name="Normalny 3 10 2 4 2" xfId="1778"/>
    <cellStyle name="Normalny 3 10 2 5" xfId="700"/>
    <cellStyle name="Normalny 3 10 2 5 2" xfId="1418"/>
    <cellStyle name="Normalny 3 10 2 6" xfId="1240"/>
    <cellStyle name="Normalny 3 10 3" xfId="545"/>
    <cellStyle name="Normalny 3 10 3 2" xfId="903"/>
    <cellStyle name="Normalny 3 10 3 2 2" xfId="1621"/>
    <cellStyle name="Normalny 3 10 3 3" xfId="1083"/>
    <cellStyle name="Normalny 3 10 3 3 2" xfId="1801"/>
    <cellStyle name="Normalny 3 10 3 4" xfId="723"/>
    <cellStyle name="Normalny 3 10 3 4 2" xfId="1441"/>
    <cellStyle name="Normalny 3 10 3 5" xfId="1263"/>
    <cellStyle name="Normalny 3 10 4" xfId="614"/>
    <cellStyle name="Normalny 3 10 4 2" xfId="972"/>
    <cellStyle name="Normalny 3 10 4 2 2" xfId="1690"/>
    <cellStyle name="Normalny 3 10 4 3" xfId="1152"/>
    <cellStyle name="Normalny 3 10 4 3 2" xfId="1870"/>
    <cellStyle name="Normalny 3 10 4 4" xfId="792"/>
    <cellStyle name="Normalny 3 10 4 4 2" xfId="1510"/>
    <cellStyle name="Normalny 3 10 4 5" xfId="1332"/>
    <cellStyle name="Normalny 3 10 5" xfId="835"/>
    <cellStyle name="Normalny 3 10 5 2" xfId="1553"/>
    <cellStyle name="Normalny 3 10 6" xfId="1015"/>
    <cellStyle name="Normalny 3 10 6 2" xfId="1733"/>
    <cellStyle name="Normalny 3 10 7" xfId="655"/>
    <cellStyle name="Normalny 3 10 7 2" xfId="1373"/>
    <cellStyle name="Normalny 3 10 8" xfId="1195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3" xfId="1131"/>
    <cellStyle name="Normalny 3 11 2 2 3 2" xfId="1849"/>
    <cellStyle name="Normalny 3 11 2 2 4" xfId="771"/>
    <cellStyle name="Normalny 3 11 2 2 4 2" xfId="1489"/>
    <cellStyle name="Normalny 3 11 2 2 5" xfId="1311"/>
    <cellStyle name="Normalny 3 11 2 3" xfId="883"/>
    <cellStyle name="Normalny 3 11 2 3 2" xfId="1601"/>
    <cellStyle name="Normalny 3 11 2 4" xfId="1063"/>
    <cellStyle name="Normalny 3 11 2 4 2" xfId="1781"/>
    <cellStyle name="Normalny 3 11 2 5" xfId="703"/>
    <cellStyle name="Normalny 3 11 2 5 2" xfId="1421"/>
    <cellStyle name="Normalny 3 11 2 6" xfId="1243"/>
    <cellStyle name="Normalny 3 11 3" xfId="548"/>
    <cellStyle name="Normalny 3 11 3 2" xfId="906"/>
    <cellStyle name="Normalny 3 11 3 2 2" xfId="1624"/>
    <cellStyle name="Normalny 3 11 3 3" xfId="1086"/>
    <cellStyle name="Normalny 3 11 3 3 2" xfId="1804"/>
    <cellStyle name="Normalny 3 11 3 4" xfId="726"/>
    <cellStyle name="Normalny 3 11 3 4 2" xfId="1444"/>
    <cellStyle name="Normalny 3 11 3 5" xfId="1266"/>
    <cellStyle name="Normalny 3 11 4" xfId="617"/>
    <cellStyle name="Normalny 3 11 4 2" xfId="975"/>
    <cellStyle name="Normalny 3 11 4 2 2" xfId="1693"/>
    <cellStyle name="Normalny 3 11 4 3" xfId="1155"/>
    <cellStyle name="Normalny 3 11 4 3 2" xfId="1873"/>
    <cellStyle name="Normalny 3 11 4 4" xfId="795"/>
    <cellStyle name="Normalny 3 11 4 4 2" xfId="1513"/>
    <cellStyle name="Normalny 3 11 4 5" xfId="1335"/>
    <cellStyle name="Normalny 3 11 5" xfId="838"/>
    <cellStyle name="Normalny 3 11 5 2" xfId="1556"/>
    <cellStyle name="Normalny 3 11 6" xfId="1018"/>
    <cellStyle name="Normalny 3 11 6 2" xfId="1736"/>
    <cellStyle name="Normalny 3 11 7" xfId="658"/>
    <cellStyle name="Normalny 3 11 7 2" xfId="1376"/>
    <cellStyle name="Normalny 3 11 8" xfId="1198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3" xfId="1133"/>
    <cellStyle name="Normalny 3 12 2 2 3 2" xfId="1851"/>
    <cellStyle name="Normalny 3 12 2 2 4" xfId="773"/>
    <cellStyle name="Normalny 3 12 2 2 4 2" xfId="1491"/>
    <cellStyle name="Normalny 3 12 2 2 5" xfId="1313"/>
    <cellStyle name="Normalny 3 12 2 3" xfId="885"/>
    <cellStyle name="Normalny 3 12 2 3 2" xfId="1603"/>
    <cellStyle name="Normalny 3 12 2 4" xfId="1065"/>
    <cellStyle name="Normalny 3 12 2 4 2" xfId="1783"/>
    <cellStyle name="Normalny 3 12 2 5" xfId="705"/>
    <cellStyle name="Normalny 3 12 2 5 2" xfId="1423"/>
    <cellStyle name="Normalny 3 12 2 6" xfId="1245"/>
    <cellStyle name="Normalny 3 12 3" xfId="550"/>
    <cellStyle name="Normalny 3 12 3 2" xfId="908"/>
    <cellStyle name="Normalny 3 12 3 2 2" xfId="1626"/>
    <cellStyle name="Normalny 3 12 3 3" xfId="1088"/>
    <cellStyle name="Normalny 3 12 3 3 2" xfId="1806"/>
    <cellStyle name="Normalny 3 12 3 4" xfId="728"/>
    <cellStyle name="Normalny 3 12 3 4 2" xfId="1446"/>
    <cellStyle name="Normalny 3 12 3 5" xfId="1268"/>
    <cellStyle name="Normalny 3 12 4" xfId="619"/>
    <cellStyle name="Normalny 3 12 4 2" xfId="977"/>
    <cellStyle name="Normalny 3 12 4 2 2" xfId="1695"/>
    <cellStyle name="Normalny 3 12 4 3" xfId="1157"/>
    <cellStyle name="Normalny 3 12 4 3 2" xfId="1875"/>
    <cellStyle name="Normalny 3 12 4 4" xfId="797"/>
    <cellStyle name="Normalny 3 12 4 4 2" xfId="1515"/>
    <cellStyle name="Normalny 3 12 4 5" xfId="1337"/>
    <cellStyle name="Normalny 3 12 5" xfId="840"/>
    <cellStyle name="Normalny 3 12 5 2" xfId="1558"/>
    <cellStyle name="Normalny 3 12 6" xfId="1020"/>
    <cellStyle name="Normalny 3 12 6 2" xfId="1738"/>
    <cellStyle name="Normalny 3 12 7" xfId="660"/>
    <cellStyle name="Normalny 3 12 7 2" xfId="1378"/>
    <cellStyle name="Normalny 3 12 8" xfId="1200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3" xfId="1135"/>
    <cellStyle name="Normalny 3 13 2 2 3 2" xfId="1853"/>
    <cellStyle name="Normalny 3 13 2 2 4" xfId="775"/>
    <cellStyle name="Normalny 3 13 2 2 4 2" xfId="1493"/>
    <cellStyle name="Normalny 3 13 2 2 5" xfId="1315"/>
    <cellStyle name="Normalny 3 13 2 3" xfId="887"/>
    <cellStyle name="Normalny 3 13 2 3 2" xfId="1605"/>
    <cellStyle name="Normalny 3 13 2 4" xfId="1067"/>
    <cellStyle name="Normalny 3 13 2 4 2" xfId="1785"/>
    <cellStyle name="Normalny 3 13 2 5" xfId="707"/>
    <cellStyle name="Normalny 3 13 2 5 2" xfId="1425"/>
    <cellStyle name="Normalny 3 13 2 6" xfId="1247"/>
    <cellStyle name="Normalny 3 13 3" xfId="552"/>
    <cellStyle name="Normalny 3 13 3 2" xfId="910"/>
    <cellStyle name="Normalny 3 13 3 2 2" xfId="1628"/>
    <cellStyle name="Normalny 3 13 3 3" xfId="1090"/>
    <cellStyle name="Normalny 3 13 3 3 2" xfId="1808"/>
    <cellStyle name="Normalny 3 13 3 4" xfId="730"/>
    <cellStyle name="Normalny 3 13 3 4 2" xfId="1448"/>
    <cellStyle name="Normalny 3 13 3 5" xfId="1270"/>
    <cellStyle name="Normalny 3 13 4" xfId="621"/>
    <cellStyle name="Normalny 3 13 4 2" xfId="979"/>
    <cellStyle name="Normalny 3 13 4 2 2" xfId="1697"/>
    <cellStyle name="Normalny 3 13 4 3" xfId="1159"/>
    <cellStyle name="Normalny 3 13 4 3 2" xfId="1877"/>
    <cellStyle name="Normalny 3 13 4 4" xfId="799"/>
    <cellStyle name="Normalny 3 13 4 4 2" xfId="1517"/>
    <cellStyle name="Normalny 3 13 4 5" xfId="1339"/>
    <cellStyle name="Normalny 3 13 5" xfId="842"/>
    <cellStyle name="Normalny 3 13 5 2" xfId="1560"/>
    <cellStyle name="Normalny 3 13 6" xfId="1022"/>
    <cellStyle name="Normalny 3 13 6 2" xfId="1740"/>
    <cellStyle name="Normalny 3 13 7" xfId="662"/>
    <cellStyle name="Normalny 3 13 7 2" xfId="1380"/>
    <cellStyle name="Normalny 3 13 8" xfId="1202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3" xfId="1137"/>
    <cellStyle name="Normalny 3 14 2 2 3 2" xfId="1855"/>
    <cellStyle name="Normalny 3 14 2 2 4" xfId="777"/>
    <cellStyle name="Normalny 3 14 2 2 4 2" xfId="1495"/>
    <cellStyle name="Normalny 3 14 2 2 5" xfId="1317"/>
    <cellStyle name="Normalny 3 14 2 3" xfId="889"/>
    <cellStyle name="Normalny 3 14 2 3 2" xfId="1607"/>
    <cellStyle name="Normalny 3 14 2 4" xfId="1069"/>
    <cellStyle name="Normalny 3 14 2 4 2" xfId="1787"/>
    <cellStyle name="Normalny 3 14 2 5" xfId="709"/>
    <cellStyle name="Normalny 3 14 2 5 2" xfId="1427"/>
    <cellStyle name="Normalny 3 14 2 6" xfId="1249"/>
    <cellStyle name="Normalny 3 14 3" xfId="554"/>
    <cellStyle name="Normalny 3 14 3 2" xfId="912"/>
    <cellStyle name="Normalny 3 14 3 2 2" xfId="1630"/>
    <cellStyle name="Normalny 3 14 3 3" xfId="1092"/>
    <cellStyle name="Normalny 3 14 3 3 2" xfId="1810"/>
    <cellStyle name="Normalny 3 14 3 4" xfId="732"/>
    <cellStyle name="Normalny 3 14 3 4 2" xfId="1450"/>
    <cellStyle name="Normalny 3 14 3 5" xfId="1272"/>
    <cellStyle name="Normalny 3 14 4" xfId="623"/>
    <cellStyle name="Normalny 3 14 4 2" xfId="981"/>
    <cellStyle name="Normalny 3 14 4 2 2" xfId="1699"/>
    <cellStyle name="Normalny 3 14 4 3" xfId="1161"/>
    <cellStyle name="Normalny 3 14 4 3 2" xfId="1879"/>
    <cellStyle name="Normalny 3 14 4 4" xfId="801"/>
    <cellStyle name="Normalny 3 14 4 4 2" xfId="1519"/>
    <cellStyle name="Normalny 3 14 4 5" xfId="1341"/>
    <cellStyle name="Normalny 3 14 5" xfId="844"/>
    <cellStyle name="Normalny 3 14 5 2" xfId="1562"/>
    <cellStyle name="Normalny 3 14 6" xfId="1024"/>
    <cellStyle name="Normalny 3 14 6 2" xfId="1742"/>
    <cellStyle name="Normalny 3 14 7" xfId="664"/>
    <cellStyle name="Normalny 3 14 7 2" xfId="1382"/>
    <cellStyle name="Normalny 3 14 8" xfId="1204"/>
    <cellStyle name="Normalny 3 15" xfId="481"/>
    <cellStyle name="Normalny 3 15 2" xfId="557"/>
    <cellStyle name="Normalny 3 15 2 2" xfId="915"/>
    <cellStyle name="Normalny 3 15 2 2 2" xfId="1633"/>
    <cellStyle name="Normalny 3 15 2 3" xfId="1095"/>
    <cellStyle name="Normalny 3 15 2 3 2" xfId="1813"/>
    <cellStyle name="Normalny 3 15 2 4" xfId="735"/>
    <cellStyle name="Normalny 3 15 2 4 2" xfId="1453"/>
    <cellStyle name="Normalny 3 15 2 5" xfId="1275"/>
    <cellStyle name="Normalny 3 15 3" xfId="626"/>
    <cellStyle name="Normalny 3 15 3 2" xfId="984"/>
    <cellStyle name="Normalny 3 15 3 2 2" xfId="1702"/>
    <cellStyle name="Normalny 3 15 3 3" xfId="1164"/>
    <cellStyle name="Normalny 3 15 3 3 2" xfId="1882"/>
    <cellStyle name="Normalny 3 15 3 4" xfId="804"/>
    <cellStyle name="Normalny 3 15 3 4 2" xfId="1522"/>
    <cellStyle name="Normalny 3 15 3 5" xfId="1344"/>
    <cellStyle name="Normalny 3 15 4" xfId="847"/>
    <cellStyle name="Normalny 3 15 4 2" xfId="1565"/>
    <cellStyle name="Normalny 3 15 5" xfId="1027"/>
    <cellStyle name="Normalny 3 15 5 2" xfId="1745"/>
    <cellStyle name="Normalny 3 15 6" xfId="667"/>
    <cellStyle name="Normalny 3 15 6 2" xfId="1385"/>
    <cellStyle name="Normalny 3 15 7" xfId="1207"/>
    <cellStyle name="Normalny 3 16" xfId="490"/>
    <cellStyle name="Normalny 3 16 2" xfId="560"/>
    <cellStyle name="Normalny 3 16 2 2" xfId="918"/>
    <cellStyle name="Normalny 3 16 2 2 2" xfId="1636"/>
    <cellStyle name="Normalny 3 16 2 3" xfId="1098"/>
    <cellStyle name="Normalny 3 16 2 3 2" xfId="1816"/>
    <cellStyle name="Normalny 3 16 2 4" xfId="738"/>
    <cellStyle name="Normalny 3 16 2 4 2" xfId="1456"/>
    <cellStyle name="Normalny 3 16 2 5" xfId="1278"/>
    <cellStyle name="Normalny 3 16 3" xfId="629"/>
    <cellStyle name="Normalny 3 16 3 2" xfId="987"/>
    <cellStyle name="Normalny 3 16 3 2 2" xfId="1705"/>
    <cellStyle name="Normalny 3 16 3 3" xfId="1167"/>
    <cellStyle name="Normalny 3 16 3 3 2" xfId="1885"/>
    <cellStyle name="Normalny 3 16 3 4" xfId="807"/>
    <cellStyle name="Normalny 3 16 3 4 2" xfId="1525"/>
    <cellStyle name="Normalny 3 16 3 5" xfId="1347"/>
    <cellStyle name="Normalny 3 16 4" xfId="850"/>
    <cellStyle name="Normalny 3 16 4 2" xfId="1568"/>
    <cellStyle name="Normalny 3 16 5" xfId="1030"/>
    <cellStyle name="Normalny 3 16 5 2" xfId="1748"/>
    <cellStyle name="Normalny 3 16 6" xfId="670"/>
    <cellStyle name="Normalny 3 16 6 2" xfId="1388"/>
    <cellStyle name="Normalny 3 16 7" xfId="1210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932"/>
    <cellStyle name="Normalny 3 9 2 2 2 2" xfId="1650"/>
    <cellStyle name="Normalny 3 9 2 2 3" xfId="1112"/>
    <cellStyle name="Normalny 3 9 2 2 3 2" xfId="1830"/>
    <cellStyle name="Normalny 3 9 2 2 4" xfId="752"/>
    <cellStyle name="Normalny 3 9 2 2 4 2" xfId="1470"/>
    <cellStyle name="Normalny 3 9 2 2 5" xfId="1292"/>
    <cellStyle name="Normalny 3 9 2 3" xfId="643"/>
    <cellStyle name="Normalny 3 9 2 3 2" xfId="1001"/>
    <cellStyle name="Normalny 3 9 2 3 2 2" xfId="1719"/>
    <cellStyle name="Normalny 3 9 2 3 3" xfId="1181"/>
    <cellStyle name="Normalny 3 9 2 3 3 2" xfId="1899"/>
    <cellStyle name="Normalny 3 9 2 3 4" xfId="821"/>
    <cellStyle name="Normalny 3 9 2 3 4 2" xfId="1539"/>
    <cellStyle name="Normalny 3 9 2 3 5" xfId="1361"/>
    <cellStyle name="Normalny 3 9 2 4" xfId="864"/>
    <cellStyle name="Normalny 3 9 2 4 2" xfId="1582"/>
    <cellStyle name="Normalny 3 9 2 5" xfId="1044"/>
    <cellStyle name="Normalny 3 9 2 5 2" xfId="1762"/>
    <cellStyle name="Normalny 3 9 2 6" xfId="684"/>
    <cellStyle name="Normalny 3 9 2 6 2" xfId="1402"/>
    <cellStyle name="Normalny 3 9 2 7" xfId="1224"/>
    <cellStyle name="Normalny 3 9 3" xfId="520"/>
    <cellStyle name="Normalny 3 9 3 2" xfId="588"/>
    <cellStyle name="Normalny 3 9 3 2 2" xfId="946"/>
    <cellStyle name="Normalny 3 9 3 2 2 2" xfId="1664"/>
    <cellStyle name="Normalny 3 9 3 2 3" xfId="1126"/>
    <cellStyle name="Normalny 3 9 3 2 3 2" xfId="1844"/>
    <cellStyle name="Normalny 3 9 3 2 4" xfId="766"/>
    <cellStyle name="Normalny 3 9 3 2 4 2" xfId="1484"/>
    <cellStyle name="Normalny 3 9 3 2 5" xfId="1306"/>
    <cellStyle name="Normalny 3 9 3 3" xfId="878"/>
    <cellStyle name="Normalny 3 9 3 3 2" xfId="1596"/>
    <cellStyle name="Normalny 3 9 3 4" xfId="1058"/>
    <cellStyle name="Normalny 3 9 3 4 2" xfId="1776"/>
    <cellStyle name="Normalny 3 9 3 5" xfId="698"/>
    <cellStyle name="Normalny 3 9 3 5 2" xfId="1416"/>
    <cellStyle name="Normalny 3 9 3 6" xfId="1238"/>
    <cellStyle name="Normalny 3 9 4" xfId="543"/>
    <cellStyle name="Normalny 3 9 4 2" xfId="901"/>
    <cellStyle name="Normalny 3 9 4 2 2" xfId="1619"/>
    <cellStyle name="Normalny 3 9 4 3" xfId="1081"/>
    <cellStyle name="Normalny 3 9 4 3 2" xfId="1799"/>
    <cellStyle name="Normalny 3 9 4 4" xfId="721"/>
    <cellStyle name="Normalny 3 9 4 4 2" xfId="1439"/>
    <cellStyle name="Normalny 3 9 4 5" xfId="1261"/>
    <cellStyle name="Normalny 3 9 5" xfId="612"/>
    <cellStyle name="Normalny 3 9 5 2" xfId="970"/>
    <cellStyle name="Normalny 3 9 5 2 2" xfId="1688"/>
    <cellStyle name="Normalny 3 9 5 3" xfId="1150"/>
    <cellStyle name="Normalny 3 9 5 3 2" xfId="1868"/>
    <cellStyle name="Normalny 3 9 5 4" xfId="790"/>
    <cellStyle name="Normalny 3 9 5 4 2" xfId="1508"/>
    <cellStyle name="Normalny 3 9 5 5" xfId="1330"/>
    <cellStyle name="Normalny 3 9 6" xfId="833"/>
    <cellStyle name="Normalny 3 9 6 2" xfId="1551"/>
    <cellStyle name="Normalny 3 9 7" xfId="1013"/>
    <cellStyle name="Normalny 3 9 7 2" xfId="1731"/>
    <cellStyle name="Normalny 3 9 8" xfId="653"/>
    <cellStyle name="Normalny 3 9 8 2" xfId="1371"/>
    <cellStyle name="Normalny 3 9 9" xfId="1193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3" xfId="1116"/>
    <cellStyle name="Normalny 31 2 3 2" xfId="1834"/>
    <cellStyle name="Normalny 31 2 4" xfId="756"/>
    <cellStyle name="Normalny 31 2 4 2" xfId="1474"/>
    <cellStyle name="Normalny 31 2 5" xfId="1296"/>
    <cellStyle name="Normalny 31 3" xfId="868"/>
    <cellStyle name="Normalny 31 3 2" xfId="1586"/>
    <cellStyle name="Normalny 31 4" xfId="1048"/>
    <cellStyle name="Normalny 31 4 2" xfId="1766"/>
    <cellStyle name="Normalny 31 5" xfId="688"/>
    <cellStyle name="Normalny 31 5 2" xfId="1406"/>
    <cellStyle name="Normalny 31 6" xfId="1228"/>
    <cellStyle name="Normalny 32" xfId="512"/>
    <cellStyle name="Normalny 32 2" xfId="580"/>
    <cellStyle name="Normalny 32 2 2" xfId="938"/>
    <cellStyle name="Normalny 32 2 2 2" xfId="1656"/>
    <cellStyle name="Normalny 32 2 3" xfId="1118"/>
    <cellStyle name="Normalny 32 2 3 2" xfId="1836"/>
    <cellStyle name="Normalny 32 2 4" xfId="758"/>
    <cellStyle name="Normalny 32 2 4 2" xfId="1476"/>
    <cellStyle name="Normalny 32 2 5" xfId="1298"/>
    <cellStyle name="Normalny 32 3" xfId="870"/>
    <cellStyle name="Normalny 32 3 2" xfId="1588"/>
    <cellStyle name="Normalny 32 4" xfId="1050"/>
    <cellStyle name="Normalny 32 4 2" xfId="1768"/>
    <cellStyle name="Normalny 32 5" xfId="690"/>
    <cellStyle name="Normalny 32 5 2" xfId="1408"/>
    <cellStyle name="Normalny 32 6" xfId="1230"/>
    <cellStyle name="Normalny 33" xfId="533"/>
    <cellStyle name="Normalny 33 2" xfId="601"/>
    <cellStyle name="Normalny 33 2 2" xfId="959"/>
    <cellStyle name="Normalny 33 2 2 2" xfId="1677"/>
    <cellStyle name="Normalny 33 2 3" xfId="1139"/>
    <cellStyle name="Normalny 33 2 3 2" xfId="1857"/>
    <cellStyle name="Normalny 33 2 4" xfId="779"/>
    <cellStyle name="Normalny 33 2 4 2" xfId="1497"/>
    <cellStyle name="Normalny 33 2 5" xfId="1319"/>
    <cellStyle name="Normalny 33 3" xfId="891"/>
    <cellStyle name="Normalny 33 3 2" xfId="1609"/>
    <cellStyle name="Normalny 33 4" xfId="1071"/>
    <cellStyle name="Normalny 33 4 2" xfId="1789"/>
    <cellStyle name="Normalny 33 5" xfId="711"/>
    <cellStyle name="Normalny 33 5 2" xfId="1429"/>
    <cellStyle name="Normalny 33 6" xfId="1251"/>
    <cellStyle name="Normalny 34" xfId="534"/>
    <cellStyle name="Normalny 34 2" xfId="602"/>
    <cellStyle name="Normalny 34 2 2" xfId="960"/>
    <cellStyle name="Normalny 34 2 2 2" xfId="1678"/>
    <cellStyle name="Normalny 34 2 3" xfId="1140"/>
    <cellStyle name="Normalny 34 2 3 2" xfId="1858"/>
    <cellStyle name="Normalny 34 2 4" xfId="780"/>
    <cellStyle name="Normalny 34 2 4 2" xfId="1498"/>
    <cellStyle name="Normalny 34 2 5" xfId="1320"/>
    <cellStyle name="Normalny 34 3" xfId="892"/>
    <cellStyle name="Normalny 34 3 2" xfId="1610"/>
    <cellStyle name="Normalny 34 4" xfId="1072"/>
    <cellStyle name="Normalny 34 4 2" xfId="1790"/>
    <cellStyle name="Normalny 34 5" xfId="712"/>
    <cellStyle name="Normalny 34 5 2" xfId="1430"/>
    <cellStyle name="Normalny 34 6" xfId="1252"/>
    <cellStyle name="Normalny 35" xfId="535"/>
    <cellStyle name="Normalny 35 2" xfId="603"/>
    <cellStyle name="Normalny 35 2 2" xfId="961"/>
    <cellStyle name="Normalny 35 2 2 2" xfId="1679"/>
    <cellStyle name="Normalny 35 2 3" xfId="1141"/>
    <cellStyle name="Normalny 35 2 3 2" xfId="1859"/>
    <cellStyle name="Normalny 35 2 4" xfId="781"/>
    <cellStyle name="Normalny 35 2 4 2" xfId="1499"/>
    <cellStyle name="Normalny 35 2 5" xfId="1321"/>
    <cellStyle name="Normalny 35 3" xfId="893"/>
    <cellStyle name="Normalny 35 3 2" xfId="1611"/>
    <cellStyle name="Normalny 35 4" xfId="1073"/>
    <cellStyle name="Normalny 35 4 2" xfId="1791"/>
    <cellStyle name="Normalny 35 5" xfId="713"/>
    <cellStyle name="Normalny 35 5 2" xfId="1431"/>
    <cellStyle name="Normalny 35 6" xfId="1253"/>
    <cellStyle name="Normalny 36" xfId="536"/>
    <cellStyle name="Normalny 36 2" xfId="604"/>
    <cellStyle name="Normalny 36 2 2" xfId="962"/>
    <cellStyle name="Normalny 36 2 2 2" xfId="1680"/>
    <cellStyle name="Normalny 36 2 3" xfId="1142"/>
    <cellStyle name="Normalny 36 2 3 2" xfId="1860"/>
    <cellStyle name="Normalny 36 2 4" xfId="782"/>
    <cellStyle name="Normalny 36 2 4 2" xfId="1500"/>
    <cellStyle name="Normalny 36 2 5" xfId="1322"/>
    <cellStyle name="Normalny 36 3" xfId="894"/>
    <cellStyle name="Normalny 36 3 2" xfId="1612"/>
    <cellStyle name="Normalny 36 4" xfId="1074"/>
    <cellStyle name="Normalny 36 4 2" xfId="1792"/>
    <cellStyle name="Normalny 36 5" xfId="714"/>
    <cellStyle name="Normalny 36 5 2" xfId="1432"/>
    <cellStyle name="Normalny 36 6" xfId="1254"/>
    <cellStyle name="Normalny 37" xfId="605"/>
    <cellStyle name="Normalny 37 2" xfId="963"/>
    <cellStyle name="Normalny 37 2 2" xfId="1681"/>
    <cellStyle name="Normalny 37 3" xfId="1143"/>
    <cellStyle name="Normalny 37 3 2" xfId="1861"/>
    <cellStyle name="Normalny 37 4" xfId="783"/>
    <cellStyle name="Normalny 37 4 2" xfId="1501"/>
    <cellStyle name="Normalny 37 5" xfId="1323"/>
    <cellStyle name="Normalny 38" xfId="825"/>
    <cellStyle name="Normalny 38 2" xfId="1005"/>
    <cellStyle name="Normalny 38 2 2" xfId="1723"/>
    <cellStyle name="Normalny 38 3" xfId="1185"/>
    <cellStyle name="Normalny 38 3 2" xfId="1903"/>
    <cellStyle name="Normalny 38 4" xfId="1543"/>
    <cellStyle name="Normalny 39" xfId="1905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kopia (2)" xfId="190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" xfId="1910" builtinId="5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3" xfId="1136"/>
    <cellStyle name="Procentowy 10 2 2 3 2" xfId="1854"/>
    <cellStyle name="Procentowy 10 2 2 4" xfId="776"/>
    <cellStyle name="Procentowy 10 2 2 4 2" xfId="1494"/>
    <cellStyle name="Procentowy 10 2 2 5" xfId="1316"/>
    <cellStyle name="Procentowy 10 2 3" xfId="888"/>
    <cellStyle name="Procentowy 10 2 3 2" xfId="1606"/>
    <cellStyle name="Procentowy 10 2 4" xfId="1068"/>
    <cellStyle name="Procentowy 10 2 4 2" xfId="1786"/>
    <cellStyle name="Procentowy 10 2 5" xfId="708"/>
    <cellStyle name="Procentowy 10 2 5 2" xfId="1426"/>
    <cellStyle name="Procentowy 10 2 6" xfId="1248"/>
    <cellStyle name="Procentowy 10 3" xfId="553"/>
    <cellStyle name="Procentowy 10 3 2" xfId="911"/>
    <cellStyle name="Procentowy 10 3 2 2" xfId="1629"/>
    <cellStyle name="Procentowy 10 3 3" xfId="1091"/>
    <cellStyle name="Procentowy 10 3 3 2" xfId="1809"/>
    <cellStyle name="Procentowy 10 3 4" xfId="731"/>
    <cellStyle name="Procentowy 10 3 4 2" xfId="1449"/>
    <cellStyle name="Procentowy 10 3 5" xfId="1271"/>
    <cellStyle name="Procentowy 10 4" xfId="622"/>
    <cellStyle name="Procentowy 10 4 2" xfId="980"/>
    <cellStyle name="Procentowy 10 4 2 2" xfId="1698"/>
    <cellStyle name="Procentowy 10 4 3" xfId="1160"/>
    <cellStyle name="Procentowy 10 4 3 2" xfId="1878"/>
    <cellStyle name="Procentowy 10 4 4" xfId="800"/>
    <cellStyle name="Procentowy 10 4 4 2" xfId="1518"/>
    <cellStyle name="Procentowy 10 4 5" xfId="1340"/>
    <cellStyle name="Procentowy 10 5" xfId="843"/>
    <cellStyle name="Procentowy 10 5 2" xfId="1561"/>
    <cellStyle name="Procentowy 10 6" xfId="1023"/>
    <cellStyle name="Procentowy 10 6 2" xfId="1741"/>
    <cellStyle name="Procentowy 10 7" xfId="663"/>
    <cellStyle name="Procentowy 10 7 2" xfId="1381"/>
    <cellStyle name="Procentowy 10 8" xfId="1203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3" xfId="1138"/>
    <cellStyle name="Procentowy 11 2 2 3 2" xfId="1856"/>
    <cellStyle name="Procentowy 11 2 2 4" xfId="778"/>
    <cellStyle name="Procentowy 11 2 2 4 2" xfId="1496"/>
    <cellStyle name="Procentowy 11 2 2 5" xfId="1318"/>
    <cellStyle name="Procentowy 11 2 3" xfId="890"/>
    <cellStyle name="Procentowy 11 2 3 2" xfId="1608"/>
    <cellStyle name="Procentowy 11 2 4" xfId="1070"/>
    <cellStyle name="Procentowy 11 2 4 2" xfId="1788"/>
    <cellStyle name="Procentowy 11 2 5" xfId="710"/>
    <cellStyle name="Procentowy 11 2 5 2" xfId="1428"/>
    <cellStyle name="Procentowy 11 2 6" xfId="1250"/>
    <cellStyle name="Procentowy 11 3" xfId="555"/>
    <cellStyle name="Procentowy 11 3 2" xfId="913"/>
    <cellStyle name="Procentowy 11 3 2 2" xfId="1631"/>
    <cellStyle name="Procentowy 11 3 3" xfId="1093"/>
    <cellStyle name="Procentowy 11 3 3 2" xfId="1811"/>
    <cellStyle name="Procentowy 11 3 4" xfId="733"/>
    <cellStyle name="Procentowy 11 3 4 2" xfId="1451"/>
    <cellStyle name="Procentowy 11 3 5" xfId="1273"/>
    <cellStyle name="Procentowy 11 4" xfId="624"/>
    <cellStyle name="Procentowy 11 4 2" xfId="982"/>
    <cellStyle name="Procentowy 11 4 2 2" xfId="1700"/>
    <cellStyle name="Procentowy 11 4 3" xfId="1162"/>
    <cellStyle name="Procentowy 11 4 3 2" xfId="1880"/>
    <cellStyle name="Procentowy 11 4 4" xfId="802"/>
    <cellStyle name="Procentowy 11 4 4 2" xfId="1520"/>
    <cellStyle name="Procentowy 11 4 5" xfId="1342"/>
    <cellStyle name="Procentowy 11 5" xfId="845"/>
    <cellStyle name="Procentowy 11 5 2" xfId="1563"/>
    <cellStyle name="Procentowy 11 6" xfId="1025"/>
    <cellStyle name="Procentowy 11 6 2" xfId="1743"/>
    <cellStyle name="Procentowy 11 7" xfId="665"/>
    <cellStyle name="Procentowy 11 7 2" xfId="1383"/>
    <cellStyle name="Procentowy 11 8" xfId="1205"/>
    <cellStyle name="Procentowy 12" xfId="482"/>
    <cellStyle name="Procentowy 12 2" xfId="558"/>
    <cellStyle name="Procentowy 12 2 2" xfId="916"/>
    <cellStyle name="Procentowy 12 2 2 2" xfId="1634"/>
    <cellStyle name="Procentowy 12 2 3" xfId="1096"/>
    <cellStyle name="Procentowy 12 2 3 2" xfId="1814"/>
    <cellStyle name="Procentowy 12 2 4" xfId="736"/>
    <cellStyle name="Procentowy 12 2 4 2" xfId="1454"/>
    <cellStyle name="Procentowy 12 2 5" xfId="1276"/>
    <cellStyle name="Procentowy 12 3" xfId="627"/>
    <cellStyle name="Procentowy 12 3 2" xfId="985"/>
    <cellStyle name="Procentowy 12 3 2 2" xfId="1703"/>
    <cellStyle name="Procentowy 12 3 3" xfId="1165"/>
    <cellStyle name="Procentowy 12 3 3 2" xfId="1883"/>
    <cellStyle name="Procentowy 12 3 4" xfId="805"/>
    <cellStyle name="Procentowy 12 3 4 2" xfId="1523"/>
    <cellStyle name="Procentowy 12 3 5" xfId="1345"/>
    <cellStyle name="Procentowy 12 4" xfId="848"/>
    <cellStyle name="Procentowy 12 4 2" xfId="1566"/>
    <cellStyle name="Procentowy 12 5" xfId="1028"/>
    <cellStyle name="Procentowy 12 5 2" xfId="1746"/>
    <cellStyle name="Procentowy 12 6" xfId="668"/>
    <cellStyle name="Procentowy 12 6 2" xfId="1386"/>
    <cellStyle name="Procentowy 12 7" xfId="1208"/>
    <cellStyle name="Procentowy 13" xfId="491"/>
    <cellStyle name="Procentowy 13 2" xfId="561"/>
    <cellStyle name="Procentowy 13 2 2" xfId="919"/>
    <cellStyle name="Procentowy 13 2 2 2" xfId="1637"/>
    <cellStyle name="Procentowy 13 2 3" xfId="1099"/>
    <cellStyle name="Procentowy 13 2 3 2" xfId="1817"/>
    <cellStyle name="Procentowy 13 2 4" xfId="739"/>
    <cellStyle name="Procentowy 13 2 4 2" xfId="1457"/>
    <cellStyle name="Procentowy 13 2 5" xfId="1279"/>
    <cellStyle name="Procentowy 13 3" xfId="630"/>
    <cellStyle name="Procentowy 13 3 2" xfId="988"/>
    <cellStyle name="Procentowy 13 3 2 2" xfId="1706"/>
    <cellStyle name="Procentowy 13 3 3" xfId="1168"/>
    <cellStyle name="Procentowy 13 3 3 2" xfId="1886"/>
    <cellStyle name="Procentowy 13 3 4" xfId="808"/>
    <cellStyle name="Procentowy 13 3 4 2" xfId="1526"/>
    <cellStyle name="Procentowy 13 3 5" xfId="1348"/>
    <cellStyle name="Procentowy 13 4" xfId="851"/>
    <cellStyle name="Procentowy 13 4 2" xfId="1569"/>
    <cellStyle name="Procentowy 13 5" xfId="1031"/>
    <cellStyle name="Procentowy 13 5 2" xfId="1749"/>
    <cellStyle name="Procentowy 13 6" xfId="671"/>
    <cellStyle name="Procentowy 13 6 2" xfId="1389"/>
    <cellStyle name="Procentowy 13 7" xfId="1211"/>
    <cellStyle name="Procentowy 14" xfId="497"/>
    <cellStyle name="Procentowy 14 2" xfId="567"/>
    <cellStyle name="Procentowy 14 2 2" xfId="925"/>
    <cellStyle name="Procentowy 14 2 2 2" xfId="1643"/>
    <cellStyle name="Procentowy 14 2 3" xfId="1105"/>
    <cellStyle name="Procentowy 14 2 3 2" xfId="1823"/>
    <cellStyle name="Procentowy 14 2 4" xfId="745"/>
    <cellStyle name="Procentowy 14 2 4 2" xfId="1463"/>
    <cellStyle name="Procentowy 14 2 5" xfId="1285"/>
    <cellStyle name="Procentowy 14 3" xfId="636"/>
    <cellStyle name="Procentowy 14 3 2" xfId="994"/>
    <cellStyle name="Procentowy 14 3 2 2" xfId="1712"/>
    <cellStyle name="Procentowy 14 3 3" xfId="1174"/>
    <cellStyle name="Procentowy 14 3 3 2" xfId="1892"/>
    <cellStyle name="Procentowy 14 3 4" xfId="814"/>
    <cellStyle name="Procentowy 14 3 4 2" xfId="1532"/>
    <cellStyle name="Procentowy 14 3 5" xfId="1354"/>
    <cellStyle name="Procentowy 14 4" xfId="857"/>
    <cellStyle name="Procentowy 14 4 2" xfId="1575"/>
    <cellStyle name="Procentowy 14 5" xfId="1037"/>
    <cellStyle name="Procentowy 14 5 2" xfId="1755"/>
    <cellStyle name="Procentowy 14 6" xfId="677"/>
    <cellStyle name="Procentowy 14 6 2" xfId="1395"/>
    <cellStyle name="Procentowy 14 7" xfId="1217"/>
    <cellStyle name="Procentowy 15" xfId="508"/>
    <cellStyle name="Procentowy 15 2" xfId="577"/>
    <cellStyle name="Procentowy 15 2 2" xfId="935"/>
    <cellStyle name="Procentowy 15 2 2 2" xfId="1653"/>
    <cellStyle name="Procentowy 15 2 3" xfId="1115"/>
    <cellStyle name="Procentowy 15 2 3 2" xfId="1833"/>
    <cellStyle name="Procentowy 15 2 4" xfId="755"/>
    <cellStyle name="Procentowy 15 2 4 2" xfId="1473"/>
    <cellStyle name="Procentowy 15 2 5" xfId="1295"/>
    <cellStyle name="Procentowy 15 3" xfId="646"/>
    <cellStyle name="Procentowy 15 3 2" xfId="1004"/>
    <cellStyle name="Procentowy 15 3 2 2" xfId="1722"/>
    <cellStyle name="Procentowy 15 3 3" xfId="1184"/>
    <cellStyle name="Procentowy 15 3 3 2" xfId="1902"/>
    <cellStyle name="Procentowy 15 3 4" xfId="824"/>
    <cellStyle name="Procentowy 15 3 4 2" xfId="1542"/>
    <cellStyle name="Procentowy 15 3 5" xfId="1364"/>
    <cellStyle name="Procentowy 15 4" xfId="867"/>
    <cellStyle name="Procentowy 15 4 2" xfId="1585"/>
    <cellStyle name="Procentowy 15 5" xfId="1047"/>
    <cellStyle name="Procentowy 15 5 2" xfId="1765"/>
    <cellStyle name="Procentowy 15 6" xfId="687"/>
    <cellStyle name="Procentowy 15 6 2" xfId="1405"/>
    <cellStyle name="Procentowy 15 7" xfId="1227"/>
    <cellStyle name="Procentowy 16" xfId="511"/>
    <cellStyle name="Procentowy 16 2" xfId="579"/>
    <cellStyle name="Procentowy 16 2 2" xfId="937"/>
    <cellStyle name="Procentowy 16 2 2 2" xfId="1655"/>
    <cellStyle name="Procentowy 16 2 3" xfId="1117"/>
    <cellStyle name="Procentowy 16 2 3 2" xfId="1835"/>
    <cellStyle name="Procentowy 16 2 4" xfId="757"/>
    <cellStyle name="Procentowy 16 2 4 2" xfId="1475"/>
    <cellStyle name="Procentowy 16 2 5" xfId="1297"/>
    <cellStyle name="Procentowy 16 3" xfId="869"/>
    <cellStyle name="Procentowy 16 3 2" xfId="1587"/>
    <cellStyle name="Procentowy 16 4" xfId="1049"/>
    <cellStyle name="Procentowy 16 4 2" xfId="1767"/>
    <cellStyle name="Procentowy 16 5" xfId="689"/>
    <cellStyle name="Procentowy 16 5 2" xfId="1407"/>
    <cellStyle name="Procentowy 16 6" xfId="1229"/>
    <cellStyle name="Procentowy 17" xfId="513"/>
    <cellStyle name="Procentowy 17 2" xfId="581"/>
    <cellStyle name="Procentowy 17 2 2" xfId="939"/>
    <cellStyle name="Procentowy 17 2 2 2" xfId="1657"/>
    <cellStyle name="Procentowy 17 2 3" xfId="1119"/>
    <cellStyle name="Procentowy 17 2 3 2" xfId="1837"/>
    <cellStyle name="Procentowy 17 2 4" xfId="759"/>
    <cellStyle name="Procentowy 17 2 4 2" xfId="1477"/>
    <cellStyle name="Procentowy 17 2 5" xfId="1299"/>
    <cellStyle name="Procentowy 17 3" xfId="871"/>
    <cellStyle name="Procentowy 17 3 2" xfId="1589"/>
    <cellStyle name="Procentowy 17 4" xfId="1051"/>
    <cellStyle name="Procentowy 17 4 2" xfId="1769"/>
    <cellStyle name="Procentowy 17 5" xfId="691"/>
    <cellStyle name="Procentowy 17 5 2" xfId="1409"/>
    <cellStyle name="Procentowy 17 6" xfId="1231"/>
    <cellStyle name="Procentowy 18" xfId="826"/>
    <cellStyle name="Procentowy 18 2" xfId="1006"/>
    <cellStyle name="Procentowy 18 2 2" xfId="1724"/>
    <cellStyle name="Procentowy 18 3" xfId="1186"/>
    <cellStyle name="Procentowy 18 3 2" xfId="1904"/>
    <cellStyle name="Procentowy 18 4" xfId="1544"/>
    <cellStyle name="Procentowy 19" xfId="1906"/>
    <cellStyle name="Procentowy 2" xfId="358"/>
    <cellStyle name="Procentowy 2 2" xfId="359"/>
    <cellStyle name="Procentowy 2 3" xfId="453"/>
    <cellStyle name="Procentowy 20" xfId="1909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930"/>
    <cellStyle name="Procentowy 5 2 2 2 2" xfId="1648"/>
    <cellStyle name="Procentowy 5 2 2 3" xfId="1110"/>
    <cellStyle name="Procentowy 5 2 2 3 2" xfId="1828"/>
    <cellStyle name="Procentowy 5 2 2 4" xfId="750"/>
    <cellStyle name="Procentowy 5 2 2 4 2" xfId="1468"/>
    <cellStyle name="Procentowy 5 2 2 5" xfId="1290"/>
    <cellStyle name="Procentowy 5 2 3" xfId="641"/>
    <cellStyle name="Procentowy 5 2 3 2" xfId="999"/>
    <cellStyle name="Procentowy 5 2 3 2 2" xfId="1717"/>
    <cellStyle name="Procentowy 5 2 3 3" xfId="1179"/>
    <cellStyle name="Procentowy 5 2 3 3 2" xfId="1897"/>
    <cellStyle name="Procentowy 5 2 3 4" xfId="819"/>
    <cellStyle name="Procentowy 5 2 3 4 2" xfId="1537"/>
    <cellStyle name="Procentowy 5 2 3 5" xfId="1359"/>
    <cellStyle name="Procentowy 5 2 4" xfId="862"/>
    <cellStyle name="Procentowy 5 2 4 2" xfId="1580"/>
    <cellStyle name="Procentowy 5 2 5" xfId="1042"/>
    <cellStyle name="Procentowy 5 2 5 2" xfId="1760"/>
    <cellStyle name="Procentowy 5 2 6" xfId="682"/>
    <cellStyle name="Procentowy 5 2 6 2" xfId="1400"/>
    <cellStyle name="Procentowy 5 2 7" xfId="1222"/>
    <cellStyle name="Procentowy 5 3" xfId="518"/>
    <cellStyle name="Procentowy 5 3 2" xfId="586"/>
    <cellStyle name="Procentowy 5 3 2 2" xfId="944"/>
    <cellStyle name="Procentowy 5 3 2 2 2" xfId="1662"/>
    <cellStyle name="Procentowy 5 3 2 3" xfId="1124"/>
    <cellStyle name="Procentowy 5 3 2 3 2" xfId="1842"/>
    <cellStyle name="Procentowy 5 3 2 4" xfId="764"/>
    <cellStyle name="Procentowy 5 3 2 4 2" xfId="1482"/>
    <cellStyle name="Procentowy 5 3 2 5" xfId="1304"/>
    <cellStyle name="Procentowy 5 3 3" xfId="876"/>
    <cellStyle name="Procentowy 5 3 3 2" xfId="1594"/>
    <cellStyle name="Procentowy 5 3 4" xfId="1056"/>
    <cellStyle name="Procentowy 5 3 4 2" xfId="1774"/>
    <cellStyle name="Procentowy 5 3 5" xfId="696"/>
    <cellStyle name="Procentowy 5 3 5 2" xfId="1414"/>
    <cellStyle name="Procentowy 5 3 6" xfId="1236"/>
    <cellStyle name="Procentowy 5 4" xfId="541"/>
    <cellStyle name="Procentowy 5 4 2" xfId="899"/>
    <cellStyle name="Procentowy 5 4 2 2" xfId="1617"/>
    <cellStyle name="Procentowy 5 4 3" xfId="1079"/>
    <cellStyle name="Procentowy 5 4 3 2" xfId="1797"/>
    <cellStyle name="Procentowy 5 4 4" xfId="719"/>
    <cellStyle name="Procentowy 5 4 4 2" xfId="1437"/>
    <cellStyle name="Procentowy 5 4 5" xfId="1259"/>
    <cellStyle name="Procentowy 5 5" xfId="610"/>
    <cellStyle name="Procentowy 5 5 2" xfId="968"/>
    <cellStyle name="Procentowy 5 5 2 2" xfId="1686"/>
    <cellStyle name="Procentowy 5 5 3" xfId="1148"/>
    <cellStyle name="Procentowy 5 5 3 2" xfId="1866"/>
    <cellStyle name="Procentowy 5 5 4" xfId="788"/>
    <cellStyle name="Procentowy 5 5 4 2" xfId="1506"/>
    <cellStyle name="Procentowy 5 5 5" xfId="1328"/>
    <cellStyle name="Procentowy 5 6" xfId="831"/>
    <cellStyle name="Procentowy 5 6 2" xfId="1549"/>
    <cellStyle name="Procentowy 5 7" xfId="1011"/>
    <cellStyle name="Procentowy 5 7 2" xfId="1729"/>
    <cellStyle name="Procentowy 5 8" xfId="651"/>
    <cellStyle name="Procentowy 5 8 2" xfId="1369"/>
    <cellStyle name="Procentowy 5 9" xfId="1191"/>
    <cellStyle name="Procentowy 6" xfId="464"/>
    <cellStyle name="Procentowy 6 2" xfId="506"/>
    <cellStyle name="Procentowy 6 2 2" xfId="575"/>
    <cellStyle name="Procentowy 6 2 2 2" xfId="933"/>
    <cellStyle name="Procentowy 6 2 2 2 2" xfId="1651"/>
    <cellStyle name="Procentowy 6 2 2 3" xfId="1113"/>
    <cellStyle name="Procentowy 6 2 2 3 2" xfId="1831"/>
    <cellStyle name="Procentowy 6 2 2 4" xfId="753"/>
    <cellStyle name="Procentowy 6 2 2 4 2" xfId="1471"/>
    <cellStyle name="Procentowy 6 2 2 5" xfId="1293"/>
    <cellStyle name="Procentowy 6 2 3" xfId="644"/>
    <cellStyle name="Procentowy 6 2 3 2" xfId="1002"/>
    <cellStyle name="Procentowy 6 2 3 2 2" xfId="1720"/>
    <cellStyle name="Procentowy 6 2 3 3" xfId="1182"/>
    <cellStyle name="Procentowy 6 2 3 3 2" xfId="1900"/>
    <cellStyle name="Procentowy 6 2 3 4" xfId="822"/>
    <cellStyle name="Procentowy 6 2 3 4 2" xfId="1540"/>
    <cellStyle name="Procentowy 6 2 3 5" xfId="1362"/>
    <cellStyle name="Procentowy 6 2 4" xfId="865"/>
    <cellStyle name="Procentowy 6 2 4 2" xfId="1583"/>
    <cellStyle name="Procentowy 6 2 5" xfId="1045"/>
    <cellStyle name="Procentowy 6 2 5 2" xfId="1763"/>
    <cellStyle name="Procentowy 6 2 6" xfId="685"/>
    <cellStyle name="Procentowy 6 2 6 2" xfId="1403"/>
    <cellStyle name="Procentowy 6 2 7" xfId="1225"/>
    <cellStyle name="Procentowy 6 3" xfId="521"/>
    <cellStyle name="Procentowy 6 3 2" xfId="589"/>
    <cellStyle name="Procentowy 6 3 2 2" xfId="947"/>
    <cellStyle name="Procentowy 6 3 2 2 2" xfId="1665"/>
    <cellStyle name="Procentowy 6 3 2 3" xfId="1127"/>
    <cellStyle name="Procentowy 6 3 2 3 2" xfId="1845"/>
    <cellStyle name="Procentowy 6 3 2 4" xfId="767"/>
    <cellStyle name="Procentowy 6 3 2 4 2" xfId="1485"/>
    <cellStyle name="Procentowy 6 3 2 5" xfId="1307"/>
    <cellStyle name="Procentowy 6 3 3" xfId="879"/>
    <cellStyle name="Procentowy 6 3 3 2" xfId="1597"/>
    <cellStyle name="Procentowy 6 3 4" xfId="1059"/>
    <cellStyle name="Procentowy 6 3 4 2" xfId="1777"/>
    <cellStyle name="Procentowy 6 3 5" xfId="699"/>
    <cellStyle name="Procentowy 6 3 5 2" xfId="1417"/>
    <cellStyle name="Procentowy 6 3 6" xfId="1239"/>
    <cellStyle name="Procentowy 6 4" xfId="544"/>
    <cellStyle name="Procentowy 6 4 2" xfId="902"/>
    <cellStyle name="Procentowy 6 4 2 2" xfId="1620"/>
    <cellStyle name="Procentowy 6 4 3" xfId="1082"/>
    <cellStyle name="Procentowy 6 4 3 2" xfId="1800"/>
    <cellStyle name="Procentowy 6 4 4" xfId="722"/>
    <cellStyle name="Procentowy 6 4 4 2" xfId="1440"/>
    <cellStyle name="Procentowy 6 4 5" xfId="1262"/>
    <cellStyle name="Procentowy 6 5" xfId="613"/>
    <cellStyle name="Procentowy 6 5 2" xfId="971"/>
    <cellStyle name="Procentowy 6 5 2 2" xfId="1689"/>
    <cellStyle name="Procentowy 6 5 3" xfId="1151"/>
    <cellStyle name="Procentowy 6 5 3 2" xfId="1869"/>
    <cellStyle name="Procentowy 6 5 4" xfId="791"/>
    <cellStyle name="Procentowy 6 5 4 2" xfId="1509"/>
    <cellStyle name="Procentowy 6 5 5" xfId="1331"/>
    <cellStyle name="Procentowy 6 6" xfId="834"/>
    <cellStyle name="Procentowy 6 6 2" xfId="1552"/>
    <cellStyle name="Procentowy 6 7" xfId="1014"/>
    <cellStyle name="Procentowy 6 7 2" xfId="1732"/>
    <cellStyle name="Procentowy 6 8" xfId="654"/>
    <cellStyle name="Procentowy 6 8 2" xfId="1372"/>
    <cellStyle name="Procentowy 6 9" xfId="1194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3" xfId="1129"/>
    <cellStyle name="Procentowy 7 2 2 3 2" xfId="1847"/>
    <cellStyle name="Procentowy 7 2 2 4" xfId="769"/>
    <cellStyle name="Procentowy 7 2 2 4 2" xfId="1487"/>
    <cellStyle name="Procentowy 7 2 2 5" xfId="1309"/>
    <cellStyle name="Procentowy 7 2 3" xfId="881"/>
    <cellStyle name="Procentowy 7 2 3 2" xfId="1599"/>
    <cellStyle name="Procentowy 7 2 4" xfId="1061"/>
    <cellStyle name="Procentowy 7 2 4 2" xfId="1779"/>
    <cellStyle name="Procentowy 7 2 5" xfId="701"/>
    <cellStyle name="Procentowy 7 2 5 2" xfId="1419"/>
    <cellStyle name="Procentowy 7 2 6" xfId="1241"/>
    <cellStyle name="Procentowy 7 3" xfId="546"/>
    <cellStyle name="Procentowy 7 3 2" xfId="904"/>
    <cellStyle name="Procentowy 7 3 2 2" xfId="1622"/>
    <cellStyle name="Procentowy 7 3 3" xfId="1084"/>
    <cellStyle name="Procentowy 7 3 3 2" xfId="1802"/>
    <cellStyle name="Procentowy 7 3 4" xfId="724"/>
    <cellStyle name="Procentowy 7 3 4 2" xfId="1442"/>
    <cellStyle name="Procentowy 7 3 5" xfId="1264"/>
    <cellStyle name="Procentowy 7 4" xfId="615"/>
    <cellStyle name="Procentowy 7 4 2" xfId="973"/>
    <cellStyle name="Procentowy 7 4 2 2" xfId="1691"/>
    <cellStyle name="Procentowy 7 4 3" xfId="1153"/>
    <cellStyle name="Procentowy 7 4 3 2" xfId="1871"/>
    <cellStyle name="Procentowy 7 4 4" xfId="793"/>
    <cellStyle name="Procentowy 7 4 4 2" xfId="1511"/>
    <cellStyle name="Procentowy 7 4 5" xfId="1333"/>
    <cellStyle name="Procentowy 7 5" xfId="836"/>
    <cellStyle name="Procentowy 7 5 2" xfId="1554"/>
    <cellStyle name="Procentowy 7 6" xfId="1016"/>
    <cellStyle name="Procentowy 7 6 2" xfId="1734"/>
    <cellStyle name="Procentowy 7 7" xfId="656"/>
    <cellStyle name="Procentowy 7 7 2" xfId="1374"/>
    <cellStyle name="Procentowy 7 8" xfId="1196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3" xfId="1132"/>
    <cellStyle name="Procentowy 8 2 2 3 2" xfId="1850"/>
    <cellStyle name="Procentowy 8 2 2 4" xfId="772"/>
    <cellStyle name="Procentowy 8 2 2 4 2" xfId="1490"/>
    <cellStyle name="Procentowy 8 2 2 5" xfId="1312"/>
    <cellStyle name="Procentowy 8 2 3" xfId="884"/>
    <cellStyle name="Procentowy 8 2 3 2" xfId="1602"/>
    <cellStyle name="Procentowy 8 2 4" xfId="1064"/>
    <cellStyle name="Procentowy 8 2 4 2" xfId="1782"/>
    <cellStyle name="Procentowy 8 2 5" xfId="704"/>
    <cellStyle name="Procentowy 8 2 5 2" xfId="1422"/>
    <cellStyle name="Procentowy 8 2 6" xfId="1244"/>
    <cellStyle name="Procentowy 8 3" xfId="549"/>
    <cellStyle name="Procentowy 8 3 2" xfId="907"/>
    <cellStyle name="Procentowy 8 3 2 2" xfId="1625"/>
    <cellStyle name="Procentowy 8 3 3" xfId="1087"/>
    <cellStyle name="Procentowy 8 3 3 2" xfId="1805"/>
    <cellStyle name="Procentowy 8 3 4" xfId="727"/>
    <cellStyle name="Procentowy 8 3 4 2" xfId="1445"/>
    <cellStyle name="Procentowy 8 3 5" xfId="1267"/>
    <cellStyle name="Procentowy 8 4" xfId="618"/>
    <cellStyle name="Procentowy 8 4 2" xfId="976"/>
    <cellStyle name="Procentowy 8 4 2 2" xfId="1694"/>
    <cellStyle name="Procentowy 8 4 3" xfId="1156"/>
    <cellStyle name="Procentowy 8 4 3 2" xfId="1874"/>
    <cellStyle name="Procentowy 8 4 4" xfId="796"/>
    <cellStyle name="Procentowy 8 4 4 2" xfId="1514"/>
    <cellStyle name="Procentowy 8 4 5" xfId="1336"/>
    <cellStyle name="Procentowy 8 5" xfId="839"/>
    <cellStyle name="Procentowy 8 5 2" xfId="1557"/>
    <cellStyle name="Procentowy 8 6" xfId="1019"/>
    <cellStyle name="Procentowy 8 6 2" xfId="1737"/>
    <cellStyle name="Procentowy 8 7" xfId="659"/>
    <cellStyle name="Procentowy 8 7 2" xfId="1377"/>
    <cellStyle name="Procentowy 8 8" xfId="1199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3" xfId="1134"/>
    <cellStyle name="Procentowy 9 2 2 3 2" xfId="1852"/>
    <cellStyle name="Procentowy 9 2 2 4" xfId="774"/>
    <cellStyle name="Procentowy 9 2 2 4 2" xfId="1492"/>
    <cellStyle name="Procentowy 9 2 2 5" xfId="1314"/>
    <cellStyle name="Procentowy 9 2 3" xfId="886"/>
    <cellStyle name="Procentowy 9 2 3 2" xfId="1604"/>
    <cellStyle name="Procentowy 9 2 4" xfId="1066"/>
    <cellStyle name="Procentowy 9 2 4 2" xfId="1784"/>
    <cellStyle name="Procentowy 9 2 5" xfId="706"/>
    <cellStyle name="Procentowy 9 2 5 2" xfId="1424"/>
    <cellStyle name="Procentowy 9 2 6" xfId="1246"/>
    <cellStyle name="Procentowy 9 3" xfId="551"/>
    <cellStyle name="Procentowy 9 3 2" xfId="909"/>
    <cellStyle name="Procentowy 9 3 2 2" xfId="1627"/>
    <cellStyle name="Procentowy 9 3 3" xfId="1089"/>
    <cellStyle name="Procentowy 9 3 3 2" xfId="1807"/>
    <cellStyle name="Procentowy 9 3 4" xfId="729"/>
    <cellStyle name="Procentowy 9 3 4 2" xfId="1447"/>
    <cellStyle name="Procentowy 9 3 5" xfId="1269"/>
    <cellStyle name="Procentowy 9 4" xfId="620"/>
    <cellStyle name="Procentowy 9 4 2" xfId="978"/>
    <cellStyle name="Procentowy 9 4 2 2" xfId="1696"/>
    <cellStyle name="Procentowy 9 4 3" xfId="1158"/>
    <cellStyle name="Procentowy 9 4 3 2" xfId="1876"/>
    <cellStyle name="Procentowy 9 4 4" xfId="798"/>
    <cellStyle name="Procentowy 9 4 4 2" xfId="1516"/>
    <cellStyle name="Procentowy 9 4 5" xfId="1338"/>
    <cellStyle name="Procentowy 9 5" xfId="841"/>
    <cellStyle name="Procentowy 9 5 2" xfId="1559"/>
    <cellStyle name="Procentowy 9 6" xfId="1021"/>
    <cellStyle name="Procentowy 9 6 2" xfId="1739"/>
    <cellStyle name="Procentowy 9 7" xfId="661"/>
    <cellStyle name="Procentowy 9 7 2" xfId="1379"/>
    <cellStyle name="Procentowy 9 8" xfId="1201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926"/>
    <cellStyle name="Walutowy 2 2 2 2 2" xfId="1644"/>
    <cellStyle name="Walutowy 2 2 2 3" xfId="1106"/>
    <cellStyle name="Walutowy 2 2 2 3 2" xfId="1824"/>
    <cellStyle name="Walutowy 2 2 2 4" xfId="746"/>
    <cellStyle name="Walutowy 2 2 2 4 2" xfId="1464"/>
    <cellStyle name="Walutowy 2 2 2 5" xfId="1286"/>
    <cellStyle name="Walutowy 2 2 3" xfId="637"/>
    <cellStyle name="Walutowy 2 2 3 2" xfId="995"/>
    <cellStyle name="Walutowy 2 2 3 2 2" xfId="1713"/>
    <cellStyle name="Walutowy 2 2 3 3" xfId="1175"/>
    <cellStyle name="Walutowy 2 2 3 3 2" xfId="1893"/>
    <cellStyle name="Walutowy 2 2 3 4" xfId="815"/>
    <cellStyle name="Walutowy 2 2 3 4 2" xfId="1533"/>
    <cellStyle name="Walutowy 2 2 3 5" xfId="1355"/>
    <cellStyle name="Walutowy 2 2 4" xfId="858"/>
    <cellStyle name="Walutowy 2 2 4 2" xfId="1576"/>
    <cellStyle name="Walutowy 2 2 5" xfId="1038"/>
    <cellStyle name="Walutowy 2 2 5 2" xfId="1756"/>
    <cellStyle name="Walutowy 2 2 6" xfId="678"/>
    <cellStyle name="Walutowy 2 2 6 2" xfId="1396"/>
    <cellStyle name="Walutowy 2 2 7" xfId="1218"/>
    <cellStyle name="Walutowy 2 3" xfId="514"/>
    <cellStyle name="Walutowy 2 3 2" xfId="582"/>
    <cellStyle name="Walutowy 2 3 2 2" xfId="940"/>
    <cellStyle name="Walutowy 2 3 2 2 2" xfId="1658"/>
    <cellStyle name="Walutowy 2 3 2 3" xfId="1120"/>
    <cellStyle name="Walutowy 2 3 2 3 2" xfId="1838"/>
    <cellStyle name="Walutowy 2 3 2 4" xfId="760"/>
    <cellStyle name="Walutowy 2 3 2 4 2" xfId="1478"/>
    <cellStyle name="Walutowy 2 3 2 5" xfId="1300"/>
    <cellStyle name="Walutowy 2 3 3" xfId="872"/>
    <cellStyle name="Walutowy 2 3 3 2" xfId="1590"/>
    <cellStyle name="Walutowy 2 3 4" xfId="1052"/>
    <cellStyle name="Walutowy 2 3 4 2" xfId="1770"/>
    <cellStyle name="Walutowy 2 3 5" xfId="692"/>
    <cellStyle name="Walutowy 2 3 5 2" xfId="1410"/>
    <cellStyle name="Walutowy 2 3 6" xfId="1232"/>
    <cellStyle name="Walutowy 2 4" xfId="537"/>
    <cellStyle name="Walutowy 2 4 2" xfId="895"/>
    <cellStyle name="Walutowy 2 4 2 2" xfId="1613"/>
    <cellStyle name="Walutowy 2 4 3" xfId="1075"/>
    <cellStyle name="Walutowy 2 4 3 2" xfId="1793"/>
    <cellStyle name="Walutowy 2 4 4" xfId="715"/>
    <cellStyle name="Walutowy 2 4 4 2" xfId="1433"/>
    <cellStyle name="Walutowy 2 4 5" xfId="1255"/>
    <cellStyle name="Walutowy 2 5" xfId="606"/>
    <cellStyle name="Walutowy 2 5 2" xfId="964"/>
    <cellStyle name="Walutowy 2 5 2 2" xfId="1682"/>
    <cellStyle name="Walutowy 2 5 3" xfId="1144"/>
    <cellStyle name="Walutowy 2 5 3 2" xfId="1862"/>
    <cellStyle name="Walutowy 2 5 4" xfId="784"/>
    <cellStyle name="Walutowy 2 5 4 2" xfId="1502"/>
    <cellStyle name="Walutowy 2 5 5" xfId="1324"/>
    <cellStyle name="Walutowy 2 6" xfId="827"/>
    <cellStyle name="Walutowy 2 6 2" xfId="1545"/>
    <cellStyle name="Walutowy 2 7" xfId="1007"/>
    <cellStyle name="Walutowy 2 7 2" xfId="1725"/>
    <cellStyle name="Walutowy 2 8" xfId="647"/>
    <cellStyle name="Walutowy 2 8 2" xfId="1365"/>
    <cellStyle name="Walutowy 2 9" xfId="1187"/>
    <cellStyle name="Waluty [0]" xfId="440"/>
    <cellStyle name="Waluty [0] 2" xfId="499"/>
    <cellStyle name="Waluty [0] 2 2" xfId="569"/>
    <cellStyle name="Waluty [0] 2 2 2" xfId="927"/>
    <cellStyle name="Waluty [0] 2 2 2 2" xfId="1645"/>
    <cellStyle name="Waluty [0] 2 2 3" xfId="1107"/>
    <cellStyle name="Waluty [0] 2 2 3 2" xfId="1825"/>
    <cellStyle name="Waluty [0] 2 2 4" xfId="747"/>
    <cellStyle name="Waluty [0] 2 2 4 2" xfId="1465"/>
    <cellStyle name="Waluty [0] 2 2 5" xfId="1287"/>
    <cellStyle name="Waluty [0] 2 3" xfId="638"/>
    <cellStyle name="Waluty [0] 2 3 2" xfId="996"/>
    <cellStyle name="Waluty [0] 2 3 2 2" xfId="1714"/>
    <cellStyle name="Waluty [0] 2 3 3" xfId="1176"/>
    <cellStyle name="Waluty [0] 2 3 3 2" xfId="1894"/>
    <cellStyle name="Waluty [0] 2 3 4" xfId="816"/>
    <cellStyle name="Waluty [0] 2 3 4 2" xfId="1534"/>
    <cellStyle name="Waluty [0] 2 3 5" xfId="1356"/>
    <cellStyle name="Waluty [0] 2 4" xfId="859"/>
    <cellStyle name="Waluty [0] 2 4 2" xfId="1577"/>
    <cellStyle name="Waluty [0] 2 5" xfId="1039"/>
    <cellStyle name="Waluty [0] 2 5 2" xfId="1757"/>
    <cellStyle name="Waluty [0] 2 6" xfId="679"/>
    <cellStyle name="Waluty [0] 2 6 2" xfId="1397"/>
    <cellStyle name="Waluty [0] 2 7" xfId="1219"/>
    <cellStyle name="Waluty [0] 3" xfId="515"/>
    <cellStyle name="Waluty [0] 3 2" xfId="583"/>
    <cellStyle name="Waluty [0] 3 2 2" xfId="941"/>
    <cellStyle name="Waluty [0] 3 2 2 2" xfId="1659"/>
    <cellStyle name="Waluty [0] 3 2 3" xfId="1121"/>
    <cellStyle name="Waluty [0] 3 2 3 2" xfId="1839"/>
    <cellStyle name="Waluty [0] 3 2 4" xfId="761"/>
    <cellStyle name="Waluty [0] 3 2 4 2" xfId="1479"/>
    <cellStyle name="Waluty [0] 3 2 5" xfId="1301"/>
    <cellStyle name="Waluty [0] 3 3" xfId="873"/>
    <cellStyle name="Waluty [0] 3 3 2" xfId="1591"/>
    <cellStyle name="Waluty [0] 3 4" xfId="1053"/>
    <cellStyle name="Waluty [0] 3 4 2" xfId="1771"/>
    <cellStyle name="Waluty [0] 3 5" xfId="693"/>
    <cellStyle name="Waluty [0] 3 5 2" xfId="1411"/>
    <cellStyle name="Waluty [0] 3 6" xfId="1233"/>
    <cellStyle name="Waluty [0] 4" xfId="538"/>
    <cellStyle name="Waluty [0] 4 2" xfId="896"/>
    <cellStyle name="Waluty [0] 4 2 2" xfId="1614"/>
    <cellStyle name="Waluty [0] 4 3" xfId="1076"/>
    <cellStyle name="Waluty [0] 4 3 2" xfId="1794"/>
    <cellStyle name="Waluty [0] 4 4" xfId="716"/>
    <cellStyle name="Waluty [0] 4 4 2" xfId="1434"/>
    <cellStyle name="Waluty [0] 4 5" xfId="1256"/>
    <cellStyle name="Waluty [0] 5" xfId="607"/>
    <cellStyle name="Waluty [0] 5 2" xfId="965"/>
    <cellStyle name="Waluty [0] 5 2 2" xfId="1683"/>
    <cellStyle name="Waluty [0] 5 3" xfId="1145"/>
    <cellStyle name="Waluty [0] 5 3 2" xfId="1863"/>
    <cellStyle name="Waluty [0] 5 4" xfId="785"/>
    <cellStyle name="Waluty [0] 5 4 2" xfId="1503"/>
    <cellStyle name="Waluty [0] 5 5" xfId="1325"/>
    <cellStyle name="Waluty [0] 6" xfId="828"/>
    <cellStyle name="Waluty [0] 6 2" xfId="1546"/>
    <cellStyle name="Waluty [0] 7" xfId="1008"/>
    <cellStyle name="Waluty [0] 7 2" xfId="1726"/>
    <cellStyle name="Waluty [0] 8" xfId="648"/>
    <cellStyle name="Waluty [0] 8 2" xfId="1366"/>
    <cellStyle name="Waluty [0] 9" xfId="1188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I-XI 2020</a:t>
            </a:r>
            <a:r>
              <a:rPr lang="pl-PL" baseline="0"/>
              <a:t> </a:t>
            </a:r>
            <a:r>
              <a:rPr lang="pl-PL"/>
              <a:t>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0670648927504543E-3"/>
                  <c:y val="-3.38396225062037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  <c:pt idx="10">
                <c:v>38515.096364960133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087069048"/>
        <c:axId val="1087068656"/>
      </c:barChart>
      <c:catAx>
        <c:axId val="1087069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870686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7068656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4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08706904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168243940.83612001</c:v>
              </c:pt>
              <c:pt idx="1">
                <c:v>64761983.91616001</c:v>
              </c:pt>
              <c:pt idx="2">
                <c:v>37728245.217749998</c:v>
              </c:pt>
              <c:pt idx="3">
                <c:v>47531873.573040001</c:v>
              </c:pt>
              <c:pt idx="4">
                <c:v>9663591.9937800001</c:v>
              </c:pt>
              <c:pt idx="5">
                <c:v>8012420.6952400804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I-XI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453428530436911"/>
                  <c:y val="1.10799298876567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3166046366390699"/>
                  <c:y val="-4.95269233214360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3513768978234632E-2"/>
                  <c:y val="1.867967196142004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469282.39596000005</c:v>
              </c:pt>
              <c:pt idx="1">
                <c:v>7437077.4013100006</c:v>
              </c:pt>
              <c:pt idx="2">
                <c:v>4133855.7143999999</c:v>
              </c:pt>
              <c:pt idx="3">
                <c:v>30139520.409167826</c:v>
              </c:pt>
              <c:pt idx="4">
                <c:v>2667944.7695599999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210608330663168"/>
          <c:y val="0.2296751815070682"/>
          <c:w val="0.76290915962551464"/>
          <c:h val="0.40973660850000093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I-XI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367107.592</c:v>
              </c:pt>
              <c:pt idx="1">
                <c:v>368989.93699999998</c:v>
              </c:pt>
              <c:pt idx="2">
                <c:v>-1882.346</c:v>
              </c:pt>
              <c:pt idx="3">
                <c:v>2314.415</c:v>
              </c:pt>
              <c:pt idx="4">
                <c:v>13579.564</c:v>
              </c:pt>
              <c:pt idx="5">
                <c:v>-11265.148999999999</c:v>
              </c:pt>
            </c:numLit>
          </c:val>
        </c:ser>
        <c:ser>
          <c:idx val="1"/>
          <c:order val="1"/>
          <c:tx>
            <c:v>Wykonanie I-XI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382487.79300000001</c:v>
              </c:pt>
              <c:pt idx="1">
                <c:v>395692.41600000003</c:v>
              </c:pt>
              <c:pt idx="2">
                <c:v>-13204.624</c:v>
              </c:pt>
              <c:pt idx="3">
                <c:v>14959.95</c:v>
              </c:pt>
              <c:pt idx="4">
                <c:v>34601.546999999999</c:v>
              </c:pt>
              <c:pt idx="5">
                <c:v>-19641.597000000002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220776"/>
        <c:axId val="848219992"/>
      </c:barChart>
      <c:catAx>
        <c:axId val="84822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4821999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848219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8.0868051041418532E-2"/>
              <c:y val="0.35762791397304916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482207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20" b="0" i="0" spc="5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I-XI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223105.89879247994</c:v>
              </c:pt>
              <c:pt idx="1">
                <c:v>24190.833071720001</c:v>
              </c:pt>
              <c:pt idx="2">
                <c:v>72280.059242969903</c:v>
              </c:pt>
              <c:pt idx="3">
                <c:v>17613.62312029997</c:v>
              </c:pt>
              <c:pt idx="4">
                <c:v>27821.999680470002</c:v>
              </c:pt>
              <c:pt idx="5">
                <c:v>22681.619148100006</c:v>
              </c:pt>
              <c:pt idx="6">
                <c:v>7998.3831135999908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I-XI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  <c:pt idx="10">
                <c:v>39649.482140249806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087065912"/>
        <c:axId val="1087067088"/>
      </c:barChart>
      <c:catAx>
        <c:axId val="1087065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870670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8706708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38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08706591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I-XI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0190531401343356E-5"/>
                  <c:y val="-4.35494743484919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6919945125595521E-4"/>
                  <c:y val="-5.200579435767384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  <c:pt idx="5">
                <c:v>8763.336294600449</c:v>
              </c:pt>
              <c:pt idx="6">
                <c:v>823.91950181880384</c:v>
              </c:pt>
              <c:pt idx="7">
                <c:v>2995.8575958804577</c:v>
              </c:pt>
              <c:pt idx="8">
                <c:v>-455.93659577163635</c:v>
              </c:pt>
              <c:pt idx="9">
                <c:v>1684.3117622694117</c:v>
              </c:pt>
              <c:pt idx="10">
                <c:v>-1134.3857752896729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109204480"/>
        <c:axId val="1109202912"/>
      </c:barChart>
      <c:catAx>
        <c:axId val="110920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920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9202912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3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1092044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I-XI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77556867141178532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  <c:pt idx="5">
                <c:v>31560.880490890297</c:v>
              </c:pt>
              <c:pt idx="6">
                <c:v>37589.096913580259</c:v>
              </c:pt>
              <c:pt idx="7">
                <c:v>30107.034659469791</c:v>
              </c:pt>
              <c:pt idx="8">
                <c:v>36057.948672869767</c:v>
              </c:pt>
              <c:pt idx="9">
                <c:v>37776.55968415027</c:v>
              </c:pt>
              <c:pt idx="10">
                <c:v>39649.482140249806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1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</c:strLit>
          </c:cat>
          <c:val>
            <c:numLit>
              <c:formatCode>#,##0</c:formatCode>
              <c:ptCount val="11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  <c:pt idx="5">
                <c:v>40324.216785490746</c:v>
              </c:pt>
              <c:pt idx="6">
                <c:v>38413.016415399063</c:v>
              </c:pt>
              <c:pt idx="7">
                <c:v>33102.892255350249</c:v>
              </c:pt>
              <c:pt idx="8">
                <c:v>35602.01207709813</c:v>
              </c:pt>
              <c:pt idx="9">
                <c:v>39460.871446419682</c:v>
              </c:pt>
              <c:pt idx="10">
                <c:v>38515.096364960133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109203304"/>
        <c:axId val="1109201344"/>
      </c:barChart>
      <c:catAx>
        <c:axId val="1109203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092013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0920134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5.7863976265402503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109203304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I-XI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6880059532789E-3"/>
                  <c:y val="-8.13012560281177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2148873443959107E-3"/>
                  <c:y val="-2.262022852549011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729907603667748E-3"/>
                  <c:y val="-5.76565537373765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349740</c:v>
              </c:pt>
              <c:pt idx="1">
                <c:v>46589.928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5619679013501856E-3"/>
                  <c:y val="-2.1554891490716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089322309791197E-3"/>
                  <c:y val="3.67113430798123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4810201070345344E-3"/>
                  <c:y val="6.44764221447202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335942.05623209011</c:v>
              </c:pt>
              <c:pt idx="1">
                <c:v>44847.680690397829</c:v>
              </c:pt>
              <c:pt idx="2">
                <c:v>1698.05567124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204088"/>
        <c:axId val="1109202520"/>
      </c:barChart>
      <c:catAx>
        <c:axId val="1109204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1092025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109202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1092040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I-XI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6476291967725483E-3"/>
                  <c:y val="2.973531080994066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1636814492991229E-4"/>
                  <c:y val="-1.40975322473028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3.843556326059021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6.4042134600344765E-6"/>
                  <c:y val="-7.92264198450469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6476291967725691E-3"/>
                  <c:y val="-1.4354239966525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4515329125336439E-3"/>
                  <c:y val="-3.358164813629225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290935.85397903022</c:v>
              </c:pt>
              <c:pt idx="1">
                <c:v>26763.114155190004</c:v>
              </c:pt>
              <c:pt idx="2">
                <c:v>91380.284226709962</c:v>
              </c:pt>
              <c:pt idx="3">
                <c:v>33994.372720090018</c:v>
              </c:pt>
              <c:pt idx="4">
                <c:v>29099.904999999999</c:v>
              </c:pt>
              <c:pt idx="5">
                <c:v>25014.527706959998</c:v>
              </c:pt>
              <c:pt idx="6">
                <c:v>10831.23521201999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117213940252715E-2"/>
                  <c:y val="8.177424395833035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0515257398147389E-2"/>
                  <c:y val="1.14523731238141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1525476327099412E-2"/>
                  <c:y val="8.87716685381372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23548768635E-2"/>
                  <c:y val="7.221188141729087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292080439848615E-2"/>
                  <c:y val="1.5972354290024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727356165025238E-2"/>
                  <c:y val="1.29049109684148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7081728010499E-3"/>
                  <c:y val="1.32441930039873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223105.89879247994</c:v>
              </c:pt>
              <c:pt idx="1">
                <c:v>24190.833071720001</c:v>
              </c:pt>
              <c:pt idx="2">
                <c:v>72280.059242969903</c:v>
              </c:pt>
              <c:pt idx="3">
                <c:v>17613.62312029997</c:v>
              </c:pt>
              <c:pt idx="4">
                <c:v>27821.999680470002</c:v>
              </c:pt>
              <c:pt idx="5">
                <c:v>22681.619148100006</c:v>
              </c:pt>
              <c:pt idx="6">
                <c:v>7998.3831135999908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067480"/>
        <c:axId val="1087067872"/>
      </c:barChart>
      <c:catAx>
        <c:axId val="108706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08706787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08706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08706748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I-XI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518207282913165E-2"/>
                  <c:y val="9.136079833024285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267971400.43000007</c:v>
              </c:pt>
              <c:pt idx="1">
                <c:v>289963599.56999993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I-XI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9.9526705503275401E-2"/>
                  <c:y val="-6.03225519886938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4037940379403"/>
                      <c:h val="0.14695384615384616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9.016622922134733E-2"/>
                  <c:y val="1.59046763716869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23376487104.849998</c:v>
              </c:pt>
              <c:pt idx="1">
                <c:v>9437972895.1499996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I-XI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335942056.23209012</c:v>
              </c:pt>
              <c:pt idx="1">
                <c:v>44847680.690397829</c:v>
              </c:pt>
              <c:pt idx="2">
                <c:v>1698055.6712400001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04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218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Z24" sqref="Z24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616" t="s">
        <v>466</v>
      </c>
      <c r="C16" s="1616"/>
      <c r="D16" s="1616"/>
      <c r="E16" s="1616"/>
      <c r="F16" s="1616"/>
      <c r="G16" s="1616"/>
      <c r="H16" s="1616"/>
      <c r="I16" s="1616"/>
      <c r="J16" s="1616"/>
      <c r="K16" s="1616"/>
      <c r="L16" s="1616"/>
      <c r="M16" s="1616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617" t="s">
        <v>771</v>
      </c>
      <c r="C18" s="1617"/>
      <c r="D18" s="1617"/>
      <c r="E18" s="1617"/>
      <c r="F18" s="1617"/>
      <c r="G18" s="1617"/>
      <c r="H18" s="1617"/>
      <c r="I18" s="1617"/>
      <c r="J18" s="1617"/>
      <c r="K18" s="1617"/>
      <c r="L18" s="1617"/>
      <c r="M18" s="1617"/>
    </row>
    <row r="30" spans="2:13" ht="14.25">
      <c r="C30" s="655"/>
      <c r="D30" s="656"/>
      <c r="E30" s="656"/>
      <c r="F30" s="656"/>
      <c r="G30" s="656"/>
      <c r="H30" s="656"/>
    </row>
    <row r="34" spans="1:14" s="248" customFormat="1" ht="18">
      <c r="A34" s="1618" t="s">
        <v>935</v>
      </c>
      <c r="B34" s="1618"/>
      <c r="C34" s="1618"/>
      <c r="D34" s="1618"/>
      <c r="E34" s="1618"/>
      <c r="F34" s="1618"/>
      <c r="G34" s="1618"/>
      <c r="H34" s="1618"/>
      <c r="I34" s="1618"/>
      <c r="J34" s="1618"/>
      <c r="K34" s="1618"/>
      <c r="L34" s="1618"/>
      <c r="M34" s="1618"/>
      <c r="N34" s="1618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90"/>
  <sheetViews>
    <sheetView showGridLines="0" zoomScale="70" zoomScaleNormal="70" zoomScaleSheetLayoutView="55" workbookViewId="0">
      <selection activeCell="P13" sqref="P13"/>
    </sheetView>
  </sheetViews>
  <sheetFormatPr defaultColWidth="16.28515625" defaultRowHeight="15"/>
  <cols>
    <col min="1" max="1" width="5.42578125" style="936" customWidth="1"/>
    <col min="2" max="2" width="1.42578125" style="936" customWidth="1"/>
    <col min="3" max="3" width="42.5703125" style="936" bestFit="1" customWidth="1"/>
    <col min="4" max="4" width="3.7109375" style="936" customWidth="1"/>
    <col min="5" max="5" width="17.7109375" style="936" customWidth="1"/>
    <col min="6" max="6" width="14.7109375" style="936" customWidth="1"/>
    <col min="7" max="7" width="14.5703125" style="936" customWidth="1"/>
    <col min="8" max="9" width="14.7109375" style="936" customWidth="1"/>
    <col min="10" max="10" width="14.5703125" style="936" customWidth="1"/>
    <col min="11" max="11" width="14.7109375" style="936" customWidth="1"/>
    <col min="12" max="12" width="22.5703125" style="936" bestFit="1" customWidth="1"/>
    <col min="13" max="16384" width="16.28515625" style="936"/>
  </cols>
  <sheetData>
    <row r="1" spans="1:12" ht="16.5" customHeight="1">
      <c r="A1" s="941" t="s">
        <v>348</v>
      </c>
      <c r="B1" s="941"/>
      <c r="C1" s="930"/>
      <c r="D1" s="930"/>
      <c r="E1" s="930"/>
      <c r="F1" s="930"/>
      <c r="G1" s="930"/>
      <c r="H1" s="930"/>
      <c r="I1" s="930"/>
      <c r="J1" s="930"/>
      <c r="K1" s="930"/>
      <c r="L1" s="930"/>
    </row>
    <row r="2" spans="1:12" ht="15" customHeight="1">
      <c r="A2" s="948" t="s">
        <v>349</v>
      </c>
      <c r="B2" s="948"/>
      <c r="C2" s="948"/>
      <c r="D2" s="948"/>
      <c r="E2" s="948"/>
      <c r="F2" s="948"/>
      <c r="G2" s="949"/>
      <c r="H2" s="949"/>
      <c r="I2" s="949"/>
      <c r="J2" s="949"/>
      <c r="K2" s="949"/>
      <c r="L2" s="949"/>
    </row>
    <row r="3" spans="1:12" ht="15" customHeight="1">
      <c r="A3" s="948"/>
      <c r="B3" s="948"/>
      <c r="C3" s="948"/>
      <c r="D3" s="948"/>
      <c r="E3" s="948"/>
      <c r="F3" s="948"/>
      <c r="G3" s="949"/>
      <c r="H3" s="949"/>
      <c r="I3" s="949"/>
      <c r="J3" s="949"/>
      <c r="K3" s="949"/>
      <c r="L3" s="949"/>
    </row>
    <row r="4" spans="1:12" ht="15.2" customHeight="1">
      <c r="A4" s="930"/>
      <c r="B4" s="950"/>
      <c r="C4" s="950"/>
      <c r="D4" s="930"/>
      <c r="E4" s="930"/>
      <c r="F4" s="930"/>
      <c r="G4" s="930"/>
      <c r="H4" s="930"/>
      <c r="I4" s="930"/>
      <c r="J4" s="941"/>
      <c r="K4" s="941"/>
      <c r="L4" s="951" t="s">
        <v>2</v>
      </c>
    </row>
    <row r="5" spans="1:12" ht="15.95" customHeight="1">
      <c r="A5" s="952" t="s">
        <v>4</v>
      </c>
      <c r="B5" s="953" t="s">
        <v>4</v>
      </c>
      <c r="C5" s="953" t="s">
        <v>3</v>
      </c>
      <c r="D5" s="954"/>
      <c r="E5" s="929" t="s">
        <v>4</v>
      </c>
      <c r="F5" s="942" t="s">
        <v>4</v>
      </c>
      <c r="G5" s="927" t="s">
        <v>4</v>
      </c>
      <c r="H5" s="928" t="s">
        <v>4</v>
      </c>
      <c r="I5" s="929" t="s">
        <v>4</v>
      </c>
      <c r="J5" s="928" t="s">
        <v>4</v>
      </c>
      <c r="K5" s="929" t="s">
        <v>4</v>
      </c>
      <c r="L5" s="929" t="s">
        <v>4</v>
      </c>
    </row>
    <row r="6" spans="1:12" ht="15.95" customHeight="1">
      <c r="A6" s="955"/>
      <c r="B6" s="956"/>
      <c r="C6" s="931" t="s">
        <v>741</v>
      </c>
      <c r="D6" s="956"/>
      <c r="E6" s="943"/>
      <c r="F6" s="944" t="s">
        <v>5</v>
      </c>
      <c r="G6" s="932" t="s">
        <v>6</v>
      </c>
      <c r="H6" s="933" t="s">
        <v>7</v>
      </c>
      <c r="I6" s="934" t="s">
        <v>7</v>
      </c>
      <c r="J6" s="933" t="s">
        <v>8</v>
      </c>
      <c r="K6" s="935" t="s">
        <v>9</v>
      </c>
      <c r="L6" s="934" t="s">
        <v>10</v>
      </c>
    </row>
    <row r="7" spans="1:12" ht="15.95" customHeight="1">
      <c r="A7" s="955" t="s">
        <v>4</v>
      </c>
      <c r="B7" s="956"/>
      <c r="C7" s="931" t="s">
        <v>11</v>
      </c>
      <c r="D7" s="930"/>
      <c r="E7" s="935" t="s">
        <v>12</v>
      </c>
      <c r="F7" s="944" t="s">
        <v>13</v>
      </c>
      <c r="G7" s="937" t="s">
        <v>14</v>
      </c>
      <c r="H7" s="933" t="s">
        <v>15</v>
      </c>
      <c r="I7" s="934" t="s">
        <v>16</v>
      </c>
      <c r="J7" s="933" t="s">
        <v>17</v>
      </c>
      <c r="K7" s="934" t="s">
        <v>18</v>
      </c>
      <c r="L7" s="938" t="s">
        <v>19</v>
      </c>
    </row>
    <row r="8" spans="1:12" ht="15.95" customHeight="1">
      <c r="A8" s="957" t="s">
        <v>4</v>
      </c>
      <c r="B8" s="958"/>
      <c r="C8" s="931" t="s">
        <v>703</v>
      </c>
      <c r="D8" s="930"/>
      <c r="E8" s="935" t="s">
        <v>4</v>
      </c>
      <c r="F8" s="944" t="s">
        <v>20</v>
      </c>
      <c r="G8" s="937" t="s">
        <v>21</v>
      </c>
      <c r="H8" s="933" t="s">
        <v>22</v>
      </c>
      <c r="I8" s="934" t="s">
        <v>4</v>
      </c>
      <c r="J8" s="933" t="s">
        <v>23</v>
      </c>
      <c r="K8" s="934" t="s">
        <v>24</v>
      </c>
      <c r="L8" s="934" t="s">
        <v>25</v>
      </c>
    </row>
    <row r="9" spans="1:12" ht="15.95" customHeight="1">
      <c r="A9" s="959" t="s">
        <v>4</v>
      </c>
      <c r="B9" s="960"/>
      <c r="C9" s="931" t="s">
        <v>26</v>
      </c>
      <c r="D9" s="930"/>
      <c r="E9" s="945" t="s">
        <v>4</v>
      </c>
      <c r="F9" s="944" t="s">
        <v>4</v>
      </c>
      <c r="G9" s="937" t="s">
        <v>4</v>
      </c>
      <c r="H9" s="933" t="s">
        <v>27</v>
      </c>
      <c r="I9" s="934"/>
      <c r="J9" s="933" t="s">
        <v>28</v>
      </c>
      <c r="K9" s="934" t="s">
        <v>4</v>
      </c>
      <c r="L9" s="934" t="s">
        <v>29</v>
      </c>
    </row>
    <row r="10" spans="1:12" ht="15.95" customHeight="1">
      <c r="A10" s="955"/>
      <c r="B10" s="956"/>
      <c r="C10" s="931" t="s">
        <v>30</v>
      </c>
      <c r="D10" s="961"/>
      <c r="E10" s="939"/>
      <c r="F10" s="962"/>
      <c r="G10" s="963"/>
      <c r="H10" s="953"/>
      <c r="I10" s="964"/>
      <c r="J10" s="965"/>
      <c r="K10" s="953"/>
      <c r="L10" s="964"/>
    </row>
    <row r="11" spans="1:12" s="974" customFormat="1" ht="9.9499999999999993" customHeight="1">
      <c r="A11" s="966">
        <v>1</v>
      </c>
      <c r="B11" s="967"/>
      <c r="C11" s="967"/>
      <c r="D11" s="967"/>
      <c r="E11" s="968" t="s">
        <v>32</v>
      </c>
      <c r="F11" s="968">
        <v>3</v>
      </c>
      <c r="G11" s="969" t="s">
        <v>34</v>
      </c>
      <c r="H11" s="970" t="s">
        <v>35</v>
      </c>
      <c r="I11" s="971" t="s">
        <v>36</v>
      </c>
      <c r="J11" s="972">
        <v>7</v>
      </c>
      <c r="K11" s="1006">
        <v>8</v>
      </c>
      <c r="L11" s="973">
        <v>9</v>
      </c>
    </row>
    <row r="12" spans="1:12" ht="18.95" customHeight="1">
      <c r="A12" s="975"/>
      <c r="B12" s="976"/>
      <c r="C12" s="977" t="s">
        <v>40</v>
      </c>
      <c r="D12" s="978" t="s">
        <v>41</v>
      </c>
      <c r="E12" s="1078">
        <v>508019293000</v>
      </c>
      <c r="F12" s="1078">
        <v>291411455000</v>
      </c>
      <c r="G12" s="1078">
        <v>26744707000</v>
      </c>
      <c r="H12" s="1078">
        <v>88863531000</v>
      </c>
      <c r="I12" s="1078">
        <v>33668011000</v>
      </c>
      <c r="J12" s="1078">
        <v>29399900000</v>
      </c>
      <c r="K12" s="1078">
        <v>25992407000</v>
      </c>
      <c r="L12" s="1079">
        <v>11939282000</v>
      </c>
    </row>
    <row r="13" spans="1:12" ht="18.95" customHeight="1">
      <c r="A13" s="979"/>
      <c r="B13" s="980"/>
      <c r="C13" s="981"/>
      <c r="D13" s="962" t="s">
        <v>42</v>
      </c>
      <c r="E13" s="1080">
        <v>508019293000.00006</v>
      </c>
      <c r="F13" s="1078">
        <v>290935853979.03003</v>
      </c>
      <c r="G13" s="1078">
        <v>26763114155.190002</v>
      </c>
      <c r="H13" s="1078">
        <v>91380284226.710007</v>
      </c>
      <c r="I13" s="1078">
        <v>33994372720.090004</v>
      </c>
      <c r="J13" s="1078">
        <v>29099905000</v>
      </c>
      <c r="K13" s="1078">
        <v>25014527706.959999</v>
      </c>
      <c r="L13" s="1081">
        <v>10831235212.020002</v>
      </c>
    </row>
    <row r="14" spans="1:12" ht="18.95" customHeight="1">
      <c r="A14" s="979"/>
      <c r="B14" s="980"/>
      <c r="C14" s="946" t="s">
        <v>4</v>
      </c>
      <c r="D14" s="962" t="s">
        <v>43</v>
      </c>
      <c r="E14" s="1080">
        <v>395692416169.64001</v>
      </c>
      <c r="F14" s="1078">
        <v>223105898792.48007</v>
      </c>
      <c r="G14" s="1078">
        <v>24190833071.719994</v>
      </c>
      <c r="H14" s="1078">
        <v>72280059242.970016</v>
      </c>
      <c r="I14" s="1078">
        <v>17613623120.299995</v>
      </c>
      <c r="J14" s="1078">
        <v>27821999680.470001</v>
      </c>
      <c r="K14" s="1078">
        <v>22681619148.100006</v>
      </c>
      <c r="L14" s="1081">
        <v>7998383113.6000013</v>
      </c>
    </row>
    <row r="15" spans="1:12" ht="18.95" customHeight="1">
      <c r="A15" s="979"/>
      <c r="B15" s="980"/>
      <c r="C15" s="981"/>
      <c r="D15" s="962" t="s">
        <v>44</v>
      </c>
      <c r="E15" s="1007">
        <v>0.77889249802495197</v>
      </c>
      <c r="F15" s="1008">
        <v>0.76560442276533047</v>
      </c>
      <c r="G15" s="1008">
        <v>0.90450918275978842</v>
      </c>
      <c r="H15" s="1008">
        <v>0.81338270525138168</v>
      </c>
      <c r="I15" s="1008">
        <v>0.52315603438231018</v>
      </c>
      <c r="J15" s="1008">
        <v>0.94632973855251212</v>
      </c>
      <c r="K15" s="1008">
        <v>0.87262480724082248</v>
      </c>
      <c r="L15" s="1009">
        <v>0.66992161786613313</v>
      </c>
    </row>
    <row r="16" spans="1:12" ht="18.95" customHeight="1">
      <c r="A16" s="982"/>
      <c r="B16" s="983"/>
      <c r="C16" s="984"/>
      <c r="D16" s="962" t="s">
        <v>45</v>
      </c>
      <c r="E16" s="1010">
        <v>0.77889249802495186</v>
      </c>
      <c r="F16" s="1011">
        <v>0.76685597784232196</v>
      </c>
      <c r="G16" s="1011">
        <v>0.90388707874000596</v>
      </c>
      <c r="H16" s="1011">
        <v>0.7909808976260867</v>
      </c>
      <c r="I16" s="1011">
        <v>0.51813349419125154</v>
      </c>
      <c r="J16" s="1011">
        <v>0.95608558448799064</v>
      </c>
      <c r="K16" s="1011">
        <v>0.90673785305125354</v>
      </c>
      <c r="L16" s="1012">
        <v>0.73845530606922527</v>
      </c>
    </row>
    <row r="17" spans="1:12" ht="18.95" customHeight="1">
      <c r="A17" s="985" t="s">
        <v>350</v>
      </c>
      <c r="B17" s="986" t="s">
        <v>47</v>
      </c>
      <c r="C17" s="987" t="s">
        <v>351</v>
      </c>
      <c r="D17" s="988" t="s">
        <v>41</v>
      </c>
      <c r="E17" s="1082">
        <v>5626812000</v>
      </c>
      <c r="F17" s="1077">
        <v>2675447000</v>
      </c>
      <c r="G17" s="1077">
        <v>1965000</v>
      </c>
      <c r="H17" s="1077">
        <v>1152618000</v>
      </c>
      <c r="I17" s="1077">
        <v>131140000</v>
      </c>
      <c r="J17" s="1077">
        <v>0</v>
      </c>
      <c r="K17" s="1077">
        <v>0</v>
      </c>
      <c r="L17" s="1085">
        <v>1665642000</v>
      </c>
    </row>
    <row r="18" spans="1:12" ht="18.95" customHeight="1">
      <c r="A18" s="989"/>
      <c r="B18" s="986"/>
      <c r="C18" s="987"/>
      <c r="D18" s="990" t="s">
        <v>42</v>
      </c>
      <c r="E18" s="1084">
        <v>10565007504.15</v>
      </c>
      <c r="F18" s="1077">
        <v>5262877517.9299984</v>
      </c>
      <c r="G18" s="1077">
        <v>2815022.89</v>
      </c>
      <c r="H18" s="1077">
        <v>1602129466.0700004</v>
      </c>
      <c r="I18" s="1077">
        <v>165892711</v>
      </c>
      <c r="J18" s="1077">
        <v>0</v>
      </c>
      <c r="K18" s="1077">
        <v>0</v>
      </c>
      <c r="L18" s="1085">
        <v>3531292786.2600007</v>
      </c>
    </row>
    <row r="19" spans="1:12" ht="18.95" customHeight="1">
      <c r="A19" s="989"/>
      <c r="B19" s="986"/>
      <c r="C19" s="987"/>
      <c r="D19" s="990" t="s">
        <v>43</v>
      </c>
      <c r="E19" s="1084">
        <v>9462494978.5999985</v>
      </c>
      <c r="F19" s="1077">
        <v>4752335390.4800014</v>
      </c>
      <c r="G19" s="1077">
        <v>1817776.2500000002</v>
      </c>
      <c r="H19" s="1077">
        <v>1305127041.1799984</v>
      </c>
      <c r="I19" s="1077">
        <v>85055411.830000043</v>
      </c>
      <c r="J19" s="1077">
        <v>0</v>
      </c>
      <c r="K19" s="1077">
        <v>0</v>
      </c>
      <c r="L19" s="1085">
        <v>3318159358.8599992</v>
      </c>
    </row>
    <row r="20" spans="1:12" ht="18.95" customHeight="1">
      <c r="A20" s="989"/>
      <c r="B20" s="987"/>
      <c r="C20" s="987"/>
      <c r="D20" s="990" t="s">
        <v>44</v>
      </c>
      <c r="E20" s="1013">
        <v>1.6816796044723012</v>
      </c>
      <c r="F20" s="947">
        <v>1.7762771568564062</v>
      </c>
      <c r="G20" s="947">
        <v>0.92507697201017824</v>
      </c>
      <c r="H20" s="947">
        <v>1.1323153388026201</v>
      </c>
      <c r="I20" s="947">
        <v>0.64858480883025804</v>
      </c>
      <c r="J20" s="947">
        <v>0</v>
      </c>
      <c r="K20" s="947">
        <v>0</v>
      </c>
      <c r="L20" s="1014">
        <v>1.9921203709200412</v>
      </c>
    </row>
    <row r="21" spans="1:12" s="994" customFormat="1" ht="18.95" customHeight="1">
      <c r="A21" s="991"/>
      <c r="B21" s="992"/>
      <c r="C21" s="992"/>
      <c r="D21" s="993" t="s">
        <v>45</v>
      </c>
      <c r="E21" s="1015">
        <v>0.89564488949800292</v>
      </c>
      <c r="F21" s="1016">
        <v>0.90299182800461519</v>
      </c>
      <c r="G21" s="1016">
        <v>0.64574119679716002</v>
      </c>
      <c r="H21" s="1016">
        <v>0.81462020942755364</v>
      </c>
      <c r="I21" s="1016">
        <v>0.51271337551412999</v>
      </c>
      <c r="J21" s="1016">
        <v>0</v>
      </c>
      <c r="K21" s="1016">
        <v>0</v>
      </c>
      <c r="L21" s="1017">
        <v>0.93964436247561012</v>
      </c>
    </row>
    <row r="22" spans="1:12" ht="18.95" customHeight="1">
      <c r="A22" s="985" t="s">
        <v>352</v>
      </c>
      <c r="B22" s="986" t="s">
        <v>47</v>
      </c>
      <c r="C22" s="987" t="s">
        <v>353</v>
      </c>
      <c r="D22" s="990" t="s">
        <v>41</v>
      </c>
      <c r="E22" s="1082">
        <v>12329000</v>
      </c>
      <c r="F22" s="1077">
        <v>4834000</v>
      </c>
      <c r="G22" s="1077">
        <v>8000</v>
      </c>
      <c r="H22" s="1077">
        <v>1493000</v>
      </c>
      <c r="I22" s="1077">
        <v>0</v>
      </c>
      <c r="J22" s="1077">
        <v>0</v>
      </c>
      <c r="K22" s="1077">
        <v>0</v>
      </c>
      <c r="L22" s="1085">
        <v>5994000</v>
      </c>
    </row>
    <row r="23" spans="1:12" ht="18.95" customHeight="1">
      <c r="A23" s="985"/>
      <c r="B23" s="986"/>
      <c r="C23" s="987"/>
      <c r="D23" s="990" t="s">
        <v>42</v>
      </c>
      <c r="E23" s="1084">
        <v>13548996.98</v>
      </c>
      <c r="F23" s="1077">
        <v>5598615.9799999995</v>
      </c>
      <c r="G23" s="1077">
        <v>8000</v>
      </c>
      <c r="H23" s="1077">
        <v>2142800</v>
      </c>
      <c r="I23" s="1077">
        <v>0</v>
      </c>
      <c r="J23" s="1077">
        <v>0</v>
      </c>
      <c r="K23" s="1077">
        <v>0</v>
      </c>
      <c r="L23" s="1085">
        <v>5799581</v>
      </c>
    </row>
    <row r="24" spans="1:12" ht="18.95" customHeight="1">
      <c r="A24" s="985"/>
      <c r="B24" s="986"/>
      <c r="C24" s="987"/>
      <c r="D24" s="990" t="s">
        <v>43</v>
      </c>
      <c r="E24" s="1084">
        <v>7131522.7800000012</v>
      </c>
      <c r="F24" s="1077">
        <v>1057161.6100000001</v>
      </c>
      <c r="G24" s="1077">
        <v>6465.59</v>
      </c>
      <c r="H24" s="1077">
        <v>1590507.31</v>
      </c>
      <c r="I24" s="1077">
        <v>0</v>
      </c>
      <c r="J24" s="1077">
        <v>0</v>
      </c>
      <c r="K24" s="1077">
        <v>0</v>
      </c>
      <c r="L24" s="1085">
        <v>4477388.2700000005</v>
      </c>
    </row>
    <row r="25" spans="1:12" ht="18.95" customHeight="1">
      <c r="A25" s="985"/>
      <c r="B25" s="987"/>
      <c r="C25" s="987"/>
      <c r="D25" s="990" t="s">
        <v>44</v>
      </c>
      <c r="E25" s="1013">
        <v>0.57843481060913304</v>
      </c>
      <c r="F25" s="947">
        <v>0.21869292718245761</v>
      </c>
      <c r="G25" s="947">
        <v>0.80819874999999997</v>
      </c>
      <c r="H25" s="947">
        <v>1.0653096517079705</v>
      </c>
      <c r="I25" s="947">
        <v>0</v>
      </c>
      <c r="J25" s="947">
        <v>0</v>
      </c>
      <c r="K25" s="947">
        <v>0</v>
      </c>
      <c r="L25" s="1014">
        <v>0.74697835669002344</v>
      </c>
    </row>
    <row r="26" spans="1:12" ht="18.95" customHeight="1">
      <c r="A26" s="991"/>
      <c r="B26" s="992"/>
      <c r="C26" s="992"/>
      <c r="D26" s="990" t="s">
        <v>45</v>
      </c>
      <c r="E26" s="1015">
        <v>0.52635060665575562</v>
      </c>
      <c r="F26" s="1016">
        <v>0.18882552648306486</v>
      </c>
      <c r="G26" s="1016">
        <v>0.80819874999999997</v>
      </c>
      <c r="H26" s="1016">
        <v>0.74225653817435133</v>
      </c>
      <c r="I26" s="1016">
        <v>0</v>
      </c>
      <c r="J26" s="1016">
        <v>0</v>
      </c>
      <c r="K26" s="1016">
        <v>0</v>
      </c>
      <c r="L26" s="1017">
        <v>0.77201926656425701</v>
      </c>
    </row>
    <row r="27" spans="1:12" ht="18.95" customHeight="1">
      <c r="A27" s="985" t="s">
        <v>354</v>
      </c>
      <c r="B27" s="986" t="s">
        <v>47</v>
      </c>
      <c r="C27" s="987" t="s">
        <v>355</v>
      </c>
      <c r="D27" s="988" t="s">
        <v>41</v>
      </c>
      <c r="E27" s="1082">
        <v>123800000</v>
      </c>
      <c r="F27" s="1077">
        <v>5233000</v>
      </c>
      <c r="G27" s="1077">
        <v>1217000</v>
      </c>
      <c r="H27" s="1077">
        <v>40306000</v>
      </c>
      <c r="I27" s="1077">
        <v>452000</v>
      </c>
      <c r="J27" s="1077">
        <v>0</v>
      </c>
      <c r="K27" s="1077">
        <v>0</v>
      </c>
      <c r="L27" s="1085">
        <v>76592000</v>
      </c>
    </row>
    <row r="28" spans="1:12" ht="18.95" customHeight="1">
      <c r="A28" s="985"/>
      <c r="B28" s="986"/>
      <c r="C28" s="987"/>
      <c r="D28" s="990" t="s">
        <v>42</v>
      </c>
      <c r="E28" s="1084">
        <v>190842012</v>
      </c>
      <c r="F28" s="1077">
        <v>5233000</v>
      </c>
      <c r="G28" s="1077">
        <v>1204300.1000000001</v>
      </c>
      <c r="H28" s="1077">
        <v>40315508.899999999</v>
      </c>
      <c r="I28" s="1077">
        <v>550191</v>
      </c>
      <c r="J28" s="1077">
        <v>0</v>
      </c>
      <c r="K28" s="1077">
        <v>0</v>
      </c>
      <c r="L28" s="1085">
        <v>143539012</v>
      </c>
    </row>
    <row r="29" spans="1:12" ht="18.95" customHeight="1">
      <c r="A29" s="985"/>
      <c r="B29" s="986"/>
      <c r="C29" s="987"/>
      <c r="D29" s="990" t="s">
        <v>43</v>
      </c>
      <c r="E29" s="1084">
        <v>152156978.31999999</v>
      </c>
      <c r="F29" s="1077">
        <v>5233000</v>
      </c>
      <c r="G29" s="1077">
        <v>972581.08000000007</v>
      </c>
      <c r="H29" s="1077">
        <v>33680642.680000015</v>
      </c>
      <c r="I29" s="1077">
        <v>433871.62</v>
      </c>
      <c r="J29" s="1077">
        <v>0</v>
      </c>
      <c r="K29" s="1077">
        <v>0</v>
      </c>
      <c r="L29" s="1085">
        <v>111836882.94</v>
      </c>
    </row>
    <row r="30" spans="1:12" ht="18.95" customHeight="1">
      <c r="A30" s="989"/>
      <c r="B30" s="987"/>
      <c r="C30" s="987"/>
      <c r="D30" s="990" t="s">
        <v>44</v>
      </c>
      <c r="E30" s="1013">
        <v>1.229054752180937</v>
      </c>
      <c r="F30" s="947">
        <v>1</v>
      </c>
      <c r="G30" s="947">
        <v>0.79916276088742821</v>
      </c>
      <c r="H30" s="947">
        <v>0.83562354686647189</v>
      </c>
      <c r="I30" s="947">
        <v>0.95989296460176987</v>
      </c>
      <c r="J30" s="947">
        <v>0</v>
      </c>
      <c r="K30" s="947">
        <v>0</v>
      </c>
      <c r="L30" s="1014">
        <v>1.4601640241800711</v>
      </c>
    </row>
    <row r="31" spans="1:12" ht="18.95" customHeight="1">
      <c r="A31" s="991"/>
      <c r="B31" s="992"/>
      <c r="C31" s="992"/>
      <c r="D31" s="995" t="s">
        <v>45</v>
      </c>
      <c r="E31" s="1015">
        <v>0.79729288496497297</v>
      </c>
      <c r="F31" s="1016">
        <v>1</v>
      </c>
      <c r="G31" s="1016">
        <v>0.80759030078964533</v>
      </c>
      <c r="H31" s="1016">
        <v>0.83542645495416323</v>
      </c>
      <c r="I31" s="1016">
        <v>0.78858363731867664</v>
      </c>
      <c r="J31" s="1016">
        <v>0</v>
      </c>
      <c r="K31" s="1016">
        <v>0</v>
      </c>
      <c r="L31" s="1017">
        <v>0.77913928333295202</v>
      </c>
    </row>
    <row r="32" spans="1:12" ht="18.95" customHeight="1">
      <c r="A32" s="985" t="s">
        <v>356</v>
      </c>
      <c r="B32" s="986" t="s">
        <v>47</v>
      </c>
      <c r="C32" s="987" t="s">
        <v>357</v>
      </c>
      <c r="D32" s="990" t="s">
        <v>41</v>
      </c>
      <c r="E32" s="1082">
        <v>2020359000</v>
      </c>
      <c r="F32" s="1077">
        <v>1120853000</v>
      </c>
      <c r="G32" s="1077">
        <v>0</v>
      </c>
      <c r="H32" s="1077">
        <v>0</v>
      </c>
      <c r="I32" s="1077">
        <v>899506000</v>
      </c>
      <c r="J32" s="1077">
        <v>0</v>
      </c>
      <c r="K32" s="1077">
        <v>0</v>
      </c>
      <c r="L32" s="1085">
        <v>0</v>
      </c>
    </row>
    <row r="33" spans="1:12" ht="18.95" customHeight="1">
      <c r="A33" s="985"/>
      <c r="B33" s="986"/>
      <c r="C33" s="987"/>
      <c r="D33" s="990" t="s">
        <v>42</v>
      </c>
      <c r="E33" s="1084">
        <v>2060368000</v>
      </c>
      <c r="F33" s="1077">
        <v>1160862000</v>
      </c>
      <c r="G33" s="1077">
        <v>0</v>
      </c>
      <c r="H33" s="1077">
        <v>0</v>
      </c>
      <c r="I33" s="1077">
        <v>899506000</v>
      </c>
      <c r="J33" s="1077">
        <v>0</v>
      </c>
      <c r="K33" s="1077">
        <v>0</v>
      </c>
      <c r="L33" s="1085">
        <v>0</v>
      </c>
    </row>
    <row r="34" spans="1:12" ht="18.95" customHeight="1">
      <c r="A34" s="985"/>
      <c r="B34" s="986"/>
      <c r="C34" s="987"/>
      <c r="D34" s="990" t="s">
        <v>43</v>
      </c>
      <c r="E34" s="1084">
        <v>862869309.23000002</v>
      </c>
      <c r="F34" s="1077">
        <v>862869309.23000002</v>
      </c>
      <c r="G34" s="1077">
        <v>0</v>
      </c>
      <c r="H34" s="1077">
        <v>0</v>
      </c>
      <c r="I34" s="1077">
        <v>0</v>
      </c>
      <c r="J34" s="1077">
        <v>0</v>
      </c>
      <c r="K34" s="1077">
        <v>0</v>
      </c>
      <c r="L34" s="1085">
        <v>0</v>
      </c>
    </row>
    <row r="35" spans="1:12" ht="18.95" customHeight="1">
      <c r="A35" s="989"/>
      <c r="B35" s="987"/>
      <c r="C35" s="987"/>
      <c r="D35" s="990" t="s">
        <v>44</v>
      </c>
      <c r="E35" s="1013">
        <v>0.42708712126409221</v>
      </c>
      <c r="F35" s="947">
        <v>0.76983271600290137</v>
      </c>
      <c r="G35" s="947">
        <v>0</v>
      </c>
      <c r="H35" s="947">
        <v>0</v>
      </c>
      <c r="I35" s="947">
        <v>0</v>
      </c>
      <c r="J35" s="947">
        <v>0</v>
      </c>
      <c r="K35" s="947">
        <v>0</v>
      </c>
      <c r="L35" s="1014">
        <v>0</v>
      </c>
    </row>
    <row r="36" spans="1:12" ht="18.95" customHeight="1">
      <c r="A36" s="991"/>
      <c r="B36" s="992"/>
      <c r="C36" s="992"/>
      <c r="D36" s="990" t="s">
        <v>45</v>
      </c>
      <c r="E36" s="1015">
        <v>0.41879378306690845</v>
      </c>
      <c r="F36" s="1016">
        <v>0.74330050361713973</v>
      </c>
      <c r="G36" s="1016">
        <v>0</v>
      </c>
      <c r="H36" s="1016">
        <v>0</v>
      </c>
      <c r="I36" s="1016">
        <v>0</v>
      </c>
      <c r="J36" s="1016">
        <v>0</v>
      </c>
      <c r="K36" s="1016">
        <v>0</v>
      </c>
      <c r="L36" s="1017">
        <v>0</v>
      </c>
    </row>
    <row r="37" spans="1:12" ht="18.95" customHeight="1">
      <c r="A37" s="985" t="s">
        <v>358</v>
      </c>
      <c r="B37" s="986" t="s">
        <v>47</v>
      </c>
      <c r="C37" s="987" t="s">
        <v>359</v>
      </c>
      <c r="D37" s="988" t="s">
        <v>41</v>
      </c>
      <c r="E37" s="1082">
        <v>811832000</v>
      </c>
      <c r="F37" s="1077">
        <v>184459000</v>
      </c>
      <c r="G37" s="1077">
        <v>155000</v>
      </c>
      <c r="H37" s="1077">
        <v>431320000</v>
      </c>
      <c r="I37" s="1077">
        <v>102704000</v>
      </c>
      <c r="J37" s="1077">
        <v>0</v>
      </c>
      <c r="K37" s="1077">
        <v>0</v>
      </c>
      <c r="L37" s="1085">
        <v>93194000</v>
      </c>
    </row>
    <row r="38" spans="1:12" ht="18.95" customHeight="1">
      <c r="A38" s="985"/>
      <c r="B38" s="986"/>
      <c r="C38" s="987"/>
      <c r="D38" s="990" t="s">
        <v>42</v>
      </c>
      <c r="E38" s="1084">
        <v>887926335</v>
      </c>
      <c r="F38" s="1077">
        <v>238637133</v>
      </c>
      <c r="G38" s="1077">
        <v>170000</v>
      </c>
      <c r="H38" s="1077">
        <v>452486292</v>
      </c>
      <c r="I38" s="1077">
        <v>106316534</v>
      </c>
      <c r="J38" s="1077">
        <v>0</v>
      </c>
      <c r="K38" s="1077">
        <v>0</v>
      </c>
      <c r="L38" s="1085">
        <v>90316376</v>
      </c>
    </row>
    <row r="39" spans="1:12" ht="18.95" customHeight="1">
      <c r="A39" s="985"/>
      <c r="B39" s="986"/>
      <c r="C39" s="987"/>
      <c r="D39" s="990" t="s">
        <v>43</v>
      </c>
      <c r="E39" s="1084">
        <v>591597553.73000002</v>
      </c>
      <c r="F39" s="1077">
        <v>149131058.72999999</v>
      </c>
      <c r="G39" s="1077">
        <v>158899.48000000001</v>
      </c>
      <c r="H39" s="1077">
        <v>269731573.64999998</v>
      </c>
      <c r="I39" s="1077">
        <v>88096835.609999999</v>
      </c>
      <c r="J39" s="1077">
        <v>0</v>
      </c>
      <c r="K39" s="1077">
        <v>0</v>
      </c>
      <c r="L39" s="1085">
        <v>84479186.25999999</v>
      </c>
    </row>
    <row r="40" spans="1:12" ht="18.95" customHeight="1">
      <c r="A40" s="989"/>
      <c r="B40" s="987"/>
      <c r="C40" s="987"/>
      <c r="D40" s="990" t="s">
        <v>44</v>
      </c>
      <c r="E40" s="1013">
        <v>0.72871918541028191</v>
      </c>
      <c r="F40" s="947">
        <v>0.80847808309705671</v>
      </c>
      <c r="G40" s="947">
        <v>1.0251579354838711</v>
      </c>
      <c r="H40" s="947">
        <v>0.62536301040990439</v>
      </c>
      <c r="I40" s="947">
        <v>0.85777414326608503</v>
      </c>
      <c r="J40" s="947">
        <v>0</v>
      </c>
      <c r="K40" s="947">
        <v>0</v>
      </c>
      <c r="L40" s="1014">
        <v>0.90648739468206097</v>
      </c>
    </row>
    <row r="41" spans="1:12" ht="18.95" customHeight="1">
      <c r="A41" s="991"/>
      <c r="B41" s="992"/>
      <c r="C41" s="992"/>
      <c r="D41" s="996" t="s">
        <v>45</v>
      </c>
      <c r="E41" s="1015">
        <v>0.66626873245064866</v>
      </c>
      <c r="F41" s="1016">
        <v>0.62492813610026055</v>
      </c>
      <c r="G41" s="1016">
        <v>0.93470282352941181</v>
      </c>
      <c r="H41" s="1016">
        <v>0.59610993397784517</v>
      </c>
      <c r="I41" s="1016">
        <v>0.82862779941641063</v>
      </c>
      <c r="J41" s="1016">
        <v>0</v>
      </c>
      <c r="K41" s="1016">
        <v>0</v>
      </c>
      <c r="L41" s="1017">
        <v>0.93536953099181031</v>
      </c>
    </row>
    <row r="42" spans="1:12" ht="18.75" customHeight="1">
      <c r="A42" s="997" t="s">
        <v>360</v>
      </c>
      <c r="B42" s="998" t="s">
        <v>47</v>
      </c>
      <c r="C42" s="999" t="s">
        <v>361</v>
      </c>
      <c r="D42" s="1000" t="s">
        <v>41</v>
      </c>
      <c r="E42" s="1147">
        <v>0</v>
      </c>
      <c r="F42" s="1146">
        <v>0</v>
      </c>
      <c r="G42" s="1146">
        <v>0</v>
      </c>
      <c r="H42" s="1146">
        <v>0</v>
      </c>
      <c r="I42" s="1146">
        <v>0</v>
      </c>
      <c r="J42" s="1146">
        <v>0</v>
      </c>
      <c r="K42" s="1146">
        <v>0</v>
      </c>
      <c r="L42" s="1149">
        <v>0</v>
      </c>
    </row>
    <row r="43" spans="1:12" ht="18.95" customHeight="1">
      <c r="A43" s="989"/>
      <c r="B43" s="987"/>
      <c r="C43" s="987" t="s">
        <v>362</v>
      </c>
      <c r="D43" s="990" t="s">
        <v>42</v>
      </c>
      <c r="E43" s="1148">
        <v>1498962</v>
      </c>
      <c r="F43" s="1146">
        <v>0</v>
      </c>
      <c r="G43" s="1146">
        <v>0</v>
      </c>
      <c r="H43" s="1146">
        <v>0</v>
      </c>
      <c r="I43" s="1146">
        <v>1498962</v>
      </c>
      <c r="J43" s="1146">
        <v>0</v>
      </c>
      <c r="K43" s="1146">
        <v>0</v>
      </c>
      <c r="L43" s="1149">
        <v>0</v>
      </c>
    </row>
    <row r="44" spans="1:12" ht="18.95" customHeight="1">
      <c r="A44" s="989"/>
      <c r="B44" s="987"/>
      <c r="C44" s="987"/>
      <c r="D44" s="990" t="s">
        <v>43</v>
      </c>
      <c r="E44" s="1148">
        <v>844906</v>
      </c>
      <c r="F44" s="1146">
        <v>0</v>
      </c>
      <c r="G44" s="1146">
        <v>0</v>
      </c>
      <c r="H44" s="1146">
        <v>0</v>
      </c>
      <c r="I44" s="1146">
        <v>844906</v>
      </c>
      <c r="J44" s="1146">
        <v>0</v>
      </c>
      <c r="K44" s="1146">
        <v>0</v>
      </c>
      <c r="L44" s="1149">
        <v>0</v>
      </c>
    </row>
    <row r="45" spans="1:12" ht="18.95" customHeight="1">
      <c r="A45" s="989"/>
      <c r="B45" s="987"/>
      <c r="C45" s="987"/>
      <c r="D45" s="990" t="s">
        <v>44</v>
      </c>
      <c r="E45" s="1141">
        <v>0</v>
      </c>
      <c r="F45" s="1140">
        <v>0</v>
      </c>
      <c r="G45" s="1140">
        <v>0</v>
      </c>
      <c r="H45" s="1140">
        <v>0</v>
      </c>
      <c r="I45" s="1140">
        <v>0</v>
      </c>
      <c r="J45" s="1140">
        <v>0</v>
      </c>
      <c r="K45" s="1140">
        <v>0</v>
      </c>
      <c r="L45" s="1142">
        <v>0</v>
      </c>
    </row>
    <row r="46" spans="1:12" ht="18.95" customHeight="1">
      <c r="A46" s="991"/>
      <c r="B46" s="992"/>
      <c r="C46" s="992"/>
      <c r="D46" s="993" t="s">
        <v>45</v>
      </c>
      <c r="E46" s="1143">
        <v>0.56366071988482702</v>
      </c>
      <c r="F46" s="1144">
        <v>0</v>
      </c>
      <c r="G46" s="1144">
        <v>0</v>
      </c>
      <c r="H46" s="1144">
        <v>0</v>
      </c>
      <c r="I46" s="1144">
        <v>0.56366071988482702</v>
      </c>
      <c r="J46" s="1144">
        <v>0</v>
      </c>
      <c r="K46" s="1144">
        <v>0</v>
      </c>
      <c r="L46" s="1145">
        <v>0</v>
      </c>
    </row>
    <row r="47" spans="1:12" ht="18.95" customHeight="1">
      <c r="A47" s="985" t="s">
        <v>363</v>
      </c>
      <c r="B47" s="986" t="s">
        <v>47</v>
      </c>
      <c r="C47" s="987" t="s">
        <v>364</v>
      </c>
      <c r="D47" s="1001" t="s">
        <v>41</v>
      </c>
      <c r="E47" s="1082">
        <v>441849000</v>
      </c>
      <c r="F47" s="1077">
        <v>340266000</v>
      </c>
      <c r="G47" s="1077">
        <v>257000</v>
      </c>
      <c r="H47" s="1077">
        <v>100246000</v>
      </c>
      <c r="I47" s="1077">
        <v>450000</v>
      </c>
      <c r="J47" s="1077">
        <v>0</v>
      </c>
      <c r="K47" s="1077">
        <v>0</v>
      </c>
      <c r="L47" s="1085">
        <v>630000</v>
      </c>
    </row>
    <row r="48" spans="1:12" ht="18.95" customHeight="1">
      <c r="A48" s="985"/>
      <c r="B48" s="986"/>
      <c r="C48" s="987"/>
      <c r="D48" s="990" t="s">
        <v>42</v>
      </c>
      <c r="E48" s="1084">
        <v>2215597286.6500001</v>
      </c>
      <c r="F48" s="1077">
        <v>1292770158</v>
      </c>
      <c r="G48" s="1077">
        <v>289949</v>
      </c>
      <c r="H48" s="1077">
        <v>921792001.64999998</v>
      </c>
      <c r="I48" s="1077">
        <v>741336</v>
      </c>
      <c r="J48" s="1077">
        <v>0</v>
      </c>
      <c r="K48" s="1077">
        <v>0</v>
      </c>
      <c r="L48" s="1085">
        <v>3842</v>
      </c>
    </row>
    <row r="49" spans="1:12" ht="18.95" customHeight="1">
      <c r="A49" s="985"/>
      <c r="B49" s="986"/>
      <c r="C49" s="987"/>
      <c r="D49" s="990" t="s">
        <v>43</v>
      </c>
      <c r="E49" s="1084">
        <v>1522202638.9400001</v>
      </c>
      <c r="F49" s="1077">
        <v>1271256990.3299999</v>
      </c>
      <c r="G49" s="1077">
        <v>183239.31999999998</v>
      </c>
      <c r="H49" s="1077">
        <v>250180770.66000015</v>
      </c>
      <c r="I49" s="1077">
        <v>577796.96</v>
      </c>
      <c r="J49" s="1077">
        <v>0</v>
      </c>
      <c r="K49" s="1077">
        <v>0</v>
      </c>
      <c r="L49" s="1085">
        <v>3841.67</v>
      </c>
    </row>
    <row r="50" spans="1:12" ht="18.95" customHeight="1">
      <c r="A50" s="985"/>
      <c r="B50" s="987"/>
      <c r="C50" s="987"/>
      <c r="D50" s="990" t="s">
        <v>44</v>
      </c>
      <c r="E50" s="1013">
        <v>3.4450743103186836</v>
      </c>
      <c r="F50" s="947">
        <v>3.7360682240658778</v>
      </c>
      <c r="G50" s="947">
        <v>0.71299346303501931</v>
      </c>
      <c r="H50" s="947">
        <v>2.4956683624284275</v>
      </c>
      <c r="I50" s="947">
        <v>1.2839932444444444</v>
      </c>
      <c r="J50" s="947">
        <v>0</v>
      </c>
      <c r="K50" s="947">
        <v>0</v>
      </c>
      <c r="L50" s="1014">
        <v>6.0978888888888888E-3</v>
      </c>
    </row>
    <row r="51" spans="1:12" ht="18.95" customHeight="1">
      <c r="A51" s="991"/>
      <c r="B51" s="992"/>
      <c r="C51" s="992"/>
      <c r="D51" s="995" t="s">
        <v>45</v>
      </c>
      <c r="E51" s="1015">
        <v>0.68703940382666828</v>
      </c>
      <c r="F51" s="1016">
        <v>0.98335886117352655</v>
      </c>
      <c r="G51" s="1016">
        <v>0.63197086384157208</v>
      </c>
      <c r="H51" s="1016">
        <v>0.27140696622684801</v>
      </c>
      <c r="I51" s="1016">
        <v>0.77939957050514197</v>
      </c>
      <c r="J51" s="1016">
        <v>0</v>
      </c>
      <c r="K51" s="1016">
        <v>0</v>
      </c>
      <c r="L51" s="1017">
        <v>0.99991410723581475</v>
      </c>
    </row>
    <row r="52" spans="1:12" ht="18.95" customHeight="1">
      <c r="A52" s="985" t="s">
        <v>365</v>
      </c>
      <c r="B52" s="986" t="s">
        <v>47</v>
      </c>
      <c r="C52" s="987" t="s">
        <v>366</v>
      </c>
      <c r="D52" s="988" t="s">
        <v>41</v>
      </c>
      <c r="E52" s="1082">
        <v>21000000</v>
      </c>
      <c r="F52" s="1077">
        <v>21000000</v>
      </c>
      <c r="G52" s="1077">
        <v>0</v>
      </c>
      <c r="H52" s="1077">
        <v>0</v>
      </c>
      <c r="I52" s="1077">
        <v>0</v>
      </c>
      <c r="J52" s="1077">
        <v>0</v>
      </c>
      <c r="K52" s="1077">
        <v>0</v>
      </c>
      <c r="L52" s="1085">
        <v>0</v>
      </c>
    </row>
    <row r="53" spans="1:12" ht="18.95" customHeight="1">
      <c r="A53" s="985"/>
      <c r="B53" s="986"/>
      <c r="C53" s="987"/>
      <c r="D53" s="990" t="s">
        <v>42</v>
      </c>
      <c r="E53" s="1084">
        <v>21000000</v>
      </c>
      <c r="F53" s="1077">
        <v>21000000</v>
      </c>
      <c r="G53" s="1077">
        <v>0</v>
      </c>
      <c r="H53" s="1077">
        <v>0</v>
      </c>
      <c r="I53" s="1077">
        <v>0</v>
      </c>
      <c r="J53" s="1077">
        <v>0</v>
      </c>
      <c r="K53" s="1077">
        <v>0</v>
      </c>
      <c r="L53" s="1085">
        <v>0</v>
      </c>
    </row>
    <row r="54" spans="1:12" ht="18.95" customHeight="1">
      <c r="A54" s="985"/>
      <c r="B54" s="986"/>
      <c r="C54" s="987"/>
      <c r="D54" s="990" t="s">
        <v>43</v>
      </c>
      <c r="E54" s="1084">
        <v>11106002</v>
      </c>
      <c r="F54" s="1077">
        <v>11106002</v>
      </c>
      <c r="G54" s="1077">
        <v>0</v>
      </c>
      <c r="H54" s="1077">
        <v>0</v>
      </c>
      <c r="I54" s="1077">
        <v>0</v>
      </c>
      <c r="J54" s="1077">
        <v>0</v>
      </c>
      <c r="K54" s="1077">
        <v>0</v>
      </c>
      <c r="L54" s="1085">
        <v>0</v>
      </c>
    </row>
    <row r="55" spans="1:12" ht="18.95" customHeight="1">
      <c r="A55" s="989"/>
      <c r="B55" s="987"/>
      <c r="C55" s="987"/>
      <c r="D55" s="990" t="s">
        <v>44</v>
      </c>
      <c r="E55" s="1013">
        <v>0.5288572380952381</v>
      </c>
      <c r="F55" s="947">
        <v>0.5288572380952381</v>
      </c>
      <c r="G55" s="947">
        <v>0</v>
      </c>
      <c r="H55" s="947">
        <v>0</v>
      </c>
      <c r="I55" s="947">
        <v>0</v>
      </c>
      <c r="J55" s="947">
        <v>0</v>
      </c>
      <c r="K55" s="947">
        <v>0</v>
      </c>
      <c r="L55" s="1014">
        <v>0</v>
      </c>
    </row>
    <row r="56" spans="1:12" ht="18.95" customHeight="1">
      <c r="A56" s="991"/>
      <c r="B56" s="992"/>
      <c r="C56" s="992"/>
      <c r="D56" s="995" t="s">
        <v>45</v>
      </c>
      <c r="E56" s="1015">
        <v>0.5288572380952381</v>
      </c>
      <c r="F56" s="1016">
        <v>0.5288572380952381</v>
      </c>
      <c r="G56" s="1016">
        <v>0</v>
      </c>
      <c r="H56" s="1016">
        <v>0</v>
      </c>
      <c r="I56" s="1016">
        <v>0</v>
      </c>
      <c r="J56" s="1016">
        <v>0</v>
      </c>
      <c r="K56" s="1016">
        <v>0</v>
      </c>
      <c r="L56" s="1017">
        <v>0</v>
      </c>
    </row>
    <row r="57" spans="1:12" ht="18.95" customHeight="1">
      <c r="A57" s="985" t="s">
        <v>367</v>
      </c>
      <c r="B57" s="986" t="s">
        <v>47</v>
      </c>
      <c r="C57" s="987" t="s">
        <v>368</v>
      </c>
      <c r="D57" s="990" t="s">
        <v>41</v>
      </c>
      <c r="E57" s="1082">
        <v>25996859000</v>
      </c>
      <c r="F57" s="1077">
        <v>16323658000</v>
      </c>
      <c r="G57" s="1077">
        <v>13135000</v>
      </c>
      <c r="H57" s="1077">
        <v>3767667000</v>
      </c>
      <c r="I57" s="1077">
        <v>4902221000</v>
      </c>
      <c r="J57" s="1077">
        <v>0</v>
      </c>
      <c r="K57" s="1077">
        <v>0</v>
      </c>
      <c r="L57" s="1085">
        <v>990178000</v>
      </c>
    </row>
    <row r="58" spans="1:12" ht="18.95" customHeight="1">
      <c r="A58" s="985"/>
      <c r="B58" s="986"/>
      <c r="C58" s="987"/>
      <c r="D58" s="990" t="s">
        <v>42</v>
      </c>
      <c r="E58" s="1084">
        <v>29521752169.599998</v>
      </c>
      <c r="F58" s="1077">
        <v>17410209752.02</v>
      </c>
      <c r="G58" s="1077">
        <v>14282701</v>
      </c>
      <c r="H58" s="1077">
        <v>3802755548.7800002</v>
      </c>
      <c r="I58" s="1077">
        <v>6937880632.5299997</v>
      </c>
      <c r="J58" s="1077">
        <v>0</v>
      </c>
      <c r="K58" s="1077">
        <v>0</v>
      </c>
      <c r="L58" s="1085">
        <v>1356623535.27</v>
      </c>
    </row>
    <row r="59" spans="1:12" ht="18.95" customHeight="1">
      <c r="A59" s="985"/>
      <c r="B59" s="986"/>
      <c r="C59" s="987"/>
      <c r="D59" s="990" t="s">
        <v>43</v>
      </c>
      <c r="E59" s="1084">
        <v>12688161273.510002</v>
      </c>
      <c r="F59" s="1077">
        <v>5927476430.4200001</v>
      </c>
      <c r="G59" s="1077">
        <v>11390567.560000002</v>
      </c>
      <c r="H59" s="1077">
        <v>2897632502.7300005</v>
      </c>
      <c r="I59" s="1077">
        <v>2654643329.4699998</v>
      </c>
      <c r="J59" s="1077">
        <v>0</v>
      </c>
      <c r="K59" s="1077">
        <v>0</v>
      </c>
      <c r="L59" s="1085">
        <v>1197018443.3300016</v>
      </c>
    </row>
    <row r="60" spans="1:12" ht="18.95" customHeight="1">
      <c r="A60" s="989"/>
      <c r="B60" s="987"/>
      <c r="C60" s="987"/>
      <c r="D60" s="990" t="s">
        <v>44</v>
      </c>
      <c r="E60" s="1013">
        <v>0.48806516485356949</v>
      </c>
      <c r="F60" s="947">
        <v>0.36312182173995561</v>
      </c>
      <c r="G60" s="947">
        <v>0.86719204872478128</v>
      </c>
      <c r="H60" s="947">
        <v>0.7690787170761112</v>
      </c>
      <c r="I60" s="947">
        <v>0.54151849324418455</v>
      </c>
      <c r="J60" s="947">
        <v>0</v>
      </c>
      <c r="K60" s="947">
        <v>0</v>
      </c>
      <c r="L60" s="1014">
        <v>1.2088921823449941</v>
      </c>
    </row>
    <row r="61" spans="1:12" ht="18.95" customHeight="1">
      <c r="A61" s="991"/>
      <c r="B61" s="992"/>
      <c r="C61" s="992"/>
      <c r="D61" s="990" t="s">
        <v>45</v>
      </c>
      <c r="E61" s="1015">
        <v>0.42979025095182616</v>
      </c>
      <c r="F61" s="1016">
        <v>0.34045979427285594</v>
      </c>
      <c r="G61" s="1016">
        <v>0.79750794755137722</v>
      </c>
      <c r="H61" s="1016">
        <v>0.76198232191380766</v>
      </c>
      <c r="I61" s="1016">
        <v>0.38263029735954757</v>
      </c>
      <c r="J61" s="1016">
        <v>0</v>
      </c>
      <c r="K61" s="1016">
        <v>0</v>
      </c>
      <c r="L61" s="1017">
        <v>0.88235122877458172</v>
      </c>
    </row>
    <row r="62" spans="1:12" ht="18.95" customHeight="1">
      <c r="A62" s="985" t="s">
        <v>369</v>
      </c>
      <c r="B62" s="986" t="s">
        <v>47</v>
      </c>
      <c r="C62" s="987" t="s">
        <v>132</v>
      </c>
      <c r="D62" s="988" t="s">
        <v>41</v>
      </c>
      <c r="E62" s="1082">
        <v>58458000</v>
      </c>
      <c r="F62" s="1077">
        <v>55143000</v>
      </c>
      <c r="G62" s="1077">
        <v>10000</v>
      </c>
      <c r="H62" s="1077">
        <v>3105000</v>
      </c>
      <c r="I62" s="1077">
        <v>200000</v>
      </c>
      <c r="J62" s="1077">
        <v>0</v>
      </c>
      <c r="K62" s="1077">
        <v>0</v>
      </c>
      <c r="L62" s="1085">
        <v>0</v>
      </c>
    </row>
    <row r="63" spans="1:12" ht="18.95" customHeight="1">
      <c r="A63" s="985"/>
      <c r="B63" s="986"/>
      <c r="C63" s="987"/>
      <c r="D63" s="990" t="s">
        <v>42</v>
      </c>
      <c r="E63" s="1084">
        <v>58761153</v>
      </c>
      <c r="F63" s="1077">
        <v>55145080</v>
      </c>
      <c r="G63" s="1077">
        <v>10000</v>
      </c>
      <c r="H63" s="1077">
        <v>3105000</v>
      </c>
      <c r="I63" s="1077">
        <v>200000</v>
      </c>
      <c r="J63" s="1077">
        <v>0</v>
      </c>
      <c r="K63" s="1077">
        <v>0</v>
      </c>
      <c r="L63" s="1085">
        <v>301073</v>
      </c>
    </row>
    <row r="64" spans="1:12" ht="18.95" customHeight="1">
      <c r="A64" s="985"/>
      <c r="B64" s="986"/>
      <c r="C64" s="987"/>
      <c r="D64" s="990" t="s">
        <v>43</v>
      </c>
      <c r="E64" s="1084">
        <v>54740191.159999996</v>
      </c>
      <c r="F64" s="1077">
        <v>52474227</v>
      </c>
      <c r="G64" s="1077">
        <v>0</v>
      </c>
      <c r="H64" s="1077">
        <v>2162641.44</v>
      </c>
      <c r="I64" s="1077">
        <v>0</v>
      </c>
      <c r="J64" s="1077">
        <v>0</v>
      </c>
      <c r="K64" s="1077">
        <v>0</v>
      </c>
      <c r="L64" s="1085">
        <v>103322.72</v>
      </c>
    </row>
    <row r="65" spans="1:12" ht="18.95" customHeight="1">
      <c r="A65" s="989"/>
      <c r="B65" s="987"/>
      <c r="C65" s="987"/>
      <c r="D65" s="990" t="s">
        <v>44</v>
      </c>
      <c r="E65" s="1013">
        <v>0.93640205207157268</v>
      </c>
      <c r="F65" s="947">
        <v>0.95160268755780431</v>
      </c>
      <c r="G65" s="947">
        <v>0</v>
      </c>
      <c r="H65" s="947">
        <v>0.69650287922705312</v>
      </c>
      <c r="I65" s="947">
        <v>0</v>
      </c>
      <c r="J65" s="947">
        <v>0</v>
      </c>
      <c r="K65" s="947">
        <v>0</v>
      </c>
      <c r="L65" s="1014">
        <v>0</v>
      </c>
    </row>
    <row r="66" spans="1:12" ht="18.95" customHeight="1">
      <c r="A66" s="991"/>
      <c r="B66" s="992"/>
      <c r="C66" s="992"/>
      <c r="D66" s="995" t="s">
        <v>45</v>
      </c>
      <c r="E66" s="1015">
        <v>0.93157108676883849</v>
      </c>
      <c r="F66" s="1016">
        <v>0.95156679435409286</v>
      </c>
      <c r="G66" s="1016">
        <v>0</v>
      </c>
      <c r="H66" s="1016">
        <v>0.69650287922705312</v>
      </c>
      <c r="I66" s="1016">
        <v>0</v>
      </c>
      <c r="J66" s="1016">
        <v>0</v>
      </c>
      <c r="K66" s="1016">
        <v>0</v>
      </c>
      <c r="L66" s="1017">
        <v>0.34318162040435374</v>
      </c>
    </row>
    <row r="67" spans="1:12" ht="18.95" customHeight="1">
      <c r="A67" s="985" t="s">
        <v>370</v>
      </c>
      <c r="B67" s="986" t="s">
        <v>47</v>
      </c>
      <c r="C67" s="987" t="s">
        <v>371</v>
      </c>
      <c r="D67" s="988" t="s">
        <v>41</v>
      </c>
      <c r="E67" s="1082">
        <v>741488000</v>
      </c>
      <c r="F67" s="1077">
        <v>729462000</v>
      </c>
      <c r="G67" s="1077">
        <v>321000</v>
      </c>
      <c r="H67" s="1077">
        <v>11233000</v>
      </c>
      <c r="I67" s="1077">
        <v>472000</v>
      </c>
      <c r="J67" s="1077">
        <v>0</v>
      </c>
      <c r="K67" s="1077">
        <v>0</v>
      </c>
      <c r="L67" s="1085">
        <v>0</v>
      </c>
    </row>
    <row r="68" spans="1:12" ht="18.95" customHeight="1">
      <c r="A68" s="985"/>
      <c r="B68" s="986"/>
      <c r="C68" s="987"/>
      <c r="D68" s="990" t="s">
        <v>42</v>
      </c>
      <c r="E68" s="1084">
        <v>903776982.45000005</v>
      </c>
      <c r="F68" s="1077">
        <v>847926064.5200001</v>
      </c>
      <c r="G68" s="1077">
        <v>281000</v>
      </c>
      <c r="H68" s="1077">
        <v>51905462.280000001</v>
      </c>
      <c r="I68" s="1077">
        <v>3664455.65</v>
      </c>
      <c r="J68" s="1077">
        <v>0</v>
      </c>
      <c r="K68" s="1077">
        <v>0</v>
      </c>
      <c r="L68" s="1085">
        <v>0</v>
      </c>
    </row>
    <row r="69" spans="1:12" ht="18.95" customHeight="1">
      <c r="A69" s="985"/>
      <c r="B69" s="986"/>
      <c r="C69" s="987"/>
      <c r="D69" s="990" t="s">
        <v>43</v>
      </c>
      <c r="E69" s="1084">
        <v>757079132</v>
      </c>
      <c r="F69" s="1077">
        <v>713910332.63</v>
      </c>
      <c r="G69" s="1077">
        <v>79196.600000000006</v>
      </c>
      <c r="H69" s="1077">
        <v>41958024.119999997</v>
      </c>
      <c r="I69" s="1077">
        <v>1131578.6499999999</v>
      </c>
      <c r="J69" s="1077">
        <v>0</v>
      </c>
      <c r="K69" s="1077">
        <v>0</v>
      </c>
      <c r="L69" s="1085">
        <v>0</v>
      </c>
    </row>
    <row r="70" spans="1:12" ht="18.95" customHeight="1">
      <c r="A70" s="989"/>
      <c r="B70" s="987"/>
      <c r="C70" s="987"/>
      <c r="D70" s="990" t="s">
        <v>44</v>
      </c>
      <c r="E70" s="1013">
        <v>1.0210268163476686</v>
      </c>
      <c r="F70" s="947">
        <v>0.97868063398778826</v>
      </c>
      <c r="G70" s="947">
        <v>0.24671838006230531</v>
      </c>
      <c r="H70" s="947">
        <v>3.7352465165138429</v>
      </c>
      <c r="I70" s="947">
        <v>2.3974123940677963</v>
      </c>
      <c r="J70" s="947">
        <v>0</v>
      </c>
      <c r="K70" s="947">
        <v>0</v>
      </c>
      <c r="L70" s="1014">
        <v>0</v>
      </c>
    </row>
    <row r="71" spans="1:12" ht="18.95" customHeight="1">
      <c r="A71" s="991"/>
      <c r="B71" s="992"/>
      <c r="C71" s="992"/>
      <c r="D71" s="993" t="s">
        <v>45</v>
      </c>
      <c r="E71" s="1015">
        <v>0.83768357316168329</v>
      </c>
      <c r="F71" s="1016">
        <v>0.84194880013994533</v>
      </c>
      <c r="G71" s="1016">
        <v>0.28183843416370108</v>
      </c>
      <c r="H71" s="1016">
        <v>0.8083546948038085</v>
      </c>
      <c r="I71" s="1016">
        <v>0.30879856602985495</v>
      </c>
      <c r="J71" s="1016">
        <v>0</v>
      </c>
      <c r="K71" s="1016">
        <v>0</v>
      </c>
      <c r="L71" s="1017">
        <v>0</v>
      </c>
    </row>
    <row r="72" spans="1:12" ht="18.95" customHeight="1">
      <c r="A72" s="1002" t="s">
        <v>372</v>
      </c>
      <c r="B72" s="998" t="s">
        <v>47</v>
      </c>
      <c r="C72" s="1003" t="s">
        <v>373</v>
      </c>
      <c r="D72" s="1000" t="s">
        <v>41</v>
      </c>
      <c r="E72" s="1082">
        <v>500335000</v>
      </c>
      <c r="F72" s="1077">
        <v>348091000</v>
      </c>
      <c r="G72" s="1077">
        <v>224000</v>
      </c>
      <c r="H72" s="1077">
        <v>132551000</v>
      </c>
      <c r="I72" s="1077">
        <v>2965000</v>
      </c>
      <c r="J72" s="1077">
        <v>0</v>
      </c>
      <c r="K72" s="1077">
        <v>0</v>
      </c>
      <c r="L72" s="1085">
        <v>16504000</v>
      </c>
    </row>
    <row r="73" spans="1:12" ht="18.95" customHeight="1">
      <c r="A73" s="985"/>
      <c r="B73" s="986"/>
      <c r="C73" s="987"/>
      <c r="D73" s="990" t="s">
        <v>42</v>
      </c>
      <c r="E73" s="1084">
        <v>509204222.12</v>
      </c>
      <c r="F73" s="1077">
        <v>354097796.82999998</v>
      </c>
      <c r="G73" s="1077">
        <v>246829</v>
      </c>
      <c r="H73" s="1077">
        <v>127780980.78999999</v>
      </c>
      <c r="I73" s="1077">
        <v>7925686.5</v>
      </c>
      <c r="J73" s="1077">
        <v>0</v>
      </c>
      <c r="K73" s="1077">
        <v>0</v>
      </c>
      <c r="L73" s="1085">
        <v>19152929</v>
      </c>
    </row>
    <row r="74" spans="1:12" ht="18.95" customHeight="1">
      <c r="A74" s="985"/>
      <c r="B74" s="986"/>
      <c r="C74" s="987"/>
      <c r="D74" s="990" t="s">
        <v>43</v>
      </c>
      <c r="E74" s="1084">
        <v>414921533.75</v>
      </c>
      <c r="F74" s="1077">
        <v>300026172.82999998</v>
      </c>
      <c r="G74" s="1077">
        <v>175646.7</v>
      </c>
      <c r="H74" s="1077">
        <v>98316011.210000038</v>
      </c>
      <c r="I74" s="1077">
        <v>3294095.5800000005</v>
      </c>
      <c r="J74" s="1077">
        <v>0</v>
      </c>
      <c r="K74" s="1077">
        <v>0</v>
      </c>
      <c r="L74" s="1085">
        <v>13109607.429999994</v>
      </c>
    </row>
    <row r="75" spans="1:12" ht="18.95" customHeight="1">
      <c r="A75" s="989"/>
      <c r="B75" s="987"/>
      <c r="C75" s="987" t="s">
        <v>4</v>
      </c>
      <c r="D75" s="990" t="s">
        <v>44</v>
      </c>
      <c r="E75" s="1013">
        <v>0.82928744491190898</v>
      </c>
      <c r="F75" s="947">
        <v>0.86191878798934751</v>
      </c>
      <c r="G75" s="947">
        <v>0.7841370535714286</v>
      </c>
      <c r="H75" s="947">
        <v>0.74172213872396309</v>
      </c>
      <c r="I75" s="947">
        <v>1.1109934502529513</v>
      </c>
      <c r="J75" s="947">
        <v>0</v>
      </c>
      <c r="K75" s="947">
        <v>0</v>
      </c>
      <c r="L75" s="1014">
        <v>0.79432909779447369</v>
      </c>
    </row>
    <row r="76" spans="1:12" ht="18.95" customHeight="1">
      <c r="A76" s="991"/>
      <c r="B76" s="992"/>
      <c r="C76" s="992"/>
      <c r="D76" s="996" t="s">
        <v>45</v>
      </c>
      <c r="E76" s="1015">
        <v>0.81484307420416247</v>
      </c>
      <c r="F76" s="1016">
        <v>0.84729748537249605</v>
      </c>
      <c r="G76" s="1016">
        <v>0.71161289799820937</v>
      </c>
      <c r="H76" s="1016">
        <v>0.76941036609803626</v>
      </c>
      <c r="I76" s="1016">
        <v>0.41562274510857838</v>
      </c>
      <c r="J76" s="1016">
        <v>0</v>
      </c>
      <c r="K76" s="1016">
        <v>0</v>
      </c>
      <c r="L76" s="1017">
        <v>0.68447011055071494</v>
      </c>
    </row>
    <row r="77" spans="1:12" ht="18.95" customHeight="1">
      <c r="A77" s="985" t="s">
        <v>374</v>
      </c>
      <c r="B77" s="986" t="s">
        <v>47</v>
      </c>
      <c r="C77" s="987" t="s">
        <v>375</v>
      </c>
      <c r="D77" s="1001" t="s">
        <v>41</v>
      </c>
      <c r="E77" s="1082">
        <v>23781000</v>
      </c>
      <c r="F77" s="1077">
        <v>0</v>
      </c>
      <c r="G77" s="1077">
        <v>36000</v>
      </c>
      <c r="H77" s="1077">
        <v>22929000</v>
      </c>
      <c r="I77" s="1077">
        <v>0</v>
      </c>
      <c r="J77" s="1077">
        <v>0</v>
      </c>
      <c r="K77" s="1077">
        <v>0</v>
      </c>
      <c r="L77" s="1085">
        <v>816000</v>
      </c>
    </row>
    <row r="78" spans="1:12" ht="18.95" customHeight="1">
      <c r="A78" s="985"/>
      <c r="B78" s="986"/>
      <c r="C78" s="987"/>
      <c r="D78" s="990" t="s">
        <v>42</v>
      </c>
      <c r="E78" s="1084">
        <v>23950425</v>
      </c>
      <c r="F78" s="1077">
        <v>0</v>
      </c>
      <c r="G78" s="1077">
        <v>25698</v>
      </c>
      <c r="H78" s="1077">
        <v>22879572</v>
      </c>
      <c r="I78" s="1077">
        <v>59730</v>
      </c>
      <c r="J78" s="1077">
        <v>0</v>
      </c>
      <c r="K78" s="1077">
        <v>0</v>
      </c>
      <c r="L78" s="1085">
        <v>985425</v>
      </c>
    </row>
    <row r="79" spans="1:12" ht="18.95" customHeight="1">
      <c r="A79" s="985"/>
      <c r="B79" s="986"/>
      <c r="C79" s="987"/>
      <c r="D79" s="990" t="s">
        <v>43</v>
      </c>
      <c r="E79" s="1084">
        <v>18995883.079999998</v>
      </c>
      <c r="F79" s="1077">
        <v>0</v>
      </c>
      <c r="G79" s="1077">
        <v>24773.79</v>
      </c>
      <c r="H79" s="1077">
        <v>18089917.489999998</v>
      </c>
      <c r="I79" s="1077">
        <v>56072.01</v>
      </c>
      <c r="J79" s="1077">
        <v>0</v>
      </c>
      <c r="K79" s="1077">
        <v>0</v>
      </c>
      <c r="L79" s="1085">
        <v>825119.78999999992</v>
      </c>
    </row>
    <row r="80" spans="1:12" ht="18.95" customHeight="1">
      <c r="A80" s="989"/>
      <c r="B80" s="987"/>
      <c r="C80" s="987"/>
      <c r="D80" s="990" t="s">
        <v>44</v>
      </c>
      <c r="E80" s="1013">
        <v>0.79878403263109199</v>
      </c>
      <c r="F80" s="947">
        <v>0</v>
      </c>
      <c r="G80" s="947">
        <v>0.68816083333333333</v>
      </c>
      <c r="H80" s="947">
        <v>0.78895361725325996</v>
      </c>
      <c r="I80" s="947">
        <v>0</v>
      </c>
      <c r="J80" s="947">
        <v>0</v>
      </c>
      <c r="K80" s="947">
        <v>0</v>
      </c>
      <c r="L80" s="1014">
        <v>1.0111762132352939</v>
      </c>
    </row>
    <row r="81" spans="1:12" ht="18.95" customHeight="1">
      <c r="A81" s="991"/>
      <c r="B81" s="992"/>
      <c r="C81" s="992"/>
      <c r="D81" s="990" t="s">
        <v>45</v>
      </c>
      <c r="E81" s="1015">
        <v>0.79313344460484514</v>
      </c>
      <c r="F81" s="1016">
        <v>0</v>
      </c>
      <c r="G81" s="1016">
        <v>0.96403572262432879</v>
      </c>
      <c r="H81" s="1016">
        <v>0.79065803722202488</v>
      </c>
      <c r="I81" s="1016">
        <v>0.93875791059768965</v>
      </c>
      <c r="J81" s="1016">
        <v>0</v>
      </c>
      <c r="K81" s="1016">
        <v>0</v>
      </c>
      <c r="L81" s="1017">
        <v>0.83732378415404518</v>
      </c>
    </row>
    <row r="82" spans="1:12" ht="18.95" customHeight="1">
      <c r="A82" s="985" t="s">
        <v>376</v>
      </c>
      <c r="B82" s="986" t="s">
        <v>47</v>
      </c>
      <c r="C82" s="987" t="s">
        <v>712</v>
      </c>
      <c r="D82" s="988" t="s">
        <v>41</v>
      </c>
      <c r="E82" s="1082">
        <v>25439955000</v>
      </c>
      <c r="F82" s="1077">
        <v>22689999000</v>
      </c>
      <c r="G82" s="1077">
        <v>70189000</v>
      </c>
      <c r="H82" s="1077">
        <v>906404000</v>
      </c>
      <c r="I82" s="1077">
        <v>1329577000</v>
      </c>
      <c r="J82" s="1077">
        <v>0</v>
      </c>
      <c r="K82" s="1077">
        <v>0</v>
      </c>
      <c r="L82" s="1085">
        <v>443786000</v>
      </c>
    </row>
    <row r="83" spans="1:12" ht="18.95" customHeight="1">
      <c r="A83" s="985"/>
      <c r="B83" s="986"/>
      <c r="C83" s="987"/>
      <c r="D83" s="990" t="s">
        <v>42</v>
      </c>
      <c r="E83" s="1084">
        <v>25720680263</v>
      </c>
      <c r="F83" s="1077">
        <v>22971376741</v>
      </c>
      <c r="G83" s="1077">
        <v>59800000</v>
      </c>
      <c r="H83" s="1077">
        <v>873227397</v>
      </c>
      <c r="I83" s="1077">
        <v>1445916518</v>
      </c>
      <c r="J83" s="1077">
        <v>0</v>
      </c>
      <c r="K83" s="1077">
        <v>0</v>
      </c>
      <c r="L83" s="1085">
        <v>370359607</v>
      </c>
    </row>
    <row r="84" spans="1:12" ht="18.95" customHeight="1">
      <c r="A84" s="985"/>
      <c r="B84" s="986"/>
      <c r="C84" s="987"/>
      <c r="D84" s="990" t="s">
        <v>43</v>
      </c>
      <c r="E84" s="1084">
        <v>22615888589.780003</v>
      </c>
      <c r="F84" s="1077">
        <v>21048765782.400002</v>
      </c>
      <c r="G84" s="1077">
        <v>50325200.109999999</v>
      </c>
      <c r="H84" s="1077">
        <v>698213795.65999973</v>
      </c>
      <c r="I84" s="1077">
        <v>554939273.25</v>
      </c>
      <c r="J84" s="1077">
        <v>0</v>
      </c>
      <c r="K84" s="1077">
        <v>0</v>
      </c>
      <c r="L84" s="1085">
        <v>263644538.36000004</v>
      </c>
    </row>
    <row r="85" spans="1:12" ht="18.95" customHeight="1">
      <c r="A85" s="989"/>
      <c r="B85" s="987"/>
      <c r="C85" s="987"/>
      <c r="D85" s="990" t="s">
        <v>44</v>
      </c>
      <c r="E85" s="1013">
        <v>0.88899090386677193</v>
      </c>
      <c r="F85" s="947">
        <v>0.92766710930220853</v>
      </c>
      <c r="G85" s="947">
        <v>0.71699554217897388</v>
      </c>
      <c r="H85" s="947">
        <v>0.77031190910454905</v>
      </c>
      <c r="I85" s="947">
        <v>0.41738031964301431</v>
      </c>
      <c r="J85" s="947">
        <v>0</v>
      </c>
      <c r="K85" s="947">
        <v>0</v>
      </c>
      <c r="L85" s="1014">
        <v>0.59408034133568888</v>
      </c>
    </row>
    <row r="86" spans="1:12" ht="18.95" customHeight="1">
      <c r="A86" s="991"/>
      <c r="B86" s="992"/>
      <c r="C86" s="992"/>
      <c r="D86" s="995" t="s">
        <v>45</v>
      </c>
      <c r="E86" s="1015">
        <v>0.87928811985247779</v>
      </c>
      <c r="F86" s="1016">
        <v>0.91630406047154911</v>
      </c>
      <c r="G86" s="1016">
        <v>0.84155853026755856</v>
      </c>
      <c r="H86" s="1016">
        <v>0.79957843519195004</v>
      </c>
      <c r="I86" s="1016">
        <v>0.38379758882455756</v>
      </c>
      <c r="J86" s="1016">
        <v>0</v>
      </c>
      <c r="K86" s="1016">
        <v>0</v>
      </c>
      <c r="L86" s="1017">
        <v>0.71186094103399356</v>
      </c>
    </row>
    <row r="87" spans="1:12" ht="18.95" customHeight="1">
      <c r="A87" s="985" t="s">
        <v>377</v>
      </c>
      <c r="B87" s="986" t="s">
        <v>47</v>
      </c>
      <c r="C87" s="987" t="s">
        <v>83</v>
      </c>
      <c r="D87" s="990" t="s">
        <v>41</v>
      </c>
      <c r="E87" s="1082">
        <v>16036993000</v>
      </c>
      <c r="F87" s="1077">
        <v>838322000</v>
      </c>
      <c r="G87" s="1077">
        <v>394540000</v>
      </c>
      <c r="H87" s="1077">
        <v>13572616000</v>
      </c>
      <c r="I87" s="1077">
        <v>361240000</v>
      </c>
      <c r="J87" s="1077">
        <v>0</v>
      </c>
      <c r="K87" s="1077">
        <v>0</v>
      </c>
      <c r="L87" s="1085">
        <v>870275000</v>
      </c>
    </row>
    <row r="88" spans="1:12" ht="18.95" customHeight="1">
      <c r="A88" s="985"/>
      <c r="B88" s="986"/>
      <c r="C88" s="987"/>
      <c r="D88" s="990" t="s">
        <v>42</v>
      </c>
      <c r="E88" s="1084">
        <v>17813430717.080002</v>
      </c>
      <c r="F88" s="1077">
        <v>1041836191.7499998</v>
      </c>
      <c r="G88" s="1077">
        <v>395948971.67000002</v>
      </c>
      <c r="H88" s="1077">
        <v>14734646277.570004</v>
      </c>
      <c r="I88" s="1077">
        <v>679999689.0799998</v>
      </c>
      <c r="J88" s="1077">
        <v>5000</v>
      </c>
      <c r="K88" s="1077">
        <v>0</v>
      </c>
      <c r="L88" s="1085">
        <v>960994587.01000023</v>
      </c>
    </row>
    <row r="89" spans="1:12" ht="18.95" customHeight="1">
      <c r="A89" s="985"/>
      <c r="B89" s="986"/>
      <c r="C89" s="987"/>
      <c r="D89" s="990" t="s">
        <v>43</v>
      </c>
      <c r="E89" s="1084">
        <v>14383062482.150011</v>
      </c>
      <c r="F89" s="1077">
        <v>904175222.2899996</v>
      </c>
      <c r="G89" s="1077">
        <v>281172534.19999981</v>
      </c>
      <c r="H89" s="1077">
        <v>12299274242.300011</v>
      </c>
      <c r="I89" s="1077">
        <v>207416679.16999996</v>
      </c>
      <c r="J89" s="1077">
        <v>0</v>
      </c>
      <c r="K89" s="1077">
        <v>0</v>
      </c>
      <c r="L89" s="1085">
        <v>691023804.19000018</v>
      </c>
    </row>
    <row r="90" spans="1:12" ht="18.95" customHeight="1">
      <c r="A90" s="985"/>
      <c r="B90" s="987"/>
      <c r="C90" s="987"/>
      <c r="D90" s="990" t="s">
        <v>44</v>
      </c>
      <c r="E90" s="1013">
        <v>0.89686779074792955</v>
      </c>
      <c r="F90" s="947">
        <v>1.0785536133967613</v>
      </c>
      <c r="G90" s="947">
        <v>0.71265913266081971</v>
      </c>
      <c r="H90" s="947">
        <v>0.90618302634510628</v>
      </c>
      <c r="I90" s="947">
        <v>0.57417971201970974</v>
      </c>
      <c r="J90" s="947">
        <v>0</v>
      </c>
      <c r="K90" s="947">
        <v>0</v>
      </c>
      <c r="L90" s="1014">
        <v>0.79402924844445744</v>
      </c>
    </row>
    <row r="91" spans="1:12" ht="18.95" customHeight="1">
      <c r="A91" s="991"/>
      <c r="B91" s="992"/>
      <c r="C91" s="992"/>
      <c r="D91" s="993" t="s">
        <v>45</v>
      </c>
      <c r="E91" s="1015">
        <v>0.80742798569166918</v>
      </c>
      <c r="F91" s="1016">
        <v>0.86786697318628625</v>
      </c>
      <c r="G91" s="1016">
        <v>0.71012315807790616</v>
      </c>
      <c r="H91" s="1016">
        <v>0.83471798444342249</v>
      </c>
      <c r="I91" s="1016">
        <v>0.30502466765922015</v>
      </c>
      <c r="J91" s="1016">
        <v>0</v>
      </c>
      <c r="K91" s="1016">
        <v>0</v>
      </c>
      <c r="L91" s="1017">
        <v>0.7190714844086934</v>
      </c>
    </row>
    <row r="92" spans="1:12" ht="18.95" customHeight="1">
      <c r="A92" s="985" t="s">
        <v>378</v>
      </c>
      <c r="B92" s="986" t="s">
        <v>47</v>
      </c>
      <c r="C92" s="987" t="s">
        <v>379</v>
      </c>
      <c r="D92" s="988" t="s">
        <v>41</v>
      </c>
      <c r="E92" s="1082">
        <v>2751371000</v>
      </c>
      <c r="F92" s="1077">
        <v>8050000</v>
      </c>
      <c r="G92" s="1077">
        <v>136034000</v>
      </c>
      <c r="H92" s="1077">
        <v>2454242000</v>
      </c>
      <c r="I92" s="1077">
        <v>153031000</v>
      </c>
      <c r="J92" s="1077">
        <v>0</v>
      </c>
      <c r="K92" s="1077">
        <v>0</v>
      </c>
      <c r="L92" s="1085">
        <v>14000</v>
      </c>
    </row>
    <row r="93" spans="1:12" ht="18.95" customHeight="1">
      <c r="A93" s="985"/>
      <c r="B93" s="986"/>
      <c r="C93" s="987" t="s">
        <v>380</v>
      </c>
      <c r="D93" s="990" t="s">
        <v>42</v>
      </c>
      <c r="E93" s="1084">
        <v>3061453022</v>
      </c>
      <c r="F93" s="1077">
        <v>277433960</v>
      </c>
      <c r="G93" s="1077">
        <v>136545203</v>
      </c>
      <c r="H93" s="1077">
        <v>2494968214</v>
      </c>
      <c r="I93" s="1077">
        <v>152491645</v>
      </c>
      <c r="J93" s="1077">
        <v>0</v>
      </c>
      <c r="K93" s="1077">
        <v>0</v>
      </c>
      <c r="L93" s="1085">
        <v>14000</v>
      </c>
    </row>
    <row r="94" spans="1:12" ht="18.95" customHeight="1">
      <c r="A94" s="985"/>
      <c r="B94" s="986"/>
      <c r="C94" s="987" t="s">
        <v>381</v>
      </c>
      <c r="D94" s="990" t="s">
        <v>43</v>
      </c>
      <c r="E94" s="1084">
        <v>2506120717.5600009</v>
      </c>
      <c r="F94" s="1077">
        <v>269877030.80000001</v>
      </c>
      <c r="G94" s="1077">
        <v>128421494.71999998</v>
      </c>
      <c r="H94" s="1077">
        <v>2041338257.000001</v>
      </c>
      <c r="I94" s="1077">
        <v>66483935.039999999</v>
      </c>
      <c r="J94" s="1077">
        <v>0</v>
      </c>
      <c r="K94" s="1077">
        <v>0</v>
      </c>
      <c r="L94" s="1085">
        <v>0</v>
      </c>
    </row>
    <row r="95" spans="1:12" ht="18.95" customHeight="1">
      <c r="A95" s="989"/>
      <c r="B95" s="987"/>
      <c r="C95" s="987" t="s">
        <v>382</v>
      </c>
      <c r="D95" s="990" t="s">
        <v>44</v>
      </c>
      <c r="E95" s="1013">
        <v>0.91086251819910902</v>
      </c>
      <c r="F95" s="947" t="s">
        <v>928</v>
      </c>
      <c r="G95" s="947">
        <v>0.94403968654895087</v>
      </c>
      <c r="H95" s="947">
        <v>0.83175915700244762</v>
      </c>
      <c r="I95" s="947">
        <v>0.43444749782723763</v>
      </c>
      <c r="J95" s="947">
        <v>0</v>
      </c>
      <c r="K95" s="947">
        <v>0</v>
      </c>
      <c r="L95" s="1014">
        <v>0</v>
      </c>
    </row>
    <row r="96" spans="1:12" ht="18.95" customHeight="1">
      <c r="A96" s="991"/>
      <c r="B96" s="992"/>
      <c r="C96" s="992"/>
      <c r="D96" s="995" t="s">
        <v>45</v>
      </c>
      <c r="E96" s="1015">
        <v>0.81860498905280965</v>
      </c>
      <c r="F96" s="1016">
        <v>0.97276134039250284</v>
      </c>
      <c r="G96" s="1016">
        <v>0.94050535572457994</v>
      </c>
      <c r="H96" s="1016">
        <v>0.81818206963337325</v>
      </c>
      <c r="I96" s="1016">
        <v>0.43598411598222314</v>
      </c>
      <c r="J96" s="1016">
        <v>0</v>
      </c>
      <c r="K96" s="1016">
        <v>0</v>
      </c>
      <c r="L96" s="1017">
        <v>0</v>
      </c>
    </row>
    <row r="97" spans="1:12" ht="18.95" customHeight="1">
      <c r="A97" s="985" t="s">
        <v>383</v>
      </c>
      <c r="B97" s="986" t="s">
        <v>47</v>
      </c>
      <c r="C97" s="987" t="s">
        <v>113</v>
      </c>
      <c r="D97" s="990" t="s">
        <v>41</v>
      </c>
      <c r="E97" s="1082">
        <v>43956841000</v>
      </c>
      <c r="F97" s="1077">
        <v>1571360000</v>
      </c>
      <c r="G97" s="1077">
        <v>1531961000</v>
      </c>
      <c r="H97" s="1077">
        <v>23530371000</v>
      </c>
      <c r="I97" s="1077">
        <v>17323149000</v>
      </c>
      <c r="J97" s="1077">
        <v>0</v>
      </c>
      <c r="K97" s="1077">
        <v>0</v>
      </c>
      <c r="L97" s="1085">
        <v>0</v>
      </c>
    </row>
    <row r="98" spans="1:12" ht="18.95" customHeight="1">
      <c r="A98" s="985"/>
      <c r="B98" s="986"/>
      <c r="C98" s="987"/>
      <c r="D98" s="990" t="s">
        <v>42</v>
      </c>
      <c r="E98" s="1084">
        <v>43783117268</v>
      </c>
      <c r="F98" s="1077">
        <v>2314679183</v>
      </c>
      <c r="G98" s="1077">
        <v>1425518556.6300001</v>
      </c>
      <c r="H98" s="1077">
        <v>23360104796.369999</v>
      </c>
      <c r="I98" s="1077">
        <v>16682814732</v>
      </c>
      <c r="J98" s="1077">
        <v>0</v>
      </c>
      <c r="K98" s="1077">
        <v>0</v>
      </c>
      <c r="L98" s="1085">
        <v>0</v>
      </c>
    </row>
    <row r="99" spans="1:12" ht="18.95" customHeight="1">
      <c r="A99" s="985"/>
      <c r="B99" s="986"/>
      <c r="C99" s="987"/>
      <c r="D99" s="990" t="s">
        <v>43</v>
      </c>
      <c r="E99" s="1084">
        <v>33213528005.450005</v>
      </c>
      <c r="F99" s="1077">
        <v>2080388572.8499997</v>
      </c>
      <c r="G99" s="1077">
        <v>1314468360.8800001</v>
      </c>
      <c r="H99" s="1077">
        <v>18627607078.19001</v>
      </c>
      <c r="I99" s="1077">
        <v>11191063993.529997</v>
      </c>
      <c r="J99" s="1077">
        <v>0</v>
      </c>
      <c r="K99" s="1077">
        <v>0</v>
      </c>
      <c r="L99" s="1085">
        <v>0</v>
      </c>
    </row>
    <row r="100" spans="1:12" ht="18.95" customHeight="1">
      <c r="A100" s="989"/>
      <c r="B100" s="987"/>
      <c r="C100" s="987"/>
      <c r="D100" s="990" t="s">
        <v>44</v>
      </c>
      <c r="E100" s="1013">
        <v>0.75559406112577576</v>
      </c>
      <c r="F100" s="947">
        <v>1.3239414092569493</v>
      </c>
      <c r="G100" s="947">
        <v>0.85802991125753214</v>
      </c>
      <c r="H100" s="947">
        <v>0.79164102759748289</v>
      </c>
      <c r="I100" s="947">
        <v>0.64601788009385575</v>
      </c>
      <c r="J100" s="947">
        <v>0</v>
      </c>
      <c r="K100" s="947">
        <v>0</v>
      </c>
      <c r="L100" s="1014">
        <v>0</v>
      </c>
    </row>
    <row r="101" spans="1:12" ht="18.95" customHeight="1">
      <c r="A101" s="991"/>
      <c r="B101" s="992"/>
      <c r="C101" s="992"/>
      <c r="D101" s="993" t="s">
        <v>45</v>
      </c>
      <c r="E101" s="1015">
        <v>0.75859212586777036</v>
      </c>
      <c r="F101" s="1016">
        <v>0.89878052566820865</v>
      </c>
      <c r="G101" s="1016">
        <v>0.92209838641979625</v>
      </c>
      <c r="H101" s="1016">
        <v>0.79741110926371417</v>
      </c>
      <c r="I101" s="1016">
        <v>0.67081389881192843</v>
      </c>
      <c r="J101" s="1016">
        <v>0</v>
      </c>
      <c r="K101" s="1016">
        <v>0</v>
      </c>
      <c r="L101" s="1017">
        <v>0</v>
      </c>
    </row>
    <row r="102" spans="1:12" ht="18.95" customHeight="1">
      <c r="A102" s="1002" t="s">
        <v>384</v>
      </c>
      <c r="B102" s="998" t="s">
        <v>47</v>
      </c>
      <c r="C102" s="1003" t="s">
        <v>385</v>
      </c>
      <c r="D102" s="1000" t="s">
        <v>41</v>
      </c>
      <c r="E102" s="1082">
        <v>91923927000</v>
      </c>
      <c r="F102" s="1077">
        <v>68669993000</v>
      </c>
      <c r="G102" s="1077">
        <v>23133586000</v>
      </c>
      <c r="H102" s="1077">
        <v>119352000</v>
      </c>
      <c r="I102" s="1077">
        <v>996000</v>
      </c>
      <c r="J102" s="1077">
        <v>0</v>
      </c>
      <c r="K102" s="1077">
        <v>0</v>
      </c>
      <c r="L102" s="1085">
        <v>0</v>
      </c>
    </row>
    <row r="103" spans="1:12" ht="18.95" customHeight="1">
      <c r="A103" s="985"/>
      <c r="B103" s="986"/>
      <c r="C103" s="987" t="s">
        <v>386</v>
      </c>
      <c r="D103" s="990" t="s">
        <v>42</v>
      </c>
      <c r="E103" s="1084">
        <v>89604980900</v>
      </c>
      <c r="F103" s="1077">
        <v>66119993000</v>
      </c>
      <c r="G103" s="1077">
        <v>23355470570</v>
      </c>
      <c r="H103" s="1077">
        <v>128382330</v>
      </c>
      <c r="I103" s="1077">
        <v>1135000</v>
      </c>
      <c r="J103" s="1077">
        <v>0</v>
      </c>
      <c r="K103" s="1077">
        <v>0</v>
      </c>
      <c r="L103" s="1085">
        <v>0</v>
      </c>
    </row>
    <row r="104" spans="1:12" ht="18.95" customHeight="1">
      <c r="A104" s="985"/>
      <c r="B104" s="986"/>
      <c r="C104" s="987"/>
      <c r="D104" s="990" t="s">
        <v>43</v>
      </c>
      <c r="E104" s="1084">
        <v>72926315883.009995</v>
      </c>
      <c r="F104" s="1077">
        <v>51465928417.189995</v>
      </c>
      <c r="G104" s="1077">
        <v>21341993766.349998</v>
      </c>
      <c r="H104" s="1077">
        <v>117808871.01000002</v>
      </c>
      <c r="I104" s="1077">
        <v>584828.46</v>
      </c>
      <c r="J104" s="1077">
        <v>0</v>
      </c>
      <c r="K104" s="1077">
        <v>0</v>
      </c>
      <c r="L104" s="1085">
        <v>0</v>
      </c>
    </row>
    <row r="105" spans="1:12" ht="18.95" customHeight="1">
      <c r="A105" s="989"/>
      <c r="B105" s="987"/>
      <c r="C105" s="987"/>
      <c r="D105" s="990" t="s">
        <v>44</v>
      </c>
      <c r="E105" s="1013">
        <v>0.79333333837021558</v>
      </c>
      <c r="F105" s="947">
        <v>0.74946750638506687</v>
      </c>
      <c r="G105" s="947">
        <v>0.92255449571674697</v>
      </c>
      <c r="H105" s="947">
        <v>0.98707077392921794</v>
      </c>
      <c r="I105" s="947">
        <v>0.58717716867469871</v>
      </c>
      <c r="J105" s="947">
        <v>0</v>
      </c>
      <c r="K105" s="947">
        <v>0</v>
      </c>
      <c r="L105" s="1014">
        <v>0</v>
      </c>
    </row>
    <row r="106" spans="1:12" ht="18.95" customHeight="1">
      <c r="A106" s="991"/>
      <c r="B106" s="992"/>
      <c r="C106" s="992"/>
      <c r="D106" s="996" t="s">
        <v>45</v>
      </c>
      <c r="E106" s="1015">
        <v>0.81386453242366563</v>
      </c>
      <c r="F106" s="1016">
        <v>0.77837165556248611</v>
      </c>
      <c r="G106" s="1016">
        <v>0.91378992781946755</v>
      </c>
      <c r="H106" s="1016">
        <v>0.91764085454750677</v>
      </c>
      <c r="I106" s="1016">
        <v>0.51526736563876652</v>
      </c>
      <c r="J106" s="1016">
        <v>0</v>
      </c>
      <c r="K106" s="1016">
        <v>0</v>
      </c>
      <c r="L106" s="1017">
        <v>0</v>
      </c>
    </row>
    <row r="107" spans="1:12" ht="18.95" customHeight="1">
      <c r="A107" s="985" t="s">
        <v>387</v>
      </c>
      <c r="B107" s="986" t="s">
        <v>47</v>
      </c>
      <c r="C107" s="987" t="s">
        <v>388</v>
      </c>
      <c r="D107" s="1001" t="s">
        <v>41</v>
      </c>
      <c r="E107" s="1082">
        <v>18674477000</v>
      </c>
      <c r="F107" s="1077">
        <v>2789817000</v>
      </c>
      <c r="G107" s="1077">
        <v>343046000</v>
      </c>
      <c r="H107" s="1077">
        <v>14039546000</v>
      </c>
      <c r="I107" s="1077">
        <v>1440213000</v>
      </c>
      <c r="J107" s="1077">
        <v>0</v>
      </c>
      <c r="K107" s="1077">
        <v>0</v>
      </c>
      <c r="L107" s="1085">
        <v>61855000</v>
      </c>
    </row>
    <row r="108" spans="1:12" ht="18.95" customHeight="1">
      <c r="A108" s="985"/>
      <c r="B108" s="986"/>
      <c r="C108" s="987" t="s">
        <v>389</v>
      </c>
      <c r="D108" s="990" t="s">
        <v>42</v>
      </c>
      <c r="E108" s="1084">
        <v>19713334465.930004</v>
      </c>
      <c r="F108" s="1077">
        <v>3053365877.73</v>
      </c>
      <c r="G108" s="1077">
        <v>421139606.38</v>
      </c>
      <c r="H108" s="1077">
        <v>13976003007.200005</v>
      </c>
      <c r="I108" s="1077">
        <v>1930564613.6000001</v>
      </c>
      <c r="J108" s="1077">
        <v>0</v>
      </c>
      <c r="K108" s="1077">
        <v>0</v>
      </c>
      <c r="L108" s="1085">
        <v>332261361.01999998</v>
      </c>
    </row>
    <row r="109" spans="1:12" ht="18.95" customHeight="1">
      <c r="A109" s="985"/>
      <c r="B109" s="986"/>
      <c r="C109" s="987"/>
      <c r="D109" s="990" t="s">
        <v>43</v>
      </c>
      <c r="E109" s="1084">
        <v>16402634614.530001</v>
      </c>
      <c r="F109" s="1077">
        <v>2950542605.7399993</v>
      </c>
      <c r="G109" s="1077">
        <v>383039397.36000001</v>
      </c>
      <c r="H109" s="1077">
        <v>12283154678.83</v>
      </c>
      <c r="I109" s="1077">
        <v>641041351.50000012</v>
      </c>
      <c r="J109" s="1077">
        <v>0</v>
      </c>
      <c r="K109" s="1077">
        <v>0</v>
      </c>
      <c r="L109" s="1085">
        <v>144856581.09999996</v>
      </c>
    </row>
    <row r="110" spans="1:12" ht="18.95" customHeight="1">
      <c r="A110" s="985"/>
      <c r="B110" s="987"/>
      <c r="C110" s="987"/>
      <c r="D110" s="990" t="s">
        <v>44</v>
      </c>
      <c r="E110" s="1013">
        <v>0.87834505965173759</v>
      </c>
      <c r="F110" s="947">
        <v>1.0576115228131449</v>
      </c>
      <c r="G110" s="947">
        <v>1.116583191058925</v>
      </c>
      <c r="H110" s="947">
        <v>0.87489685769254932</v>
      </c>
      <c r="I110" s="947">
        <v>0.44510176723859601</v>
      </c>
      <c r="J110" s="947">
        <v>0</v>
      </c>
      <c r="K110" s="947">
        <v>0</v>
      </c>
      <c r="L110" s="1014">
        <v>2.3418734314121732</v>
      </c>
    </row>
    <row r="111" spans="1:12" ht="18.95" customHeight="1">
      <c r="A111" s="991"/>
      <c r="B111" s="992"/>
      <c r="C111" s="992"/>
      <c r="D111" s="990" t="s">
        <v>45</v>
      </c>
      <c r="E111" s="1015">
        <v>0.83205784606750355</v>
      </c>
      <c r="F111" s="1016">
        <v>0.96632461483245369</v>
      </c>
      <c r="G111" s="1016">
        <v>0.90953069138403086</v>
      </c>
      <c r="H111" s="1016">
        <v>0.87887464481097344</v>
      </c>
      <c r="I111" s="1016">
        <v>0.3320486385092416</v>
      </c>
      <c r="J111" s="1016">
        <v>0</v>
      </c>
      <c r="K111" s="1016">
        <v>0</v>
      </c>
      <c r="L111" s="1017">
        <v>0.43597179237245265</v>
      </c>
    </row>
    <row r="112" spans="1:12" ht="18.95" customHeight="1">
      <c r="A112" s="985" t="s">
        <v>390</v>
      </c>
      <c r="B112" s="986" t="s">
        <v>47</v>
      </c>
      <c r="C112" s="987" t="s">
        <v>391</v>
      </c>
      <c r="D112" s="988" t="s">
        <v>41</v>
      </c>
      <c r="E112" s="1082">
        <v>15088214000</v>
      </c>
      <c r="F112" s="1077">
        <v>187014000</v>
      </c>
      <c r="G112" s="1077">
        <v>314375000</v>
      </c>
      <c r="H112" s="1077">
        <v>14061785000</v>
      </c>
      <c r="I112" s="1077">
        <v>508791000</v>
      </c>
      <c r="J112" s="1077">
        <v>0</v>
      </c>
      <c r="K112" s="1077">
        <v>0</v>
      </c>
      <c r="L112" s="1085">
        <v>16249000</v>
      </c>
    </row>
    <row r="113" spans="1:12" ht="18.95" customHeight="1">
      <c r="A113" s="985"/>
      <c r="B113" s="986"/>
      <c r="C113" s="987"/>
      <c r="D113" s="990" t="s">
        <v>42</v>
      </c>
      <c r="E113" s="1084">
        <v>15177763310.600002</v>
      </c>
      <c r="F113" s="1077">
        <v>187013500</v>
      </c>
      <c r="G113" s="1077">
        <v>281990916.57999998</v>
      </c>
      <c r="H113" s="1077">
        <v>14081848516.020002</v>
      </c>
      <c r="I113" s="1077">
        <v>601517000</v>
      </c>
      <c r="J113" s="1077">
        <v>0</v>
      </c>
      <c r="K113" s="1077">
        <v>0</v>
      </c>
      <c r="L113" s="1085">
        <v>25393378</v>
      </c>
    </row>
    <row r="114" spans="1:12" ht="18.95" customHeight="1">
      <c r="A114" s="985"/>
      <c r="B114" s="986"/>
      <c r="C114" s="987"/>
      <c r="D114" s="990" t="s">
        <v>43</v>
      </c>
      <c r="E114" s="1084">
        <v>12820583444.570004</v>
      </c>
      <c r="F114" s="1077">
        <v>168916772.97999999</v>
      </c>
      <c r="G114" s="1077">
        <v>246138055.12000003</v>
      </c>
      <c r="H114" s="1077">
        <v>12039697307.680002</v>
      </c>
      <c r="I114" s="1077">
        <v>350730550.19999999</v>
      </c>
      <c r="J114" s="1077">
        <v>0</v>
      </c>
      <c r="K114" s="1077">
        <v>0</v>
      </c>
      <c r="L114" s="1085">
        <v>15100758.589999996</v>
      </c>
    </row>
    <row r="115" spans="1:12" ht="18.95" customHeight="1">
      <c r="A115" s="989"/>
      <c r="B115" s="987"/>
      <c r="C115" s="987"/>
      <c r="D115" s="990" t="s">
        <v>44</v>
      </c>
      <c r="E115" s="1013">
        <v>0.84970848402402055</v>
      </c>
      <c r="F115" s="947">
        <v>0.90323062968547807</v>
      </c>
      <c r="G115" s="947">
        <v>0.78294411171371781</v>
      </c>
      <c r="H115" s="947">
        <v>0.85619978599303015</v>
      </c>
      <c r="I115" s="947">
        <v>0.68934110509030233</v>
      </c>
      <c r="J115" s="947">
        <v>0</v>
      </c>
      <c r="K115" s="947">
        <v>0</v>
      </c>
      <c r="L115" s="1014">
        <v>0.92933464151640077</v>
      </c>
    </row>
    <row r="116" spans="1:12" ht="18.95" customHeight="1">
      <c r="A116" s="991"/>
      <c r="B116" s="992"/>
      <c r="C116" s="992"/>
      <c r="D116" s="995" t="s">
        <v>45</v>
      </c>
      <c r="E116" s="1015">
        <v>0.84469517558072815</v>
      </c>
      <c r="F116" s="1016">
        <v>0.90323304456630127</v>
      </c>
      <c r="G116" s="1016">
        <v>0.87285809807342285</v>
      </c>
      <c r="H116" s="1016">
        <v>0.85497989088458259</v>
      </c>
      <c r="I116" s="1016">
        <v>0.58307670473153705</v>
      </c>
      <c r="J116" s="1016">
        <v>0</v>
      </c>
      <c r="K116" s="1016">
        <v>0</v>
      </c>
      <c r="L116" s="1017">
        <v>0.5946730911499839</v>
      </c>
    </row>
    <row r="117" spans="1:12" ht="18.95" customHeight="1">
      <c r="A117" s="985" t="s">
        <v>392</v>
      </c>
      <c r="B117" s="986" t="s">
        <v>47</v>
      </c>
      <c r="C117" s="987" t="s">
        <v>393</v>
      </c>
      <c r="D117" s="988" t="s">
        <v>41</v>
      </c>
      <c r="E117" s="1147">
        <v>0</v>
      </c>
      <c r="F117" s="1146">
        <v>0</v>
      </c>
      <c r="G117" s="1146">
        <v>0</v>
      </c>
      <c r="H117" s="1146">
        <v>0</v>
      </c>
      <c r="I117" s="1146">
        <v>0</v>
      </c>
      <c r="J117" s="1146">
        <v>0</v>
      </c>
      <c r="K117" s="1146">
        <v>0</v>
      </c>
      <c r="L117" s="1149">
        <v>0</v>
      </c>
    </row>
    <row r="118" spans="1:12" ht="18.95" customHeight="1">
      <c r="A118" s="985"/>
      <c r="B118" s="986"/>
      <c r="C118" s="987" t="s">
        <v>394</v>
      </c>
      <c r="D118" s="990" t="s">
        <v>42</v>
      </c>
      <c r="E118" s="1084">
        <v>6094428</v>
      </c>
      <c r="F118" s="1077">
        <v>6094428</v>
      </c>
      <c r="G118" s="1077">
        <v>0</v>
      </c>
      <c r="H118" s="1077">
        <v>0</v>
      </c>
      <c r="I118" s="1077">
        <v>0</v>
      </c>
      <c r="J118" s="1077">
        <v>0</v>
      </c>
      <c r="K118" s="1077">
        <v>0</v>
      </c>
      <c r="L118" s="1085">
        <v>0</v>
      </c>
    </row>
    <row r="119" spans="1:12" ht="18.95" customHeight="1">
      <c r="A119" s="985"/>
      <c r="B119" s="986"/>
      <c r="C119" s="987" t="s">
        <v>395</v>
      </c>
      <c r="D119" s="990" t="s">
        <v>43</v>
      </c>
      <c r="E119" s="1084">
        <v>6094427.4100000001</v>
      </c>
      <c r="F119" s="1077">
        <v>6094427.4100000001</v>
      </c>
      <c r="G119" s="1077">
        <v>0</v>
      </c>
      <c r="H119" s="1077">
        <v>0</v>
      </c>
      <c r="I119" s="1077">
        <v>0</v>
      </c>
      <c r="J119" s="1077">
        <v>0</v>
      </c>
      <c r="K119" s="1077">
        <v>0</v>
      </c>
      <c r="L119" s="1085">
        <v>0</v>
      </c>
    </row>
    <row r="120" spans="1:12" ht="18.95" customHeight="1">
      <c r="A120" s="989"/>
      <c r="B120" s="987"/>
      <c r="C120" s="987" t="s">
        <v>396</v>
      </c>
      <c r="D120" s="990" t="s">
        <v>44</v>
      </c>
      <c r="E120" s="1013">
        <v>0</v>
      </c>
      <c r="F120" s="947">
        <v>0</v>
      </c>
      <c r="G120" s="947">
        <v>0</v>
      </c>
      <c r="H120" s="947">
        <v>0</v>
      </c>
      <c r="I120" s="947">
        <v>0</v>
      </c>
      <c r="J120" s="947">
        <v>0</v>
      </c>
      <c r="K120" s="947">
        <v>0</v>
      </c>
      <c r="L120" s="1014">
        <v>0</v>
      </c>
    </row>
    <row r="121" spans="1:12" ht="18.95" customHeight="1">
      <c r="A121" s="991"/>
      <c r="B121" s="992"/>
      <c r="C121" s="992" t="s">
        <v>397</v>
      </c>
      <c r="D121" s="995" t="s">
        <v>45</v>
      </c>
      <c r="E121" s="1015">
        <v>0.99999990319025844</v>
      </c>
      <c r="F121" s="1016">
        <v>0.99999990319025844</v>
      </c>
      <c r="G121" s="1016">
        <v>0</v>
      </c>
      <c r="H121" s="1016">
        <v>0</v>
      </c>
      <c r="I121" s="1016">
        <v>0</v>
      </c>
      <c r="J121" s="1016">
        <v>0</v>
      </c>
      <c r="K121" s="1016">
        <v>0</v>
      </c>
      <c r="L121" s="1017">
        <v>0</v>
      </c>
    </row>
    <row r="122" spans="1:12" ht="18.95" customHeight="1">
      <c r="A122" s="985" t="s">
        <v>398</v>
      </c>
      <c r="B122" s="986" t="s">
        <v>47</v>
      </c>
      <c r="C122" s="987" t="s">
        <v>399</v>
      </c>
      <c r="D122" s="988" t="s">
        <v>41</v>
      </c>
      <c r="E122" s="1082">
        <v>29100000000</v>
      </c>
      <c r="F122" s="1077">
        <v>0</v>
      </c>
      <c r="G122" s="1077">
        <v>0</v>
      </c>
      <c r="H122" s="1077">
        <v>100000</v>
      </c>
      <c r="I122" s="1077">
        <v>0</v>
      </c>
      <c r="J122" s="1077">
        <v>29099900000</v>
      </c>
      <c r="K122" s="1077">
        <v>0</v>
      </c>
      <c r="L122" s="1085">
        <v>0</v>
      </c>
    </row>
    <row r="123" spans="1:12" ht="18.95" customHeight="1">
      <c r="A123" s="985"/>
      <c r="B123" s="986"/>
      <c r="C123" s="987"/>
      <c r="D123" s="990" t="s">
        <v>42</v>
      </c>
      <c r="E123" s="1084">
        <v>28800000000</v>
      </c>
      <c r="F123" s="1077">
        <v>0</v>
      </c>
      <c r="G123" s="1077">
        <v>0</v>
      </c>
      <c r="H123" s="1077">
        <v>100000</v>
      </c>
      <c r="I123" s="1077">
        <v>0</v>
      </c>
      <c r="J123" s="1077">
        <v>28799900000</v>
      </c>
      <c r="K123" s="1077">
        <v>0</v>
      </c>
      <c r="L123" s="1085">
        <v>0</v>
      </c>
    </row>
    <row r="124" spans="1:12" ht="18.95" customHeight="1">
      <c r="A124" s="985"/>
      <c r="B124" s="986"/>
      <c r="C124" s="987"/>
      <c r="D124" s="990" t="s">
        <v>43</v>
      </c>
      <c r="E124" s="1084">
        <v>27821999680.470001</v>
      </c>
      <c r="F124" s="1077">
        <v>0</v>
      </c>
      <c r="G124" s="1077">
        <v>0</v>
      </c>
      <c r="H124" s="1077">
        <v>0</v>
      </c>
      <c r="I124" s="1077">
        <v>0</v>
      </c>
      <c r="J124" s="1077">
        <v>27821999680.470001</v>
      </c>
      <c r="K124" s="1077">
        <v>0</v>
      </c>
      <c r="L124" s="1085">
        <v>0</v>
      </c>
    </row>
    <row r="125" spans="1:12" ht="18.95" customHeight="1">
      <c r="A125" s="989"/>
      <c r="B125" s="987"/>
      <c r="C125" s="987"/>
      <c r="D125" s="990" t="s">
        <v>44</v>
      </c>
      <c r="E125" s="1013">
        <v>0.95608246324639179</v>
      </c>
      <c r="F125" s="947">
        <v>0</v>
      </c>
      <c r="G125" s="947">
        <v>0</v>
      </c>
      <c r="H125" s="947">
        <v>0</v>
      </c>
      <c r="I125" s="947">
        <v>0</v>
      </c>
      <c r="J125" s="947">
        <v>0.95608574876442876</v>
      </c>
      <c r="K125" s="947">
        <v>0</v>
      </c>
      <c r="L125" s="1014">
        <v>0</v>
      </c>
    </row>
    <row r="126" spans="1:12" ht="18.95" customHeight="1">
      <c r="A126" s="991"/>
      <c r="B126" s="992"/>
      <c r="C126" s="992"/>
      <c r="D126" s="995" t="s">
        <v>45</v>
      </c>
      <c r="E126" s="1015">
        <v>0.96604165557187505</v>
      </c>
      <c r="F126" s="1016">
        <v>0</v>
      </c>
      <c r="G126" s="1016">
        <v>0</v>
      </c>
      <c r="H126" s="1016">
        <v>0</v>
      </c>
      <c r="I126" s="1016">
        <v>0</v>
      </c>
      <c r="J126" s="1016">
        <v>0.96604500989482611</v>
      </c>
      <c r="K126" s="1016">
        <v>0</v>
      </c>
      <c r="L126" s="1017">
        <v>0</v>
      </c>
    </row>
    <row r="127" spans="1:12" ht="18.95" customHeight="1">
      <c r="A127" s="985" t="s">
        <v>400</v>
      </c>
      <c r="B127" s="986" t="s">
        <v>47</v>
      </c>
      <c r="C127" s="987" t="s">
        <v>401</v>
      </c>
      <c r="D127" s="988" t="s">
        <v>41</v>
      </c>
      <c r="E127" s="1082">
        <v>119863958000</v>
      </c>
      <c r="F127" s="1077">
        <v>78082960000</v>
      </c>
      <c r="G127" s="1077">
        <v>671090000</v>
      </c>
      <c r="H127" s="1077">
        <v>4147577000</v>
      </c>
      <c r="I127" s="1077">
        <v>3629296000</v>
      </c>
      <c r="J127" s="1077">
        <v>300000000</v>
      </c>
      <c r="K127" s="1077">
        <v>25992407000</v>
      </c>
      <c r="L127" s="1085">
        <v>7040628000</v>
      </c>
    </row>
    <row r="128" spans="1:12" ht="18.95" customHeight="1">
      <c r="A128" s="989"/>
      <c r="B128" s="987"/>
      <c r="C128" s="987"/>
      <c r="D128" s="990" t="s">
        <v>42</v>
      </c>
      <c r="E128" s="1084">
        <v>101441950517.73001</v>
      </c>
      <c r="F128" s="1077">
        <v>68712616459.720016</v>
      </c>
      <c r="G128" s="1077">
        <v>187364934</v>
      </c>
      <c r="H128" s="1077">
        <v>3302993258.3300004</v>
      </c>
      <c r="I128" s="1077">
        <v>819987120.22000003</v>
      </c>
      <c r="J128" s="1077">
        <v>300000000</v>
      </c>
      <c r="K128" s="1077">
        <v>25014527706.959999</v>
      </c>
      <c r="L128" s="1085">
        <v>3104461038.5</v>
      </c>
    </row>
    <row r="129" spans="1:12" ht="18.95" customHeight="1">
      <c r="A129" s="989"/>
      <c r="B129" s="987"/>
      <c r="C129" s="987"/>
      <c r="D129" s="990" t="s">
        <v>43</v>
      </c>
      <c r="E129" s="1084">
        <v>90092731042.87001</v>
      </c>
      <c r="F129" s="1077">
        <v>65589295660.880005</v>
      </c>
      <c r="G129" s="1077">
        <v>0</v>
      </c>
      <c r="H129" s="1077">
        <v>638326.58000000007</v>
      </c>
      <c r="I129" s="1077">
        <v>338664628.76999998</v>
      </c>
      <c r="J129" s="1077">
        <v>0</v>
      </c>
      <c r="K129" s="1077">
        <v>22681619148.100006</v>
      </c>
      <c r="L129" s="1085">
        <v>1482513278.54</v>
      </c>
    </row>
    <row r="130" spans="1:12" ht="18.95" customHeight="1">
      <c r="A130" s="989"/>
      <c r="B130" s="987"/>
      <c r="C130" s="987"/>
      <c r="D130" s="990" t="s">
        <v>44</v>
      </c>
      <c r="E130" s="1013">
        <v>0.75162486327099265</v>
      </c>
      <c r="F130" s="947">
        <v>0.83999499584646897</v>
      </c>
      <c r="G130" s="947">
        <v>0</v>
      </c>
      <c r="H130" s="947">
        <v>1.5390349112264827E-4</v>
      </c>
      <c r="I130" s="947">
        <v>9.3314138270893299E-2</v>
      </c>
      <c r="J130" s="947">
        <v>0</v>
      </c>
      <c r="K130" s="947">
        <v>0.87262480724082248</v>
      </c>
      <c r="L130" s="1014">
        <v>0.2105654891211409</v>
      </c>
    </row>
    <row r="131" spans="1:12" ht="18.95" customHeight="1">
      <c r="A131" s="991"/>
      <c r="B131" s="992"/>
      <c r="C131" s="992"/>
      <c r="D131" s="993" t="s">
        <v>45</v>
      </c>
      <c r="E131" s="1015">
        <v>0.8881210444304658</v>
      </c>
      <c r="F131" s="1016">
        <v>0.95454516274066015</v>
      </c>
      <c r="G131" s="1016">
        <v>0</v>
      </c>
      <c r="H131" s="1016">
        <v>1.9325700359519934E-4</v>
      </c>
      <c r="I131" s="1016">
        <v>0.41301213204316833</v>
      </c>
      <c r="J131" s="1016">
        <v>0</v>
      </c>
      <c r="K131" s="1016">
        <v>0.90673785305125354</v>
      </c>
      <c r="L131" s="1017">
        <v>0.47754288430571329</v>
      </c>
    </row>
    <row r="132" spans="1:12" ht="18.95" customHeight="1">
      <c r="A132" s="1002" t="s">
        <v>402</v>
      </c>
      <c r="B132" s="998" t="s">
        <v>47</v>
      </c>
      <c r="C132" s="1003" t="s">
        <v>115</v>
      </c>
      <c r="D132" s="1000" t="s">
        <v>41</v>
      </c>
      <c r="E132" s="1082">
        <v>2318856000</v>
      </c>
      <c r="F132" s="1077">
        <v>160789000</v>
      </c>
      <c r="G132" s="1077">
        <v>31572000</v>
      </c>
      <c r="H132" s="1077">
        <v>1957866000</v>
      </c>
      <c r="I132" s="1077">
        <v>114417000</v>
      </c>
      <c r="J132" s="1077">
        <v>0</v>
      </c>
      <c r="K132" s="1077">
        <v>0</v>
      </c>
      <c r="L132" s="1085">
        <v>54212000</v>
      </c>
    </row>
    <row r="133" spans="1:12" ht="18.95" customHeight="1">
      <c r="A133" s="985"/>
      <c r="B133" s="987"/>
      <c r="C133" s="987"/>
      <c r="D133" s="990" t="s">
        <v>42</v>
      </c>
      <c r="E133" s="1084">
        <v>4557095278.3599987</v>
      </c>
      <c r="F133" s="1077">
        <v>2181700238.3999996</v>
      </c>
      <c r="G133" s="1077">
        <v>33193596.379999999</v>
      </c>
      <c r="H133" s="1077">
        <v>2093005800.0999994</v>
      </c>
      <c r="I133" s="1077">
        <v>172528099.47999999</v>
      </c>
      <c r="J133" s="1077">
        <v>0</v>
      </c>
      <c r="K133" s="1077">
        <v>0</v>
      </c>
      <c r="L133" s="1085">
        <v>76667544</v>
      </c>
    </row>
    <row r="134" spans="1:12" ht="18.95" customHeight="1">
      <c r="A134" s="985"/>
      <c r="B134" s="987"/>
      <c r="C134" s="987"/>
      <c r="D134" s="990" t="s">
        <v>43</v>
      </c>
      <c r="E134" s="1084">
        <v>3897910614.3799996</v>
      </c>
      <c r="F134" s="1077">
        <v>2004268439.5899994</v>
      </c>
      <c r="G134" s="1077">
        <v>25552449.110000007</v>
      </c>
      <c r="H134" s="1077">
        <v>1752640146.4400001</v>
      </c>
      <c r="I134" s="1077">
        <v>65795227.629999995</v>
      </c>
      <c r="J134" s="1077">
        <v>0</v>
      </c>
      <c r="K134" s="1077">
        <v>0</v>
      </c>
      <c r="L134" s="1085">
        <v>49654351.610000007</v>
      </c>
    </row>
    <row r="135" spans="1:12" ht="18.95" customHeight="1">
      <c r="A135" s="985"/>
      <c r="B135" s="987"/>
      <c r="C135" s="987"/>
      <c r="D135" s="990" t="s">
        <v>44</v>
      </c>
      <c r="E135" s="1013">
        <v>1.6809627740489275</v>
      </c>
      <c r="F135" s="947" t="s">
        <v>928</v>
      </c>
      <c r="G135" s="947">
        <v>0.80933894305080478</v>
      </c>
      <c r="H135" s="947">
        <v>0.89517880510719328</v>
      </c>
      <c r="I135" s="947">
        <v>0.57504765576793659</v>
      </c>
      <c r="J135" s="947">
        <v>0</v>
      </c>
      <c r="K135" s="947">
        <v>0</v>
      </c>
      <c r="L135" s="1014">
        <v>0.91592915978012257</v>
      </c>
    </row>
    <row r="136" spans="1:12" ht="18.95" customHeight="1">
      <c r="A136" s="1004"/>
      <c r="B136" s="992"/>
      <c r="C136" s="992"/>
      <c r="D136" s="993" t="s">
        <v>45</v>
      </c>
      <c r="E136" s="1015">
        <v>0.85534981743519189</v>
      </c>
      <c r="F136" s="1016">
        <v>0.91867269586947298</v>
      </c>
      <c r="G136" s="1016">
        <v>0.76980056085143034</v>
      </c>
      <c r="H136" s="1016">
        <v>0.8373794981152286</v>
      </c>
      <c r="I136" s="1016">
        <v>0.38135948769103079</v>
      </c>
      <c r="J136" s="1016">
        <v>0</v>
      </c>
      <c r="K136" s="1016">
        <v>0</v>
      </c>
      <c r="L136" s="1017">
        <v>0.64765804432185814</v>
      </c>
    </row>
    <row r="137" spans="1:12" ht="18.95" customHeight="1">
      <c r="A137" s="985" t="s">
        <v>403</v>
      </c>
      <c r="B137" s="986" t="s">
        <v>47</v>
      </c>
      <c r="C137" s="987" t="s">
        <v>404</v>
      </c>
      <c r="D137" s="1001" t="s">
        <v>41</v>
      </c>
      <c r="E137" s="1082">
        <v>10498972000</v>
      </c>
      <c r="F137" s="1077">
        <v>5702408000</v>
      </c>
      <c r="G137" s="1077">
        <v>11826000</v>
      </c>
      <c r="H137" s="1077">
        <v>3279937000</v>
      </c>
      <c r="I137" s="1077">
        <v>1228001000</v>
      </c>
      <c r="J137" s="1077">
        <v>0</v>
      </c>
      <c r="K137" s="1077">
        <v>0</v>
      </c>
      <c r="L137" s="1085">
        <v>276800000</v>
      </c>
    </row>
    <row r="138" spans="1:12" ht="18.95" customHeight="1">
      <c r="A138" s="985"/>
      <c r="B138" s="986"/>
      <c r="C138" s="987"/>
      <c r="D138" s="990" t="s">
        <v>42</v>
      </c>
      <c r="E138" s="1084">
        <v>12197003067.409996</v>
      </c>
      <c r="F138" s="1077">
        <v>5927667205.5099974</v>
      </c>
      <c r="G138" s="1077">
        <v>17495571.73</v>
      </c>
      <c r="H138" s="1077">
        <v>4037314850.7800007</v>
      </c>
      <c r="I138" s="1077">
        <v>1826817682.3899999</v>
      </c>
      <c r="J138" s="1077">
        <v>0</v>
      </c>
      <c r="K138" s="1077">
        <v>0</v>
      </c>
      <c r="L138" s="1085">
        <v>387707757</v>
      </c>
    </row>
    <row r="139" spans="1:12" ht="18.95" customHeight="1">
      <c r="A139" s="985"/>
      <c r="B139" s="986"/>
      <c r="C139" s="987"/>
      <c r="D139" s="990" t="s">
        <v>43</v>
      </c>
      <c r="E139" s="1084">
        <v>7811880244.6800003</v>
      </c>
      <c r="F139" s="1077">
        <v>3405124404.9400005</v>
      </c>
      <c r="G139" s="1077">
        <v>14409186.290000003</v>
      </c>
      <c r="H139" s="1077">
        <v>3138015971.7200003</v>
      </c>
      <c r="I139" s="1077">
        <v>955964036.00000012</v>
      </c>
      <c r="J139" s="1077">
        <v>0</v>
      </c>
      <c r="K139" s="1077">
        <v>0</v>
      </c>
      <c r="L139" s="1085">
        <v>298366645.72999996</v>
      </c>
    </row>
    <row r="140" spans="1:12" ht="18.95" customHeight="1">
      <c r="A140" s="985"/>
      <c r="B140" s="987"/>
      <c r="C140" s="987"/>
      <c r="D140" s="990" t="s">
        <v>44</v>
      </c>
      <c r="E140" s="1013">
        <v>0.74406144188973933</v>
      </c>
      <c r="F140" s="947">
        <v>0.59713798187362266</v>
      </c>
      <c r="G140" s="947">
        <v>1.2184327997632338</v>
      </c>
      <c r="H140" s="947">
        <v>0.95673056272727197</v>
      </c>
      <c r="I140" s="947">
        <v>0.77847170808492838</v>
      </c>
      <c r="J140" s="947">
        <v>0</v>
      </c>
      <c r="K140" s="947">
        <v>0</v>
      </c>
      <c r="L140" s="1014">
        <v>1.0779141825505778</v>
      </c>
    </row>
    <row r="141" spans="1:12" ht="18.95" customHeight="1">
      <c r="A141" s="991"/>
      <c r="B141" s="992"/>
      <c r="C141" s="992"/>
      <c r="D141" s="993" t="s">
        <v>45</v>
      </c>
      <c r="E141" s="1015">
        <v>0.64047538575710417</v>
      </c>
      <c r="F141" s="1016">
        <v>0.57444594760225487</v>
      </c>
      <c r="G141" s="1016">
        <v>0.8235904783432878</v>
      </c>
      <c r="H141" s="1016">
        <v>0.77725322094058191</v>
      </c>
      <c r="I141" s="1016">
        <v>0.52329471365162494</v>
      </c>
      <c r="J141" s="1016">
        <v>0</v>
      </c>
      <c r="K141" s="1016">
        <v>0</v>
      </c>
      <c r="L141" s="1017">
        <v>0.76956584010260065</v>
      </c>
    </row>
    <row r="142" spans="1:12" ht="18.95" customHeight="1">
      <c r="A142" s="985" t="s">
        <v>405</v>
      </c>
      <c r="B142" s="986" t="s">
        <v>47</v>
      </c>
      <c r="C142" s="987" t="s">
        <v>406</v>
      </c>
      <c r="D142" s="1000" t="s">
        <v>41</v>
      </c>
      <c r="E142" s="1082">
        <v>4077373000</v>
      </c>
      <c r="F142" s="1077">
        <v>4002081000</v>
      </c>
      <c r="G142" s="1077">
        <v>11373000</v>
      </c>
      <c r="H142" s="1077">
        <v>62427000</v>
      </c>
      <c r="I142" s="1077">
        <v>134000</v>
      </c>
      <c r="J142" s="1077">
        <v>0</v>
      </c>
      <c r="K142" s="1077">
        <v>0</v>
      </c>
      <c r="L142" s="1085">
        <v>1358000</v>
      </c>
    </row>
    <row r="143" spans="1:12" ht="18.95" customHeight="1">
      <c r="A143" s="985"/>
      <c r="B143" s="986"/>
      <c r="C143" s="987"/>
      <c r="D143" s="990" t="s">
        <v>42</v>
      </c>
      <c r="E143" s="1084">
        <v>4950915378.5</v>
      </c>
      <c r="F143" s="1077">
        <v>4802529082.5</v>
      </c>
      <c r="G143" s="1077">
        <v>13827000</v>
      </c>
      <c r="H143" s="1077">
        <v>61317438</v>
      </c>
      <c r="I143" s="1077">
        <v>61469991.080000006</v>
      </c>
      <c r="J143" s="1077">
        <v>0</v>
      </c>
      <c r="K143" s="1077">
        <v>0</v>
      </c>
      <c r="L143" s="1085">
        <v>11771866.920000002</v>
      </c>
    </row>
    <row r="144" spans="1:12" ht="18.95" customHeight="1">
      <c r="A144" s="985"/>
      <c r="B144" s="986"/>
      <c r="C144" s="987"/>
      <c r="D144" s="990" t="s">
        <v>43</v>
      </c>
      <c r="E144" s="1084">
        <v>4294307488.3699975</v>
      </c>
      <c r="F144" s="1077">
        <v>4198719476.9499979</v>
      </c>
      <c r="G144" s="1077">
        <v>12381865.859999999</v>
      </c>
      <c r="H144" s="1077">
        <v>50839444.140000008</v>
      </c>
      <c r="I144" s="1077">
        <v>24410573.949999996</v>
      </c>
      <c r="J144" s="1077">
        <v>0</v>
      </c>
      <c r="K144" s="1077">
        <v>0</v>
      </c>
      <c r="L144" s="1085">
        <v>7956127.4699999988</v>
      </c>
    </row>
    <row r="145" spans="1:12" ht="18.95" customHeight="1">
      <c r="A145" s="985"/>
      <c r="B145" s="987"/>
      <c r="C145" s="987"/>
      <c r="D145" s="990" t="s">
        <v>44</v>
      </c>
      <c r="E145" s="1013">
        <v>1.0532044746384492</v>
      </c>
      <c r="F145" s="947">
        <v>1.0491340572442183</v>
      </c>
      <c r="G145" s="947">
        <v>1.0887071010287523</v>
      </c>
      <c r="H145" s="947">
        <v>0.81438230477197382</v>
      </c>
      <c r="I145" s="947" t="s">
        <v>928</v>
      </c>
      <c r="J145" s="947">
        <v>0</v>
      </c>
      <c r="K145" s="947">
        <v>0</v>
      </c>
      <c r="L145" s="1076">
        <v>5.8587094771723116</v>
      </c>
    </row>
    <row r="146" spans="1:12" ht="18.95" customHeight="1">
      <c r="A146" s="991"/>
      <c r="B146" s="992"/>
      <c r="C146" s="992"/>
      <c r="D146" s="990" t="s">
        <v>45</v>
      </c>
      <c r="E146" s="1015">
        <v>0.86737646678805935</v>
      </c>
      <c r="F146" s="1016">
        <v>0.87427257697402982</v>
      </c>
      <c r="G146" s="1016">
        <v>0.89548462139292684</v>
      </c>
      <c r="H146" s="1016">
        <v>0.82911885750999592</v>
      </c>
      <c r="I146" s="1016">
        <v>0.39711367321057356</v>
      </c>
      <c r="J146" s="1016">
        <v>0</v>
      </c>
      <c r="K146" s="1016">
        <v>0</v>
      </c>
      <c r="L146" s="1017">
        <v>0.67585944727958214</v>
      </c>
    </row>
    <row r="147" spans="1:12" ht="18.75" customHeight="1">
      <c r="A147" s="985" t="s">
        <v>407</v>
      </c>
      <c r="B147" s="986" t="s">
        <v>47</v>
      </c>
      <c r="C147" s="987" t="s">
        <v>408</v>
      </c>
      <c r="D147" s="988" t="s">
        <v>41</v>
      </c>
      <c r="E147" s="1082">
        <v>27792677000</v>
      </c>
      <c r="F147" s="1077">
        <v>27343497000</v>
      </c>
      <c r="G147" s="1077">
        <v>36924000</v>
      </c>
      <c r="H147" s="1077">
        <v>295814000</v>
      </c>
      <c r="I147" s="1077">
        <v>6080000</v>
      </c>
      <c r="J147" s="1077">
        <v>0</v>
      </c>
      <c r="K147" s="1077">
        <v>0</v>
      </c>
      <c r="L147" s="1085">
        <v>110362000</v>
      </c>
    </row>
    <row r="148" spans="1:12" ht="18.95" customHeight="1">
      <c r="A148" s="985"/>
      <c r="B148" s="986"/>
      <c r="C148" s="987" t="s">
        <v>409</v>
      </c>
      <c r="D148" s="990" t="s">
        <v>42</v>
      </c>
      <c r="E148" s="1084">
        <v>28296260060.089996</v>
      </c>
      <c r="F148" s="1077">
        <v>27478648125.249996</v>
      </c>
      <c r="G148" s="1077">
        <v>330665040.12</v>
      </c>
      <c r="H148" s="1077">
        <v>312380959.32999998</v>
      </c>
      <c r="I148" s="1077">
        <v>8709213.3900000006</v>
      </c>
      <c r="J148" s="1077">
        <v>0</v>
      </c>
      <c r="K148" s="1077">
        <v>0</v>
      </c>
      <c r="L148" s="1085">
        <v>165856722</v>
      </c>
    </row>
    <row r="149" spans="1:12" ht="18.95" customHeight="1">
      <c r="A149" s="985"/>
      <c r="B149" s="986"/>
      <c r="C149" s="987"/>
      <c r="D149" s="990" t="s">
        <v>43</v>
      </c>
      <c r="E149" s="1084">
        <v>1621873503.0900002</v>
      </c>
      <c r="F149" s="1077">
        <v>903310090.41999996</v>
      </c>
      <c r="G149" s="1077">
        <v>306958788.60000002</v>
      </c>
      <c r="H149" s="1077">
        <v>259152578.3300001</v>
      </c>
      <c r="I149" s="1077">
        <v>3747846.7799999993</v>
      </c>
      <c r="J149" s="1077">
        <v>0</v>
      </c>
      <c r="K149" s="1077">
        <v>0</v>
      </c>
      <c r="L149" s="1085">
        <v>148704198.95999998</v>
      </c>
    </row>
    <row r="150" spans="1:12" ht="18.95" customHeight="1">
      <c r="A150" s="985"/>
      <c r="B150" s="987"/>
      <c r="C150" s="987"/>
      <c r="D150" s="990" t="s">
        <v>44</v>
      </c>
      <c r="E150" s="1013">
        <v>5.8356145508761177E-2</v>
      </c>
      <c r="F150" s="947">
        <v>3.3035646114321075E-2</v>
      </c>
      <c r="G150" s="947">
        <v>8.3132593597660058</v>
      </c>
      <c r="H150" s="947">
        <v>0.87606596824355876</v>
      </c>
      <c r="I150" s="947">
        <v>0.61642216776315784</v>
      </c>
      <c r="J150" s="947">
        <v>0</v>
      </c>
      <c r="K150" s="947">
        <v>0</v>
      </c>
      <c r="L150" s="1014">
        <v>1.3474221105090518</v>
      </c>
    </row>
    <row r="151" spans="1:12" ht="18.95" customHeight="1">
      <c r="A151" s="991"/>
      <c r="B151" s="992"/>
      <c r="C151" s="992"/>
      <c r="D151" s="995" t="s">
        <v>45</v>
      </c>
      <c r="E151" s="1015">
        <v>5.7317592489105847E-2</v>
      </c>
      <c r="F151" s="1016">
        <v>3.2873163421382169E-2</v>
      </c>
      <c r="G151" s="1016">
        <v>0.92830735444122892</v>
      </c>
      <c r="H151" s="1016">
        <v>0.82960427193077002</v>
      </c>
      <c r="I151" s="1016">
        <v>0.43033126094984786</v>
      </c>
      <c r="J151" s="1016">
        <v>0</v>
      </c>
      <c r="K151" s="1016">
        <v>0</v>
      </c>
      <c r="L151" s="1017">
        <v>0.89658228600466361</v>
      </c>
    </row>
    <row r="152" spans="1:12" ht="18.95" customHeight="1">
      <c r="A152" s="985" t="s">
        <v>410</v>
      </c>
      <c r="B152" s="986" t="s">
        <v>47</v>
      </c>
      <c r="C152" s="987" t="s">
        <v>411</v>
      </c>
      <c r="D152" s="988" t="s">
        <v>41</v>
      </c>
      <c r="E152" s="1082">
        <v>140248000</v>
      </c>
      <c r="F152" s="1077">
        <v>20218000</v>
      </c>
      <c r="G152" s="1077">
        <v>3807000</v>
      </c>
      <c r="H152" s="1077">
        <v>110770000</v>
      </c>
      <c r="I152" s="1077">
        <v>5453000</v>
      </c>
      <c r="J152" s="1077">
        <v>0</v>
      </c>
      <c r="K152" s="1077">
        <v>0</v>
      </c>
      <c r="L152" s="1085">
        <v>0</v>
      </c>
    </row>
    <row r="153" spans="1:12" ht="18.95" customHeight="1">
      <c r="A153" s="985"/>
      <c r="B153" s="986"/>
      <c r="C153" s="987" t="s">
        <v>412</v>
      </c>
      <c r="D153" s="990" t="s">
        <v>42</v>
      </c>
      <c r="E153" s="1084">
        <v>419121945.01999998</v>
      </c>
      <c r="F153" s="1077">
        <v>272696541.50999999</v>
      </c>
      <c r="G153" s="1077">
        <v>19598331.390000001</v>
      </c>
      <c r="H153" s="1077">
        <v>115327724.38999999</v>
      </c>
      <c r="I153" s="1077">
        <v>11499347.73</v>
      </c>
      <c r="J153" s="1077">
        <v>0</v>
      </c>
      <c r="K153" s="1077">
        <v>0</v>
      </c>
      <c r="L153" s="1085">
        <v>0</v>
      </c>
    </row>
    <row r="154" spans="1:12" ht="18.95" customHeight="1">
      <c r="A154" s="985"/>
      <c r="B154" s="986"/>
      <c r="C154" s="987"/>
      <c r="D154" s="990" t="s">
        <v>43</v>
      </c>
      <c r="E154" s="1084">
        <v>361795953.17000002</v>
      </c>
      <c r="F154" s="1077">
        <v>246065398.60000005</v>
      </c>
      <c r="G154" s="1077">
        <v>17476854.050000001</v>
      </c>
      <c r="H154" s="1077">
        <v>91826044.839999974</v>
      </c>
      <c r="I154" s="1077">
        <v>6427655.6799999997</v>
      </c>
      <c r="J154" s="1077">
        <v>0</v>
      </c>
      <c r="K154" s="1077">
        <v>0</v>
      </c>
      <c r="L154" s="1085">
        <v>0</v>
      </c>
    </row>
    <row r="155" spans="1:12" ht="18.95" customHeight="1">
      <c r="A155" s="985"/>
      <c r="B155" s="987"/>
      <c r="C155" s="987"/>
      <c r="D155" s="990" t="s">
        <v>44</v>
      </c>
      <c r="E155" s="1013">
        <v>2.5796870769636646</v>
      </c>
      <c r="F155" s="947" t="s">
        <v>928</v>
      </c>
      <c r="G155" s="947">
        <v>4.5907155371683741</v>
      </c>
      <c r="H155" s="947">
        <v>0.8289793702265954</v>
      </c>
      <c r="I155" s="947">
        <v>1.1787375169631396</v>
      </c>
      <c r="J155" s="947">
        <v>0</v>
      </c>
      <c r="K155" s="947">
        <v>0</v>
      </c>
      <c r="L155" s="1014">
        <v>0</v>
      </c>
    </row>
    <row r="156" spans="1:12" ht="18.95" customHeight="1">
      <c r="A156" s="991"/>
      <c r="B156" s="992"/>
      <c r="C156" s="992"/>
      <c r="D156" s="995" t="s">
        <v>45</v>
      </c>
      <c r="E156" s="1015">
        <v>0.86322359749675137</v>
      </c>
      <c r="F156" s="1016">
        <v>0.90234147172334656</v>
      </c>
      <c r="G156" s="1016">
        <v>0.89175214472174513</v>
      </c>
      <c r="H156" s="1016">
        <v>0.79621830158960605</v>
      </c>
      <c r="I156" s="1016">
        <v>0.55895828449741114</v>
      </c>
      <c r="J156" s="1016">
        <v>0</v>
      </c>
      <c r="K156" s="1016">
        <v>0</v>
      </c>
      <c r="L156" s="1017">
        <v>0</v>
      </c>
    </row>
    <row r="157" spans="1:12" ht="18.95" customHeight="1">
      <c r="A157" s="985" t="s">
        <v>426</v>
      </c>
      <c r="B157" s="986" t="s">
        <v>47</v>
      </c>
      <c r="C157" s="987" t="s">
        <v>178</v>
      </c>
      <c r="D157" s="990" t="s">
        <v>41</v>
      </c>
      <c r="E157" s="1082">
        <v>58557322000</v>
      </c>
      <c r="F157" s="1077">
        <v>54712846000</v>
      </c>
      <c r="G157" s="1077">
        <v>16000</v>
      </c>
      <c r="H157" s="1077">
        <v>3844460000</v>
      </c>
      <c r="I157" s="1077">
        <v>0</v>
      </c>
      <c r="J157" s="1077">
        <v>0</v>
      </c>
      <c r="K157" s="1077">
        <v>0</v>
      </c>
      <c r="L157" s="1085">
        <v>0</v>
      </c>
    </row>
    <row r="158" spans="1:12" ht="18.95" customHeight="1">
      <c r="A158" s="985"/>
      <c r="B158" s="986"/>
      <c r="C158" s="987"/>
      <c r="D158" s="990" t="s">
        <v>42</v>
      </c>
      <c r="E158" s="1084">
        <v>59815839463.950005</v>
      </c>
      <c r="F158" s="1077">
        <v>55809220673.93</v>
      </c>
      <c r="G158" s="1077">
        <v>21520</v>
      </c>
      <c r="H158" s="1077">
        <v>3849986866.23</v>
      </c>
      <c r="I158" s="1077">
        <v>136091040.78999999</v>
      </c>
      <c r="J158" s="1077">
        <v>0</v>
      </c>
      <c r="K158" s="1077">
        <v>0</v>
      </c>
      <c r="L158" s="1085">
        <v>20519363</v>
      </c>
    </row>
    <row r="159" spans="1:12" ht="18.95" customHeight="1">
      <c r="A159" s="985"/>
      <c r="B159" s="986"/>
      <c r="C159" s="987"/>
      <c r="D159" s="990" t="s">
        <v>43</v>
      </c>
      <c r="E159" s="1084">
        <v>54418797672.230011</v>
      </c>
      <c r="F159" s="1077">
        <v>51068648822.700005</v>
      </c>
      <c r="G159" s="1077">
        <v>15119.470000000001</v>
      </c>
      <c r="H159" s="1077">
        <v>3259285727.1900001</v>
      </c>
      <c r="I159" s="1077">
        <v>72348147.25999999</v>
      </c>
      <c r="J159" s="1077">
        <v>0</v>
      </c>
      <c r="K159" s="1077">
        <v>0</v>
      </c>
      <c r="L159" s="1085">
        <v>18499855.609999999</v>
      </c>
    </row>
    <row r="160" spans="1:12" ht="18.95" customHeight="1">
      <c r="A160" s="989"/>
      <c r="B160" s="987"/>
      <c r="C160" s="987"/>
      <c r="D160" s="990" t="s">
        <v>44</v>
      </c>
      <c r="E160" s="1013">
        <v>0.92932524599109934</v>
      </c>
      <c r="F160" s="947">
        <v>0.93339412142259981</v>
      </c>
      <c r="G160" s="947">
        <v>0.94496687500000009</v>
      </c>
      <c r="H160" s="947">
        <v>0.84778765475255302</v>
      </c>
      <c r="I160" s="947">
        <v>0</v>
      </c>
      <c r="J160" s="947">
        <v>0</v>
      </c>
      <c r="K160" s="947">
        <v>0</v>
      </c>
      <c r="L160" s="1014">
        <v>0</v>
      </c>
    </row>
    <row r="161" spans="1:12" ht="18.75" customHeight="1">
      <c r="A161" s="991"/>
      <c r="B161" s="992"/>
      <c r="C161" s="992"/>
      <c r="D161" s="996" t="s">
        <v>45</v>
      </c>
      <c r="E161" s="1015">
        <v>0.90977236397438344</v>
      </c>
      <c r="F161" s="1016">
        <v>0.91505755153028956</v>
      </c>
      <c r="G161" s="1016">
        <v>0.70257760223048338</v>
      </c>
      <c r="H161" s="1016">
        <v>0.84657060931264194</v>
      </c>
      <c r="I161" s="1016">
        <v>0.53161579807181658</v>
      </c>
      <c r="J161" s="1016">
        <v>0</v>
      </c>
      <c r="K161" s="1016">
        <v>0</v>
      </c>
      <c r="L161" s="1017">
        <v>0.90158040529815664</v>
      </c>
    </row>
    <row r="162" spans="1:12" ht="18.95" customHeight="1">
      <c r="A162" s="1002" t="s">
        <v>413</v>
      </c>
      <c r="B162" s="998" t="s">
        <v>47</v>
      </c>
      <c r="C162" s="1003" t="s">
        <v>414</v>
      </c>
      <c r="D162" s="1000" t="s">
        <v>41</v>
      </c>
      <c r="E162" s="1082">
        <v>1439698000</v>
      </c>
      <c r="F162" s="1077">
        <v>531121000</v>
      </c>
      <c r="G162" s="1077">
        <v>644000</v>
      </c>
      <c r="H162" s="1077">
        <v>425608000</v>
      </c>
      <c r="I162" s="1077">
        <v>311164000</v>
      </c>
      <c r="J162" s="1077">
        <v>0</v>
      </c>
      <c r="K162" s="1077">
        <v>0</v>
      </c>
      <c r="L162" s="1085">
        <v>171161000</v>
      </c>
    </row>
    <row r="163" spans="1:12" ht="18.95" customHeight="1">
      <c r="A163" s="985"/>
      <c r="B163" s="986"/>
      <c r="C163" s="987" t="s">
        <v>415</v>
      </c>
      <c r="D163" s="990" t="s">
        <v>42</v>
      </c>
      <c r="E163" s="1084">
        <v>1609903347.8900003</v>
      </c>
      <c r="F163" s="1077">
        <v>530674437</v>
      </c>
      <c r="G163" s="1077">
        <v>813912</v>
      </c>
      <c r="H163" s="1077">
        <v>543435428.24000025</v>
      </c>
      <c r="I163" s="1077">
        <v>357011993.64999998</v>
      </c>
      <c r="J163" s="1077">
        <v>0</v>
      </c>
      <c r="K163" s="1077">
        <v>0</v>
      </c>
      <c r="L163" s="1085">
        <v>177967577</v>
      </c>
    </row>
    <row r="164" spans="1:12" ht="18.95" customHeight="1">
      <c r="A164" s="985"/>
      <c r="B164" s="986"/>
      <c r="C164" s="987"/>
      <c r="D164" s="990" t="s">
        <v>43</v>
      </c>
      <c r="E164" s="1084">
        <v>1086031273.96</v>
      </c>
      <c r="F164" s="1077">
        <v>520158046.21999997</v>
      </c>
      <c r="G164" s="1077">
        <v>612395.94000000018</v>
      </c>
      <c r="H164" s="1077">
        <v>410725319.62999994</v>
      </c>
      <c r="I164" s="1077">
        <v>33853340.049999997</v>
      </c>
      <c r="J164" s="1077">
        <v>0</v>
      </c>
      <c r="K164" s="1077">
        <v>0</v>
      </c>
      <c r="L164" s="1085">
        <v>120682172.12</v>
      </c>
    </row>
    <row r="165" spans="1:12" ht="18.95" customHeight="1">
      <c r="A165" s="985"/>
      <c r="B165" s="987"/>
      <c r="C165" s="987"/>
      <c r="D165" s="990" t="s">
        <v>44</v>
      </c>
      <c r="E165" s="1013">
        <v>0.75434658793719245</v>
      </c>
      <c r="F165" s="947">
        <v>0.97935883954880332</v>
      </c>
      <c r="G165" s="947">
        <v>0.95092537267080768</v>
      </c>
      <c r="H165" s="947">
        <v>0.9650319534172288</v>
      </c>
      <c r="I165" s="947">
        <v>0.10879581201552878</v>
      </c>
      <c r="J165" s="947">
        <v>0</v>
      </c>
      <c r="K165" s="947">
        <v>0</v>
      </c>
      <c r="L165" s="1014">
        <v>0.7050798494984255</v>
      </c>
    </row>
    <row r="166" spans="1:12" ht="18.95" customHeight="1">
      <c r="A166" s="991"/>
      <c r="B166" s="992"/>
      <c r="C166" s="992"/>
      <c r="D166" s="995" t="s">
        <v>45</v>
      </c>
      <c r="E166" s="1015">
        <v>0.67459408378980845</v>
      </c>
      <c r="F166" s="1016">
        <v>0.98018297086354655</v>
      </c>
      <c r="G166" s="1016">
        <v>0.75241050629552109</v>
      </c>
      <c r="H166" s="1016">
        <v>0.75579415379707104</v>
      </c>
      <c r="I166" s="1016">
        <v>9.4824097375250743E-2</v>
      </c>
      <c r="J166" s="1016">
        <v>0</v>
      </c>
      <c r="K166" s="1016">
        <v>0</v>
      </c>
      <c r="L166" s="1017">
        <v>0.67811325048269888</v>
      </c>
    </row>
    <row r="167" spans="1:12" ht="18.95" customHeight="1">
      <c r="A167" s="985" t="s">
        <v>416</v>
      </c>
      <c r="B167" s="986" t="s">
        <v>47</v>
      </c>
      <c r="C167" s="987" t="s">
        <v>417</v>
      </c>
      <c r="D167" s="990" t="s">
        <v>41</v>
      </c>
      <c r="E167" s="1082">
        <v>3577156000</v>
      </c>
      <c r="F167" s="1077">
        <v>1939308000</v>
      </c>
      <c r="G167" s="1077">
        <v>9301000</v>
      </c>
      <c r="H167" s="1077">
        <v>376642000</v>
      </c>
      <c r="I167" s="1077">
        <v>1214909000</v>
      </c>
      <c r="J167" s="1077">
        <v>0</v>
      </c>
      <c r="K167" s="1077">
        <v>0</v>
      </c>
      <c r="L167" s="1085">
        <v>36996000</v>
      </c>
    </row>
    <row r="168" spans="1:12" ht="18.95" customHeight="1">
      <c r="A168" s="985"/>
      <c r="B168" s="986"/>
      <c r="C168" s="987" t="s">
        <v>418</v>
      </c>
      <c r="D168" s="990" t="s">
        <v>42</v>
      </c>
      <c r="E168" s="1084">
        <v>3666065866.25</v>
      </c>
      <c r="F168" s="1077">
        <v>2233752666.25</v>
      </c>
      <c r="G168" s="1077">
        <v>40967925.32</v>
      </c>
      <c r="H168" s="1077">
        <v>376127562.68000001</v>
      </c>
      <c r="I168" s="1077">
        <v>972429958</v>
      </c>
      <c r="J168" s="1077">
        <v>0</v>
      </c>
      <c r="K168" s="1077">
        <v>0</v>
      </c>
      <c r="L168" s="1085">
        <v>42787754</v>
      </c>
    </row>
    <row r="169" spans="1:12" ht="18.95" customHeight="1">
      <c r="A169" s="985"/>
      <c r="B169" s="986"/>
      <c r="C169" s="987"/>
      <c r="D169" s="990" t="s">
        <v>43</v>
      </c>
      <c r="E169" s="1084">
        <v>2495634436.6800003</v>
      </c>
      <c r="F169" s="1077">
        <v>1891346777.1199999</v>
      </c>
      <c r="G169" s="1077">
        <v>34030938.600000009</v>
      </c>
      <c r="H169" s="1077">
        <v>282017265.91000015</v>
      </c>
      <c r="I169" s="1077">
        <v>264592740.29999995</v>
      </c>
      <c r="J169" s="1077">
        <v>0</v>
      </c>
      <c r="K169" s="1077">
        <v>0</v>
      </c>
      <c r="L169" s="1085">
        <v>23646714.750000004</v>
      </c>
    </row>
    <row r="170" spans="1:12" ht="18.95" customHeight="1">
      <c r="A170" s="989"/>
      <c r="B170" s="987"/>
      <c r="C170" s="987"/>
      <c r="D170" s="990" t="s">
        <v>44</v>
      </c>
      <c r="E170" s="1013">
        <v>0.69765882077270336</v>
      </c>
      <c r="F170" s="947">
        <v>0.9752688985555672</v>
      </c>
      <c r="G170" s="947">
        <v>3.6588472852381475</v>
      </c>
      <c r="H170" s="947">
        <v>0.74876743939868662</v>
      </c>
      <c r="I170" s="947">
        <v>0.21778811441844612</v>
      </c>
      <c r="J170" s="947">
        <v>0</v>
      </c>
      <c r="K170" s="947">
        <v>0</v>
      </c>
      <c r="L170" s="1014">
        <v>0.63916949805384371</v>
      </c>
    </row>
    <row r="171" spans="1:12" ht="18.95" customHeight="1">
      <c r="A171" s="991"/>
      <c r="B171" s="992"/>
      <c r="C171" s="992"/>
      <c r="D171" s="996" t="s">
        <v>45</v>
      </c>
      <c r="E171" s="1015">
        <v>0.6807391159157683</v>
      </c>
      <c r="F171" s="1016">
        <v>0.8467127116159967</v>
      </c>
      <c r="G171" s="1016">
        <v>0.83067273566295419</v>
      </c>
      <c r="H171" s="1016">
        <v>0.74979154385963842</v>
      </c>
      <c r="I171" s="1016">
        <v>0.27209439417537973</v>
      </c>
      <c r="J171" s="1016">
        <v>0</v>
      </c>
      <c r="K171" s="1016">
        <v>0</v>
      </c>
      <c r="L171" s="1017">
        <v>0.55265146074271632</v>
      </c>
    </row>
    <row r="172" spans="1:12" ht="18.95" customHeight="1">
      <c r="A172" s="985" t="s">
        <v>419</v>
      </c>
      <c r="B172" s="986" t="s">
        <v>47</v>
      </c>
      <c r="C172" s="987" t="s">
        <v>420</v>
      </c>
      <c r="D172" s="1001" t="s">
        <v>41</v>
      </c>
      <c r="E172" s="1082">
        <v>119031000</v>
      </c>
      <c r="F172" s="1077">
        <v>112489000</v>
      </c>
      <c r="G172" s="1077">
        <v>20000</v>
      </c>
      <c r="H172" s="1077">
        <v>30000</v>
      </c>
      <c r="I172" s="1077">
        <v>650000</v>
      </c>
      <c r="J172" s="1077">
        <v>0</v>
      </c>
      <c r="K172" s="1077">
        <v>0</v>
      </c>
      <c r="L172" s="1085">
        <v>5842000</v>
      </c>
    </row>
    <row r="173" spans="1:12" ht="18.95" customHeight="1">
      <c r="A173" s="989"/>
      <c r="B173" s="987"/>
      <c r="C173" s="987" t="s">
        <v>421</v>
      </c>
      <c r="D173" s="990" t="s">
        <v>42</v>
      </c>
      <c r="E173" s="1084">
        <v>119440132.2</v>
      </c>
      <c r="F173" s="1077">
        <v>112529010.2</v>
      </c>
      <c r="G173" s="1077">
        <v>20000</v>
      </c>
      <c r="H173" s="1077">
        <v>424707</v>
      </c>
      <c r="I173" s="1077">
        <v>624415</v>
      </c>
      <c r="J173" s="1077">
        <v>0</v>
      </c>
      <c r="K173" s="1077">
        <v>0</v>
      </c>
      <c r="L173" s="1085">
        <v>5842000</v>
      </c>
    </row>
    <row r="174" spans="1:12" ht="18.95" customHeight="1">
      <c r="A174" s="989"/>
      <c r="B174" s="987"/>
      <c r="C174" s="987" t="s">
        <v>422</v>
      </c>
      <c r="D174" s="990" t="s">
        <v>43</v>
      </c>
      <c r="E174" s="1084">
        <v>109818598.10000001</v>
      </c>
      <c r="F174" s="1077">
        <v>105777645.42</v>
      </c>
      <c r="G174" s="1077">
        <v>8800</v>
      </c>
      <c r="H174" s="1077">
        <v>194383.68</v>
      </c>
      <c r="I174" s="1077">
        <v>624415</v>
      </c>
      <c r="J174" s="1077">
        <v>0</v>
      </c>
      <c r="K174" s="1077">
        <v>0</v>
      </c>
      <c r="L174" s="1085">
        <v>3213354</v>
      </c>
    </row>
    <row r="175" spans="1:12" ht="18.95" customHeight="1">
      <c r="A175" s="989"/>
      <c r="B175" s="987"/>
      <c r="C175" s="987" t="s">
        <v>423</v>
      </c>
      <c r="D175" s="990" t="s">
        <v>44</v>
      </c>
      <c r="E175" s="1013">
        <v>0.92260501970075026</v>
      </c>
      <c r="F175" s="947">
        <v>0.94033768119549466</v>
      </c>
      <c r="G175" s="947">
        <v>0.44</v>
      </c>
      <c r="H175" s="1075">
        <v>6.4794559999999999</v>
      </c>
      <c r="I175" s="947">
        <v>0.96063846153846155</v>
      </c>
      <c r="J175" s="947">
        <v>0</v>
      </c>
      <c r="K175" s="947">
        <v>0</v>
      </c>
      <c r="L175" s="1014">
        <v>0.55004347826086952</v>
      </c>
    </row>
    <row r="176" spans="1:12" ht="18.95" customHeight="1">
      <c r="A176" s="991"/>
      <c r="B176" s="992"/>
      <c r="C176" s="992"/>
      <c r="D176" s="995" t="s">
        <v>45</v>
      </c>
      <c r="E176" s="1015">
        <v>0.91944471324019517</v>
      </c>
      <c r="F176" s="1016">
        <v>0.9400033398676424</v>
      </c>
      <c r="G176" s="1016">
        <v>0.44</v>
      </c>
      <c r="H176" s="1016">
        <v>0.45768890081868202</v>
      </c>
      <c r="I176" s="1016">
        <v>1</v>
      </c>
      <c r="J176" s="1016">
        <v>0</v>
      </c>
      <c r="K176" s="1016">
        <v>0</v>
      </c>
      <c r="L176" s="1017">
        <v>0.55004347826086952</v>
      </c>
    </row>
    <row r="177" spans="1:12" ht="18.95" customHeight="1">
      <c r="A177" s="985" t="s">
        <v>424</v>
      </c>
      <c r="B177" s="986" t="s">
        <v>47</v>
      </c>
      <c r="C177" s="987" t="s">
        <v>425</v>
      </c>
      <c r="D177" s="988" t="s">
        <v>41</v>
      </c>
      <c r="E177" s="1082">
        <v>283322000</v>
      </c>
      <c r="F177" s="1077">
        <v>240737000</v>
      </c>
      <c r="G177" s="1077">
        <v>27075000</v>
      </c>
      <c r="H177" s="1077">
        <v>14516000</v>
      </c>
      <c r="I177" s="1077">
        <v>800000</v>
      </c>
      <c r="J177" s="1077">
        <v>0</v>
      </c>
      <c r="K177" s="1077">
        <v>0</v>
      </c>
      <c r="L177" s="1085">
        <v>194000</v>
      </c>
    </row>
    <row r="178" spans="1:12" ht="18.95" customHeight="1">
      <c r="A178" s="989"/>
      <c r="B178" s="987"/>
      <c r="C178" s="987"/>
      <c r="D178" s="990" t="s">
        <v>42</v>
      </c>
      <c r="E178" s="1084">
        <v>291609519.04000002</v>
      </c>
      <c r="F178" s="1077">
        <v>247669539</v>
      </c>
      <c r="G178" s="1077">
        <v>23399000</v>
      </c>
      <c r="H178" s="1077">
        <v>11396461</v>
      </c>
      <c r="I178" s="1077">
        <v>8528422</v>
      </c>
      <c r="J178" s="1077">
        <v>0</v>
      </c>
      <c r="K178" s="1077">
        <v>0</v>
      </c>
      <c r="L178" s="1085">
        <v>616097.04</v>
      </c>
    </row>
    <row r="179" spans="1:12" ht="18.95" customHeight="1">
      <c r="A179" s="989"/>
      <c r="B179" s="987"/>
      <c r="C179" s="987"/>
      <c r="D179" s="990" t="s">
        <v>43</v>
      </c>
      <c r="E179" s="1084">
        <v>261105594.08000001</v>
      </c>
      <c r="F179" s="1077">
        <v>231619122.72</v>
      </c>
      <c r="G179" s="1077">
        <v>19018718.690000001</v>
      </c>
      <c r="H179" s="1077">
        <v>9160171.370000001</v>
      </c>
      <c r="I179" s="1077">
        <v>800000</v>
      </c>
      <c r="J179" s="1077">
        <v>0</v>
      </c>
      <c r="K179" s="1077">
        <v>0</v>
      </c>
      <c r="L179" s="1085">
        <v>507581.3</v>
      </c>
    </row>
    <row r="180" spans="1:12" ht="19.5" customHeight="1">
      <c r="A180" s="989"/>
      <c r="B180" s="987"/>
      <c r="C180" s="987"/>
      <c r="D180" s="990" t="s">
        <v>44</v>
      </c>
      <c r="E180" s="1013">
        <v>0.92158601901723136</v>
      </c>
      <c r="F180" s="947">
        <v>0.96212515201236204</v>
      </c>
      <c r="G180" s="947">
        <v>0.70244575032317647</v>
      </c>
      <c r="H180" s="947">
        <v>0.63103963695232856</v>
      </c>
      <c r="I180" s="947">
        <v>1</v>
      </c>
      <c r="J180" s="947">
        <v>0</v>
      </c>
      <c r="K180" s="947">
        <v>0</v>
      </c>
      <c r="L180" s="1014">
        <v>2.6163984536082472</v>
      </c>
    </row>
    <row r="181" spans="1:12" ht="18.75" customHeight="1">
      <c r="A181" s="991"/>
      <c r="B181" s="992"/>
      <c r="C181" s="992"/>
      <c r="D181" s="995" t="s">
        <v>45</v>
      </c>
      <c r="E181" s="1015">
        <v>0.89539461859674141</v>
      </c>
      <c r="F181" s="1016">
        <v>0.93519422556037457</v>
      </c>
      <c r="G181" s="1016">
        <v>0.81280049104662599</v>
      </c>
      <c r="H181" s="1016">
        <v>0.80377332664938717</v>
      </c>
      <c r="I181" s="1016">
        <v>9.3803988592496945E-2</v>
      </c>
      <c r="J181" s="1016">
        <v>0</v>
      </c>
      <c r="K181" s="1016">
        <v>0</v>
      </c>
      <c r="L181" s="1017">
        <v>0.82386583126580182</v>
      </c>
    </row>
    <row r="182" spans="1:12" s="940" customFormat="1" ht="8.25" customHeight="1">
      <c r="A182" s="1648"/>
      <c r="B182" s="1649"/>
      <c r="C182" s="1649"/>
      <c r="D182" s="1650"/>
      <c r="E182" s="1650"/>
      <c r="F182" s="1650"/>
      <c r="G182" s="1651"/>
      <c r="H182" s="1651"/>
      <c r="I182" s="1651"/>
      <c r="J182" s="1651"/>
      <c r="K182" s="1651"/>
      <c r="L182" s="1651"/>
    </row>
    <row r="183" spans="1:12" s="940" customFormat="1" ht="15.75" customHeight="1">
      <c r="A183" s="1648" t="s">
        <v>727</v>
      </c>
      <c r="B183" s="1649"/>
      <c r="C183" s="1649"/>
      <c r="D183" s="1650"/>
      <c r="E183" s="1650"/>
      <c r="F183" s="1650"/>
      <c r="G183" s="1651"/>
      <c r="H183" s="1651"/>
      <c r="I183" s="1651"/>
      <c r="J183" s="1651"/>
      <c r="K183" s="1651"/>
      <c r="L183" s="1651"/>
    </row>
    <row r="184" spans="1:12" s="940" customFormat="1" ht="18.75" customHeight="1">
      <c r="A184" s="1648"/>
      <c r="B184" s="1649"/>
      <c r="C184" s="1649"/>
      <c r="D184" s="1650"/>
      <c r="E184" s="1650"/>
      <c r="F184" s="1650"/>
      <c r="G184" s="1651"/>
      <c r="H184" s="1651"/>
      <c r="I184" s="1651"/>
      <c r="J184" s="1651"/>
      <c r="K184" s="1651"/>
      <c r="L184" s="1651"/>
    </row>
    <row r="185" spans="1:12">
      <c r="E185" s="1005"/>
      <c r="F185" s="1005"/>
      <c r="G185" s="1005"/>
      <c r="H185" s="1005"/>
      <c r="I185" s="1005"/>
      <c r="J185" s="1005"/>
      <c r="K185" s="1005"/>
      <c r="L185" s="1005"/>
    </row>
    <row r="189" spans="1:12">
      <c r="H189" s="994"/>
      <c r="I189" s="994"/>
      <c r="J189" s="994"/>
    </row>
    <row r="190" spans="1:12">
      <c r="H190" s="1018"/>
      <c r="I190" s="1019"/>
      <c r="J190" s="994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showGridLines="0" topLeftCell="A409" zoomScale="75" zoomScaleNormal="75" workbookViewId="0">
      <selection activeCell="P434" sqref="P434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6384" width="16.28515625" style="2"/>
  </cols>
  <sheetData>
    <row r="1" spans="1:15" ht="15.75" customHeight="1">
      <c r="A1" s="1" t="s">
        <v>0</v>
      </c>
    </row>
    <row r="2" spans="1:15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5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5" ht="15.95" customHeight="1">
      <c r="A5" s="10"/>
      <c r="B5" s="11"/>
      <c r="C5" s="12" t="s">
        <v>3</v>
      </c>
      <c r="D5" s="13"/>
      <c r="E5" s="14" t="s">
        <v>4</v>
      </c>
      <c r="F5" s="1123" t="s">
        <v>4</v>
      </c>
      <c r="G5" s="1125"/>
      <c r="H5" s="927" t="s">
        <v>4</v>
      </c>
      <c r="I5" s="928" t="s">
        <v>4</v>
      </c>
      <c r="J5" s="929" t="s">
        <v>4</v>
      </c>
      <c r="K5" s="928" t="s">
        <v>4</v>
      </c>
      <c r="L5" s="15" t="s">
        <v>4</v>
      </c>
      <c r="M5" s="929" t="s">
        <v>4</v>
      </c>
    </row>
    <row r="6" spans="1:15" ht="15.95" customHeight="1">
      <c r="A6" s="16"/>
      <c r="B6" s="17"/>
      <c r="C6" s="931" t="s">
        <v>741</v>
      </c>
      <c r="D6" s="18"/>
      <c r="E6" s="19"/>
      <c r="F6" s="20" t="s">
        <v>5</v>
      </c>
      <c r="G6" s="1124"/>
      <c r="H6" s="932" t="s">
        <v>6</v>
      </c>
      <c r="I6" s="933" t="s">
        <v>7</v>
      </c>
      <c r="J6" s="934" t="s">
        <v>7</v>
      </c>
      <c r="K6" s="933" t="s">
        <v>8</v>
      </c>
      <c r="L6" s="935" t="s">
        <v>9</v>
      </c>
      <c r="M6" s="934" t="s">
        <v>10</v>
      </c>
    </row>
    <row r="7" spans="1:15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24"/>
      <c r="H7" s="937" t="s">
        <v>14</v>
      </c>
      <c r="I7" s="933" t="s">
        <v>15</v>
      </c>
      <c r="J7" s="934" t="s">
        <v>16</v>
      </c>
      <c r="K7" s="933" t="s">
        <v>17</v>
      </c>
      <c r="L7" s="934" t="s">
        <v>18</v>
      </c>
      <c r="M7" s="938" t="s">
        <v>19</v>
      </c>
    </row>
    <row r="8" spans="1:15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24"/>
      <c r="H8" s="937" t="s">
        <v>21</v>
      </c>
      <c r="I8" s="933" t="s">
        <v>22</v>
      </c>
      <c r="J8" s="934" t="s">
        <v>4</v>
      </c>
      <c r="K8" s="933" t="s">
        <v>23</v>
      </c>
      <c r="L8" s="934" t="s">
        <v>24</v>
      </c>
      <c r="M8" s="934" t="s">
        <v>25</v>
      </c>
    </row>
    <row r="9" spans="1:15" ht="15.95" customHeight="1">
      <c r="A9" s="16"/>
      <c r="B9" s="17"/>
      <c r="C9" s="21" t="s">
        <v>26</v>
      </c>
      <c r="D9" s="22"/>
      <c r="E9" s="24" t="s">
        <v>4</v>
      </c>
      <c r="F9" s="1122" t="s">
        <v>4</v>
      </c>
      <c r="G9" s="1124"/>
      <c r="H9" s="937" t="s">
        <v>4</v>
      </c>
      <c r="I9" s="933" t="s">
        <v>27</v>
      </c>
      <c r="J9" s="934"/>
      <c r="K9" s="933" t="s">
        <v>28</v>
      </c>
      <c r="L9" s="934" t="s">
        <v>4</v>
      </c>
      <c r="M9" s="934" t="s">
        <v>29</v>
      </c>
    </row>
    <row r="10" spans="1:15" ht="15.95" customHeight="1">
      <c r="A10" s="16"/>
      <c r="B10" s="17"/>
      <c r="C10" s="21" t="s">
        <v>30</v>
      </c>
      <c r="D10" s="25"/>
      <c r="E10" s="26"/>
      <c r="F10" s="1126"/>
      <c r="G10" s="1127"/>
      <c r="H10" s="939"/>
      <c r="I10" s="27"/>
      <c r="J10" s="28"/>
      <c r="K10" s="29"/>
      <c r="L10" s="30"/>
      <c r="M10" s="28"/>
    </row>
    <row r="11" spans="1:15" ht="9.9499999999999993" customHeight="1">
      <c r="A11" s="31"/>
      <c r="B11" s="32"/>
      <c r="C11" s="33" t="s">
        <v>31</v>
      </c>
      <c r="D11" s="34"/>
      <c r="E11" s="35" t="s">
        <v>32</v>
      </c>
      <c r="F11" s="1654" t="s">
        <v>33</v>
      </c>
      <c r="G11" s="1655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5" ht="18.399999999999999" customHeight="1">
      <c r="A12" s="16"/>
      <c r="B12" s="17"/>
      <c r="C12" s="41" t="s">
        <v>40</v>
      </c>
      <c r="D12" s="42" t="s">
        <v>41</v>
      </c>
      <c r="E12" s="671">
        <v>508019293000</v>
      </c>
      <c r="F12" s="672">
        <v>291411455000</v>
      </c>
      <c r="G12" s="672"/>
      <c r="H12" s="672">
        <v>26744707000</v>
      </c>
      <c r="I12" s="672">
        <v>88863531000</v>
      </c>
      <c r="J12" s="672">
        <v>33668011000</v>
      </c>
      <c r="K12" s="672">
        <v>29399900000</v>
      </c>
      <c r="L12" s="672">
        <v>25992407000</v>
      </c>
      <c r="M12" s="673">
        <v>11939282000</v>
      </c>
      <c r="N12" s="44"/>
      <c r="O12" s="44"/>
    </row>
    <row r="13" spans="1:15" ht="18.399999999999999" customHeight="1">
      <c r="A13" s="16"/>
      <c r="B13" s="17"/>
      <c r="C13" s="45"/>
      <c r="D13" s="46" t="s">
        <v>42</v>
      </c>
      <c r="E13" s="674">
        <v>508019293000.00006</v>
      </c>
      <c r="F13" s="672">
        <v>290935853979.03003</v>
      </c>
      <c r="G13" s="672"/>
      <c r="H13" s="672">
        <v>26763114155.189999</v>
      </c>
      <c r="I13" s="672">
        <v>91380284226.709976</v>
      </c>
      <c r="J13" s="672">
        <v>33994372720.09</v>
      </c>
      <c r="K13" s="672">
        <v>29099905000</v>
      </c>
      <c r="L13" s="672">
        <v>25014527706.959999</v>
      </c>
      <c r="M13" s="675">
        <v>10831235212.019999</v>
      </c>
      <c r="N13" s="44"/>
      <c r="O13" s="44"/>
    </row>
    <row r="14" spans="1:15" ht="18.399999999999999" customHeight="1">
      <c r="A14" s="16"/>
      <c r="B14" s="17"/>
      <c r="C14" s="47" t="s">
        <v>4</v>
      </c>
      <c r="D14" s="46" t="s">
        <v>43</v>
      </c>
      <c r="E14" s="674">
        <v>395692416169.64001</v>
      </c>
      <c r="F14" s="672">
        <v>223105898792.48004</v>
      </c>
      <c r="G14" s="672"/>
      <c r="H14" s="672">
        <v>24190833071.720005</v>
      </c>
      <c r="I14" s="672">
        <v>72280059242.970032</v>
      </c>
      <c r="J14" s="672">
        <v>17613623120.300003</v>
      </c>
      <c r="K14" s="672">
        <v>27821999680.470001</v>
      </c>
      <c r="L14" s="672">
        <v>22681619148.100006</v>
      </c>
      <c r="M14" s="675">
        <v>7998383113.5999985</v>
      </c>
      <c r="N14" s="44"/>
      <c r="O14" s="44"/>
    </row>
    <row r="15" spans="1:15" ht="18.399999999999999" customHeight="1">
      <c r="A15" s="16"/>
      <c r="B15" s="17"/>
      <c r="C15" s="45"/>
      <c r="D15" s="46" t="s">
        <v>44</v>
      </c>
      <c r="E15" s="270">
        <v>0.77889249802495197</v>
      </c>
      <c r="F15" s="270">
        <v>0.76560442276533036</v>
      </c>
      <c r="G15" s="270"/>
      <c r="H15" s="270">
        <v>0.90450918275978887</v>
      </c>
      <c r="I15" s="270">
        <v>0.81338270525138179</v>
      </c>
      <c r="J15" s="270">
        <v>0.5231560343823104</v>
      </c>
      <c r="K15" s="270">
        <v>0.94632973855251212</v>
      </c>
      <c r="L15" s="270">
        <v>0.87262480724082248</v>
      </c>
      <c r="M15" s="271">
        <v>0.66992161786613291</v>
      </c>
      <c r="N15" s="44"/>
      <c r="O15" s="44"/>
    </row>
    <row r="16" spans="1:15" ht="18.399999999999999" customHeight="1">
      <c r="A16" s="48"/>
      <c r="B16" s="49"/>
      <c r="C16" s="50"/>
      <c r="D16" s="46" t="s">
        <v>45</v>
      </c>
      <c r="E16" s="272">
        <v>0.77889249802495186</v>
      </c>
      <c r="F16" s="272">
        <v>0.76685597784232185</v>
      </c>
      <c r="G16" s="272"/>
      <c r="H16" s="272">
        <v>0.90388707874000651</v>
      </c>
      <c r="I16" s="272">
        <v>0.79098089762608714</v>
      </c>
      <c r="J16" s="272">
        <v>0.51813349419125188</v>
      </c>
      <c r="K16" s="272">
        <v>0.95608558448799064</v>
      </c>
      <c r="L16" s="272">
        <v>0.90673785305125354</v>
      </c>
      <c r="M16" s="273">
        <v>0.73845530606922527</v>
      </c>
      <c r="N16" s="44"/>
      <c r="O16" s="44"/>
    </row>
    <row r="17" spans="1:15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6">
        <v>199331000</v>
      </c>
      <c r="F17" s="1077">
        <v>30000000</v>
      </c>
      <c r="G17" s="1083"/>
      <c r="H17" s="1077">
        <v>857000</v>
      </c>
      <c r="I17" s="1077">
        <v>158074000</v>
      </c>
      <c r="J17" s="1077">
        <v>10400000</v>
      </c>
      <c r="K17" s="1077">
        <v>0</v>
      </c>
      <c r="L17" s="1077">
        <v>0</v>
      </c>
      <c r="M17" s="1085">
        <v>0</v>
      </c>
      <c r="N17" s="44"/>
      <c r="O17" s="44"/>
    </row>
    <row r="18" spans="1:15" ht="18.399999999999999" customHeight="1">
      <c r="A18" s="56"/>
      <c r="B18" s="52"/>
      <c r="C18" s="53" t="s">
        <v>4</v>
      </c>
      <c r="D18" s="57" t="s">
        <v>42</v>
      </c>
      <c r="E18" s="676">
        <v>199331000</v>
      </c>
      <c r="F18" s="1077">
        <v>30000000</v>
      </c>
      <c r="G18" s="1077"/>
      <c r="H18" s="1077">
        <v>874000</v>
      </c>
      <c r="I18" s="1077">
        <v>158057000</v>
      </c>
      <c r="J18" s="1077">
        <v>10400000</v>
      </c>
      <c r="K18" s="1077">
        <v>0</v>
      </c>
      <c r="L18" s="1077">
        <v>0</v>
      </c>
      <c r="M18" s="1085">
        <v>0</v>
      </c>
      <c r="N18" s="44"/>
      <c r="O18" s="44"/>
    </row>
    <row r="19" spans="1:15" ht="18.399999999999999" customHeight="1">
      <c r="A19" s="56"/>
      <c r="B19" s="52"/>
      <c r="C19" s="53" t="s">
        <v>4</v>
      </c>
      <c r="D19" s="57" t="s">
        <v>43</v>
      </c>
      <c r="E19" s="676">
        <v>155786897.27000001</v>
      </c>
      <c r="F19" s="1077">
        <v>26298724</v>
      </c>
      <c r="G19" s="1077"/>
      <c r="H19" s="1077">
        <v>655687.64999999991</v>
      </c>
      <c r="I19" s="1077">
        <v>126921270.47000001</v>
      </c>
      <c r="J19" s="1077">
        <v>1911215.15</v>
      </c>
      <c r="K19" s="1077">
        <v>0</v>
      </c>
      <c r="L19" s="1077">
        <v>0</v>
      </c>
      <c r="M19" s="1085">
        <v>0</v>
      </c>
      <c r="N19" s="44"/>
      <c r="O19" s="44"/>
    </row>
    <row r="20" spans="1:15" ht="18.399999999999999" customHeight="1">
      <c r="A20" s="56"/>
      <c r="B20" s="52"/>
      <c r="C20" s="53" t="s">
        <v>4</v>
      </c>
      <c r="D20" s="57" t="s">
        <v>44</v>
      </c>
      <c r="E20" s="174">
        <v>0.78154876697553322</v>
      </c>
      <c r="F20" s="174">
        <v>0.87662413333333333</v>
      </c>
      <c r="G20" s="174"/>
      <c r="H20" s="174">
        <v>0.76509644107351216</v>
      </c>
      <c r="I20" s="174">
        <v>0.8029231275858143</v>
      </c>
      <c r="J20" s="174">
        <v>0.1837706875</v>
      </c>
      <c r="K20" s="174">
        <v>0</v>
      </c>
      <c r="L20" s="174">
        <v>0</v>
      </c>
      <c r="M20" s="274">
        <v>0</v>
      </c>
      <c r="N20" s="44"/>
      <c r="O20" s="44"/>
    </row>
    <row r="21" spans="1:15" s="17" customFormat="1" ht="18.399999999999999" customHeight="1">
      <c r="A21" s="58"/>
      <c r="B21" s="59"/>
      <c r="C21" s="60" t="s">
        <v>4</v>
      </c>
      <c r="D21" s="61" t="s">
        <v>45</v>
      </c>
      <c r="E21" s="175">
        <v>0.78154876697553322</v>
      </c>
      <c r="F21" s="175">
        <v>0.87662413333333333</v>
      </c>
      <c r="G21" s="175"/>
      <c r="H21" s="175">
        <v>0.75021470251716238</v>
      </c>
      <c r="I21" s="175">
        <v>0.80300948689396867</v>
      </c>
      <c r="J21" s="175">
        <v>0.1837706875</v>
      </c>
      <c r="K21" s="175">
        <v>0</v>
      </c>
      <c r="L21" s="175">
        <v>0</v>
      </c>
      <c r="M21" s="275">
        <v>0</v>
      </c>
      <c r="N21" s="44"/>
      <c r="O21" s="44"/>
    </row>
    <row r="22" spans="1:15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6">
        <v>519739000</v>
      </c>
      <c r="F22" s="1077">
        <v>0</v>
      </c>
      <c r="G22" s="1083"/>
      <c r="H22" s="1077">
        <v>102622000</v>
      </c>
      <c r="I22" s="1077">
        <v>362511000</v>
      </c>
      <c r="J22" s="1077">
        <v>54606000</v>
      </c>
      <c r="K22" s="1077">
        <v>0</v>
      </c>
      <c r="L22" s="1077">
        <v>0</v>
      </c>
      <c r="M22" s="1085">
        <v>0</v>
      </c>
      <c r="N22" s="44"/>
      <c r="O22" s="44"/>
    </row>
    <row r="23" spans="1:15" ht="18.399999999999999" customHeight="1">
      <c r="A23" s="56"/>
      <c r="B23" s="52"/>
      <c r="C23" s="53" t="s">
        <v>4</v>
      </c>
      <c r="D23" s="62" t="s">
        <v>42</v>
      </c>
      <c r="E23" s="676">
        <v>519739000</v>
      </c>
      <c r="F23" s="1077">
        <v>0</v>
      </c>
      <c r="G23" s="1077"/>
      <c r="H23" s="1077">
        <v>102622000</v>
      </c>
      <c r="I23" s="1077">
        <v>362511000</v>
      </c>
      <c r="J23" s="1077">
        <v>54606000</v>
      </c>
      <c r="K23" s="1077">
        <v>0</v>
      </c>
      <c r="L23" s="1077">
        <v>0</v>
      </c>
      <c r="M23" s="1085">
        <v>0</v>
      </c>
      <c r="N23" s="44"/>
      <c r="O23" s="44"/>
    </row>
    <row r="24" spans="1:15" ht="18.399999999999999" customHeight="1">
      <c r="A24" s="56"/>
      <c r="B24" s="52"/>
      <c r="C24" s="53" t="s">
        <v>4</v>
      </c>
      <c r="D24" s="62" t="s">
        <v>43</v>
      </c>
      <c r="E24" s="676">
        <v>390456020.08999997</v>
      </c>
      <c r="F24" s="1077">
        <v>0</v>
      </c>
      <c r="G24" s="1077"/>
      <c r="H24" s="1077">
        <v>99594727.549999997</v>
      </c>
      <c r="I24" s="1077">
        <v>276791117.09999996</v>
      </c>
      <c r="J24" s="1077">
        <v>14070175.440000001</v>
      </c>
      <c r="K24" s="1077">
        <v>0</v>
      </c>
      <c r="L24" s="1077">
        <v>0</v>
      </c>
      <c r="M24" s="1085">
        <v>0</v>
      </c>
      <c r="N24" s="44"/>
      <c r="O24" s="44"/>
    </row>
    <row r="25" spans="1:15" ht="18.399999999999999" customHeight="1">
      <c r="A25" s="56"/>
      <c r="B25" s="52"/>
      <c r="C25" s="53" t="s">
        <v>4</v>
      </c>
      <c r="D25" s="62" t="s">
        <v>44</v>
      </c>
      <c r="E25" s="174">
        <v>0.75125403344755726</v>
      </c>
      <c r="F25" s="174">
        <v>0</v>
      </c>
      <c r="G25" s="174"/>
      <c r="H25" s="174">
        <v>0.970500745941416</v>
      </c>
      <c r="I25" s="174">
        <v>0.7635385328996912</v>
      </c>
      <c r="J25" s="174">
        <v>0.25766720580156027</v>
      </c>
      <c r="K25" s="174">
        <v>0</v>
      </c>
      <c r="L25" s="174">
        <v>0</v>
      </c>
      <c r="M25" s="274">
        <v>0</v>
      </c>
      <c r="N25" s="44"/>
      <c r="O25" s="44"/>
    </row>
    <row r="26" spans="1:15" ht="18.399999999999999" customHeight="1">
      <c r="A26" s="58"/>
      <c r="B26" s="59"/>
      <c r="C26" s="60" t="s">
        <v>4</v>
      </c>
      <c r="D26" s="62" t="s">
        <v>45</v>
      </c>
      <c r="E26" s="175">
        <v>0.75125403344755726</v>
      </c>
      <c r="F26" s="175">
        <v>0</v>
      </c>
      <c r="G26" s="175"/>
      <c r="H26" s="175">
        <v>0.970500745941416</v>
      </c>
      <c r="I26" s="175">
        <v>0.7635385328996912</v>
      </c>
      <c r="J26" s="175">
        <v>0.25766720580156027</v>
      </c>
      <c r="K26" s="175">
        <v>0</v>
      </c>
      <c r="L26" s="175">
        <v>0</v>
      </c>
      <c r="M26" s="275">
        <v>0</v>
      </c>
      <c r="N26" s="44"/>
      <c r="O26" s="44"/>
    </row>
    <row r="27" spans="1:15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6">
        <v>110225000</v>
      </c>
      <c r="F27" s="1077">
        <v>0</v>
      </c>
      <c r="G27" s="1083"/>
      <c r="H27" s="1077">
        <v>22816000</v>
      </c>
      <c r="I27" s="1077">
        <v>85289000</v>
      </c>
      <c r="J27" s="1077">
        <v>2120000</v>
      </c>
      <c r="K27" s="1077">
        <v>0</v>
      </c>
      <c r="L27" s="1077">
        <v>0</v>
      </c>
      <c r="M27" s="1085">
        <v>0</v>
      </c>
      <c r="N27" s="44"/>
      <c r="O27" s="44"/>
    </row>
    <row r="28" spans="1:15" ht="18.399999999999999" customHeight="1">
      <c r="A28" s="56"/>
      <c r="B28" s="52"/>
      <c r="C28" s="53" t="s">
        <v>4</v>
      </c>
      <c r="D28" s="62" t="s">
        <v>42</v>
      </c>
      <c r="E28" s="676">
        <v>110225000</v>
      </c>
      <c r="F28" s="1077">
        <v>0</v>
      </c>
      <c r="G28" s="1077"/>
      <c r="H28" s="1077">
        <v>22816000</v>
      </c>
      <c r="I28" s="1077">
        <v>85289000</v>
      </c>
      <c r="J28" s="1077">
        <v>2120000</v>
      </c>
      <c r="K28" s="1077">
        <v>0</v>
      </c>
      <c r="L28" s="1077">
        <v>0</v>
      </c>
      <c r="M28" s="1085">
        <v>0</v>
      </c>
      <c r="N28" s="44"/>
      <c r="O28" s="44"/>
    </row>
    <row r="29" spans="1:15" ht="18.399999999999999" customHeight="1">
      <c r="A29" s="56"/>
      <c r="B29" s="52"/>
      <c r="C29" s="53" t="s">
        <v>4</v>
      </c>
      <c r="D29" s="62" t="s">
        <v>43</v>
      </c>
      <c r="E29" s="676">
        <v>86678563.940000013</v>
      </c>
      <c r="F29" s="1077">
        <v>0</v>
      </c>
      <c r="G29" s="1077"/>
      <c r="H29" s="1077">
        <v>20358714.300000001</v>
      </c>
      <c r="I29" s="1077">
        <v>65362190.160000004</v>
      </c>
      <c r="J29" s="1077">
        <v>957659.4800000001</v>
      </c>
      <c r="K29" s="1077">
        <v>0</v>
      </c>
      <c r="L29" s="1077">
        <v>0</v>
      </c>
      <c r="M29" s="1085">
        <v>0</v>
      </c>
      <c r="N29" s="44"/>
      <c r="O29" s="44"/>
    </row>
    <row r="30" spans="1:15" ht="18.399999999999999" customHeight="1">
      <c r="A30" s="56"/>
      <c r="B30" s="52"/>
      <c r="C30" s="53" t="s">
        <v>4</v>
      </c>
      <c r="D30" s="62" t="s">
        <v>44</v>
      </c>
      <c r="E30" s="174">
        <v>0.7863784435472897</v>
      </c>
      <c r="F30" s="174">
        <v>0</v>
      </c>
      <c r="G30" s="174"/>
      <c r="H30" s="174">
        <v>0.89229989042777003</v>
      </c>
      <c r="I30" s="174">
        <v>0.76636131458922019</v>
      </c>
      <c r="J30" s="174">
        <v>0.4517261698113208</v>
      </c>
      <c r="K30" s="174">
        <v>0</v>
      </c>
      <c r="L30" s="174">
        <v>0</v>
      </c>
      <c r="M30" s="274">
        <v>0</v>
      </c>
      <c r="N30" s="44"/>
      <c r="O30" s="44"/>
    </row>
    <row r="31" spans="1:15" ht="18.399999999999999" customHeight="1">
      <c r="A31" s="58"/>
      <c r="B31" s="59"/>
      <c r="C31" s="60" t="s">
        <v>4</v>
      </c>
      <c r="D31" s="64" t="s">
        <v>45</v>
      </c>
      <c r="E31" s="175">
        <v>0.7863784435472897</v>
      </c>
      <c r="F31" s="175">
        <v>0</v>
      </c>
      <c r="G31" s="175"/>
      <c r="H31" s="175">
        <v>0.89229989042777003</v>
      </c>
      <c r="I31" s="175">
        <v>0.76636131458922019</v>
      </c>
      <c r="J31" s="175">
        <v>0.4517261698113208</v>
      </c>
      <c r="K31" s="175">
        <v>0</v>
      </c>
      <c r="L31" s="175">
        <v>0</v>
      </c>
      <c r="M31" s="275">
        <v>0</v>
      </c>
      <c r="N31" s="44"/>
      <c r="O31" s="44"/>
    </row>
    <row r="32" spans="1:15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6">
        <v>164565000</v>
      </c>
      <c r="F32" s="1077">
        <v>0</v>
      </c>
      <c r="G32" s="1083"/>
      <c r="H32" s="1077">
        <v>35632000</v>
      </c>
      <c r="I32" s="1077">
        <v>125491000</v>
      </c>
      <c r="J32" s="1077">
        <v>3442000</v>
      </c>
      <c r="K32" s="1077">
        <v>0</v>
      </c>
      <c r="L32" s="1077">
        <v>0</v>
      </c>
      <c r="M32" s="1085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6">
        <v>164565000</v>
      </c>
      <c r="F33" s="1077">
        <v>0</v>
      </c>
      <c r="G33" s="1077"/>
      <c r="H33" s="1077">
        <v>35573000</v>
      </c>
      <c r="I33" s="1077">
        <v>124990000</v>
      </c>
      <c r="J33" s="1077">
        <v>4002000</v>
      </c>
      <c r="K33" s="1077">
        <v>0</v>
      </c>
      <c r="L33" s="1077">
        <v>0</v>
      </c>
      <c r="M33" s="1085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6">
        <v>130170805.83000006</v>
      </c>
      <c r="F34" s="1077">
        <v>0</v>
      </c>
      <c r="G34" s="1077"/>
      <c r="H34" s="1077">
        <v>27768329.57</v>
      </c>
      <c r="I34" s="1077">
        <v>100123067.71000005</v>
      </c>
      <c r="J34" s="1077">
        <v>2279408.5499999998</v>
      </c>
      <c r="K34" s="1077">
        <v>0</v>
      </c>
      <c r="L34" s="1077">
        <v>0</v>
      </c>
      <c r="M34" s="1085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0.79099933661471189</v>
      </c>
      <c r="F35" s="174">
        <v>0</v>
      </c>
      <c r="G35" s="174"/>
      <c r="H35" s="174">
        <v>0.77930875533228561</v>
      </c>
      <c r="I35" s="174">
        <v>0.79785058458375546</v>
      </c>
      <c r="J35" s="174">
        <v>0.6622337449157466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0.79099933661471189</v>
      </c>
      <c r="F36" s="175">
        <v>0</v>
      </c>
      <c r="G36" s="175"/>
      <c r="H36" s="175">
        <v>0.7806012866499874</v>
      </c>
      <c r="I36" s="175">
        <v>0.80104862557004608</v>
      </c>
      <c r="J36" s="175">
        <v>0.56956735382308843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6">
        <v>565783000</v>
      </c>
      <c r="F37" s="1077">
        <v>0</v>
      </c>
      <c r="G37" s="1083"/>
      <c r="H37" s="1077">
        <v>73125000</v>
      </c>
      <c r="I37" s="1077">
        <v>485220000</v>
      </c>
      <c r="J37" s="1077">
        <v>7438000</v>
      </c>
      <c r="K37" s="1077">
        <v>0</v>
      </c>
      <c r="L37" s="1077">
        <v>0</v>
      </c>
      <c r="M37" s="1085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6">
        <v>565783000</v>
      </c>
      <c r="F38" s="1077">
        <v>0</v>
      </c>
      <c r="G38" s="1077"/>
      <c r="H38" s="1077">
        <v>73205000</v>
      </c>
      <c r="I38" s="1077">
        <v>485140000</v>
      </c>
      <c r="J38" s="1077">
        <v>7438000</v>
      </c>
      <c r="K38" s="1077">
        <v>0</v>
      </c>
      <c r="L38" s="1077">
        <v>0</v>
      </c>
      <c r="M38" s="1085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6">
        <v>455931653.82999998</v>
      </c>
      <c r="F39" s="1077">
        <v>0</v>
      </c>
      <c r="G39" s="1077"/>
      <c r="H39" s="1077">
        <v>59979652.780000001</v>
      </c>
      <c r="I39" s="1077">
        <v>393117055.37999994</v>
      </c>
      <c r="J39" s="1077">
        <v>2834945.67</v>
      </c>
      <c r="K39" s="1077">
        <v>0</v>
      </c>
      <c r="L39" s="1077">
        <v>0</v>
      </c>
      <c r="M39" s="1085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0.80584191082093304</v>
      </c>
      <c r="F40" s="174">
        <v>0</v>
      </c>
      <c r="G40" s="174"/>
      <c r="H40" s="174">
        <v>0.82023456793162397</v>
      </c>
      <c r="I40" s="174">
        <v>0.81018312390255953</v>
      </c>
      <c r="J40" s="174">
        <v>0.38114354261898359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0.80584191082093304</v>
      </c>
      <c r="F41" s="175">
        <v>0</v>
      </c>
      <c r="G41" s="175"/>
      <c r="H41" s="175">
        <v>0.81933819793729934</v>
      </c>
      <c r="I41" s="175">
        <v>0.81031672379107045</v>
      </c>
      <c r="J41" s="175">
        <v>0.38114354261898359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6">
        <v>39198000</v>
      </c>
      <c r="F42" s="1077">
        <v>0</v>
      </c>
      <c r="G42" s="1083"/>
      <c r="H42" s="1077">
        <v>10613000</v>
      </c>
      <c r="I42" s="1077">
        <v>28285000</v>
      </c>
      <c r="J42" s="1077">
        <v>300000</v>
      </c>
      <c r="K42" s="1077">
        <v>0</v>
      </c>
      <c r="L42" s="1077">
        <v>0</v>
      </c>
      <c r="M42" s="1085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6">
        <v>39198000</v>
      </c>
      <c r="F43" s="1077">
        <v>0</v>
      </c>
      <c r="G43" s="1077"/>
      <c r="H43" s="1077">
        <v>10623000</v>
      </c>
      <c r="I43" s="1077">
        <v>27931000</v>
      </c>
      <c r="J43" s="1077">
        <v>644000</v>
      </c>
      <c r="K43" s="1077">
        <v>0</v>
      </c>
      <c r="L43" s="1077">
        <v>0</v>
      </c>
      <c r="M43" s="1085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6">
        <v>34588274.690000005</v>
      </c>
      <c r="F44" s="1077">
        <v>0</v>
      </c>
      <c r="G44" s="1077"/>
      <c r="H44" s="1077">
        <v>9608338.6100000013</v>
      </c>
      <c r="I44" s="1077">
        <v>24342274.120000005</v>
      </c>
      <c r="J44" s="1077">
        <v>637661.96</v>
      </c>
      <c r="K44" s="1077">
        <v>0</v>
      </c>
      <c r="L44" s="1077">
        <v>0</v>
      </c>
      <c r="M44" s="1085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0.8823989665289047</v>
      </c>
      <c r="F45" s="174">
        <v>0</v>
      </c>
      <c r="G45" s="174"/>
      <c r="H45" s="174">
        <v>0.90533672006030352</v>
      </c>
      <c r="I45" s="174">
        <v>0.86060718119144441</v>
      </c>
      <c r="J45" s="174">
        <v>2.1255398666666667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0.8823989665289047</v>
      </c>
      <c r="F46" s="175">
        <v>0</v>
      </c>
      <c r="G46" s="175"/>
      <c r="H46" s="175">
        <v>0.90448447801939202</v>
      </c>
      <c r="I46" s="175">
        <v>0.87151459382048635</v>
      </c>
      <c r="J46" s="175">
        <v>0.99015832298136641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6">
        <v>303949000</v>
      </c>
      <c r="F47" s="1077">
        <v>0</v>
      </c>
      <c r="G47" s="1083"/>
      <c r="H47" s="1077">
        <v>357000</v>
      </c>
      <c r="I47" s="1077">
        <v>288622000</v>
      </c>
      <c r="J47" s="1077">
        <v>14970000</v>
      </c>
      <c r="K47" s="1077">
        <v>0</v>
      </c>
      <c r="L47" s="1077">
        <v>0</v>
      </c>
      <c r="M47" s="1085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6">
        <v>303949000</v>
      </c>
      <c r="F48" s="1077">
        <v>0</v>
      </c>
      <c r="G48" s="1077"/>
      <c r="H48" s="1077">
        <v>380578</v>
      </c>
      <c r="I48" s="1077">
        <v>289243272</v>
      </c>
      <c r="J48" s="1077">
        <v>14325150</v>
      </c>
      <c r="K48" s="1077">
        <v>0</v>
      </c>
      <c r="L48" s="1077">
        <v>0</v>
      </c>
      <c r="M48" s="1085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6">
        <v>263782159.22</v>
      </c>
      <c r="F49" s="1077">
        <v>0</v>
      </c>
      <c r="G49" s="1077"/>
      <c r="H49" s="1077">
        <v>255663.77000000002</v>
      </c>
      <c r="I49" s="1077">
        <v>253050604.67999998</v>
      </c>
      <c r="J49" s="1077">
        <v>10475890.77</v>
      </c>
      <c r="K49" s="1077">
        <v>0</v>
      </c>
      <c r="L49" s="1077">
        <v>0</v>
      </c>
      <c r="M49" s="1085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0.86785006438580159</v>
      </c>
      <c r="F50" s="174">
        <v>0</v>
      </c>
      <c r="G50" s="174"/>
      <c r="H50" s="174">
        <v>0.71614501400560227</v>
      </c>
      <c r="I50" s="174">
        <v>0.87675438698366714</v>
      </c>
      <c r="J50" s="174">
        <v>0.69979230260521041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0.86785006438580159</v>
      </c>
      <c r="F51" s="175">
        <v>0</v>
      </c>
      <c r="G51" s="175"/>
      <c r="H51" s="175">
        <v>0.67177758567231949</v>
      </c>
      <c r="I51" s="175">
        <v>0.8748711869087139</v>
      </c>
      <c r="J51" s="175">
        <v>0.73129361786787572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6">
        <v>45214000</v>
      </c>
      <c r="F52" s="1077">
        <v>0</v>
      </c>
      <c r="G52" s="1083"/>
      <c r="H52" s="1077">
        <v>118000</v>
      </c>
      <c r="I52" s="1077">
        <v>37105000</v>
      </c>
      <c r="J52" s="1077">
        <v>7991000</v>
      </c>
      <c r="K52" s="1077">
        <v>0</v>
      </c>
      <c r="L52" s="1077">
        <v>0</v>
      </c>
      <c r="M52" s="1085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6">
        <v>45214000</v>
      </c>
      <c r="F53" s="1077">
        <v>0</v>
      </c>
      <c r="G53" s="1077"/>
      <c r="H53" s="1077">
        <v>113000</v>
      </c>
      <c r="I53" s="1077">
        <v>43310000</v>
      </c>
      <c r="J53" s="1077">
        <v>1791000</v>
      </c>
      <c r="K53" s="1077">
        <v>0</v>
      </c>
      <c r="L53" s="1077">
        <v>0</v>
      </c>
      <c r="M53" s="1085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6">
        <v>35316637.349999994</v>
      </c>
      <c r="F54" s="1077">
        <v>0</v>
      </c>
      <c r="G54" s="1077"/>
      <c r="H54" s="1077">
        <v>93066.55</v>
      </c>
      <c r="I54" s="1077">
        <v>34367269.949999996</v>
      </c>
      <c r="J54" s="1077">
        <v>856300.85</v>
      </c>
      <c r="K54" s="1077">
        <v>0</v>
      </c>
      <c r="L54" s="1077">
        <v>0</v>
      </c>
      <c r="M54" s="1085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0.78109960078736662</v>
      </c>
      <c r="F55" s="174">
        <v>0</v>
      </c>
      <c r="G55" s="174"/>
      <c r="H55" s="174">
        <v>0.78869957627118648</v>
      </c>
      <c r="I55" s="174">
        <v>0.92621668104029098</v>
      </c>
      <c r="J55" s="174">
        <v>0.10715815917907646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0.78109960078736662</v>
      </c>
      <c r="F56" s="175">
        <v>0</v>
      </c>
      <c r="G56" s="175"/>
      <c r="H56" s="175">
        <v>0.82359778761061953</v>
      </c>
      <c r="I56" s="175">
        <v>0.79351812398984056</v>
      </c>
      <c r="J56" s="175">
        <v>0.47811326074818533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6">
        <v>65182000</v>
      </c>
      <c r="F57" s="1077">
        <v>0</v>
      </c>
      <c r="G57" s="1083"/>
      <c r="H57" s="1077">
        <v>75000</v>
      </c>
      <c r="I57" s="1077">
        <v>64301000</v>
      </c>
      <c r="J57" s="1077">
        <v>806000</v>
      </c>
      <c r="K57" s="1077">
        <v>0</v>
      </c>
      <c r="L57" s="1077">
        <v>0</v>
      </c>
      <c r="M57" s="1085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6">
        <v>65182000</v>
      </c>
      <c r="F58" s="1077">
        <v>0</v>
      </c>
      <c r="G58" s="1077"/>
      <c r="H58" s="1077">
        <v>75000</v>
      </c>
      <c r="I58" s="1077">
        <v>64400000</v>
      </c>
      <c r="J58" s="1077">
        <v>707000</v>
      </c>
      <c r="K58" s="1077">
        <v>0</v>
      </c>
      <c r="L58" s="1077">
        <v>0</v>
      </c>
      <c r="M58" s="1085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6">
        <v>30456500.740000002</v>
      </c>
      <c r="F59" s="1077">
        <v>0</v>
      </c>
      <c r="G59" s="1077"/>
      <c r="H59" s="1077">
        <v>8550</v>
      </c>
      <c r="I59" s="1077">
        <v>30188343.750000004</v>
      </c>
      <c r="J59" s="1077">
        <v>259606.99</v>
      </c>
      <c r="K59" s="1077">
        <v>0</v>
      </c>
      <c r="L59" s="1077">
        <v>0</v>
      </c>
      <c r="M59" s="1085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0.46725324077199232</v>
      </c>
      <c r="F60" s="174">
        <v>0</v>
      </c>
      <c r="G60" s="174"/>
      <c r="H60" s="174">
        <v>0.114</v>
      </c>
      <c r="I60" s="174">
        <v>0.46948482527487917</v>
      </c>
      <c r="J60" s="174">
        <v>0.32209303970223324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0.46725324077199232</v>
      </c>
      <c r="F61" s="175">
        <v>0</v>
      </c>
      <c r="G61" s="175"/>
      <c r="H61" s="175">
        <v>0.114</v>
      </c>
      <c r="I61" s="175">
        <v>0.46876310170807461</v>
      </c>
      <c r="J61" s="175">
        <v>0.36719517680339459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6">
        <v>36707000</v>
      </c>
      <c r="F62" s="1077">
        <v>0</v>
      </c>
      <c r="G62" s="1083"/>
      <c r="H62" s="1077">
        <v>30000</v>
      </c>
      <c r="I62" s="1077">
        <v>35415000</v>
      </c>
      <c r="J62" s="1077">
        <v>1262000</v>
      </c>
      <c r="K62" s="1077">
        <v>0</v>
      </c>
      <c r="L62" s="1077">
        <v>0</v>
      </c>
      <c r="M62" s="1085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6">
        <v>36707000</v>
      </c>
      <c r="F63" s="1077">
        <v>0</v>
      </c>
      <c r="G63" s="1077"/>
      <c r="H63" s="1077">
        <v>30000</v>
      </c>
      <c r="I63" s="1077">
        <v>35685000</v>
      </c>
      <c r="J63" s="1077">
        <v>992000</v>
      </c>
      <c r="K63" s="1077">
        <v>0</v>
      </c>
      <c r="L63" s="1077">
        <v>0</v>
      </c>
      <c r="M63" s="1085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6">
        <v>30326670.950000007</v>
      </c>
      <c r="F64" s="1077">
        <v>0</v>
      </c>
      <c r="G64" s="1077"/>
      <c r="H64" s="1077">
        <v>23787.98</v>
      </c>
      <c r="I64" s="1077">
        <v>29839610.850000005</v>
      </c>
      <c r="J64" s="1077">
        <v>463272.12</v>
      </c>
      <c r="K64" s="1077">
        <v>0</v>
      </c>
      <c r="L64" s="1077">
        <v>0</v>
      </c>
      <c r="M64" s="1085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0.82618222546108389</v>
      </c>
      <c r="F65" s="174">
        <v>0</v>
      </c>
      <c r="G65" s="174"/>
      <c r="H65" s="174">
        <v>0.79293266666666662</v>
      </c>
      <c r="I65" s="174">
        <v>0.8425698390512496</v>
      </c>
      <c r="J65" s="174">
        <v>0.36709359746434234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0.82618222546108389</v>
      </c>
      <c r="F66" s="175">
        <v>0</v>
      </c>
      <c r="G66" s="175"/>
      <c r="H66" s="175">
        <v>0.79293266666666662</v>
      </c>
      <c r="I66" s="175">
        <v>0.83619478352248855</v>
      </c>
      <c r="J66" s="175">
        <v>0.46700818548387096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6">
        <v>80608000</v>
      </c>
      <c r="F67" s="1077">
        <v>7650000</v>
      </c>
      <c r="G67" s="1083"/>
      <c r="H67" s="1077">
        <v>77000</v>
      </c>
      <c r="I67" s="1077">
        <v>68993000</v>
      </c>
      <c r="J67" s="1077">
        <v>3888000</v>
      </c>
      <c r="K67" s="1077">
        <v>0</v>
      </c>
      <c r="L67" s="1077">
        <v>0</v>
      </c>
      <c r="M67" s="1085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6">
        <v>390690022</v>
      </c>
      <c r="F68" s="1077">
        <v>277033960</v>
      </c>
      <c r="G68" s="1077"/>
      <c r="H68" s="1077">
        <v>448145</v>
      </c>
      <c r="I68" s="1077">
        <v>108261917</v>
      </c>
      <c r="J68" s="1077">
        <v>4946000</v>
      </c>
      <c r="K68" s="1077">
        <v>0</v>
      </c>
      <c r="L68" s="1077">
        <v>0</v>
      </c>
      <c r="M68" s="1085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6">
        <v>364631244.89000005</v>
      </c>
      <c r="F69" s="1077">
        <v>269577030.80000001</v>
      </c>
      <c r="G69" s="1077"/>
      <c r="H69" s="1077">
        <v>384908.64999999997</v>
      </c>
      <c r="I69" s="1077">
        <v>92080648.900000006</v>
      </c>
      <c r="J69" s="1077">
        <v>2588656.54</v>
      </c>
      <c r="K69" s="1077">
        <v>0</v>
      </c>
      <c r="L69" s="1077">
        <v>0</v>
      </c>
      <c r="M69" s="1085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4.5235118709061144</v>
      </c>
      <c r="F70" s="174" t="s">
        <v>928</v>
      </c>
      <c r="G70" s="174"/>
      <c r="H70" s="174">
        <v>4.9988136363636357</v>
      </c>
      <c r="I70" s="174">
        <v>1.3346375559839405</v>
      </c>
      <c r="J70" s="174">
        <v>0.66580672325102885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0.93330063312955569</v>
      </c>
      <c r="F71" s="175">
        <v>0.97308297798580368</v>
      </c>
      <c r="G71" s="175"/>
      <c r="H71" s="175">
        <v>0.85889310379453077</v>
      </c>
      <c r="I71" s="175">
        <v>0.85053591744546708</v>
      </c>
      <c r="J71" s="175">
        <v>0.52338385361908613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6">
        <v>362287000</v>
      </c>
      <c r="F72" s="1077">
        <v>0</v>
      </c>
      <c r="G72" s="1083"/>
      <c r="H72" s="1077">
        <v>2677000</v>
      </c>
      <c r="I72" s="1077">
        <v>354746000</v>
      </c>
      <c r="J72" s="1077">
        <v>4850000</v>
      </c>
      <c r="K72" s="1077">
        <v>0</v>
      </c>
      <c r="L72" s="1077">
        <v>0</v>
      </c>
      <c r="M72" s="1085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6">
        <v>362287000</v>
      </c>
      <c r="F73" s="1077">
        <v>0</v>
      </c>
      <c r="G73" s="1077"/>
      <c r="H73" s="1077">
        <v>2765452</v>
      </c>
      <c r="I73" s="1077">
        <v>353835548</v>
      </c>
      <c r="J73" s="1077">
        <v>5672000</v>
      </c>
      <c r="K73" s="1077">
        <v>0</v>
      </c>
      <c r="L73" s="1077">
        <v>0</v>
      </c>
      <c r="M73" s="1085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6">
        <v>319126657.41999996</v>
      </c>
      <c r="F74" s="1077">
        <v>0</v>
      </c>
      <c r="G74" s="1077"/>
      <c r="H74" s="1077">
        <v>2496565.6199999996</v>
      </c>
      <c r="I74" s="1077">
        <v>315023331.53999996</v>
      </c>
      <c r="J74" s="1077">
        <v>1606760.2599999998</v>
      </c>
      <c r="K74" s="1077">
        <v>0</v>
      </c>
      <c r="L74" s="1077">
        <v>0</v>
      </c>
      <c r="M74" s="1085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0.88086698506984784</v>
      </c>
      <c r="F75" s="174">
        <v>0</v>
      </c>
      <c r="G75" s="174"/>
      <c r="H75" s="174">
        <v>0.93259828912962262</v>
      </c>
      <c r="I75" s="174">
        <v>0.8880250419736937</v>
      </c>
      <c r="J75" s="174">
        <v>0.33129077525773193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0.88086698506984784</v>
      </c>
      <c r="F76" s="175">
        <v>0</v>
      </c>
      <c r="G76" s="175"/>
      <c r="H76" s="175">
        <v>0.9027694640876065</v>
      </c>
      <c r="I76" s="175">
        <v>0.89031001356596307</v>
      </c>
      <c r="J76" s="175">
        <v>0.28327931241184762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6">
        <v>405177000</v>
      </c>
      <c r="F77" s="1077">
        <v>2400000</v>
      </c>
      <c r="G77" s="1083"/>
      <c r="H77" s="1077">
        <v>11203000</v>
      </c>
      <c r="I77" s="1077">
        <v>351489000</v>
      </c>
      <c r="J77" s="1077">
        <v>40085000</v>
      </c>
      <c r="K77" s="1077">
        <v>0</v>
      </c>
      <c r="L77" s="1077">
        <v>0</v>
      </c>
      <c r="M77" s="1085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6">
        <v>405177000</v>
      </c>
      <c r="F78" s="1077">
        <v>421500</v>
      </c>
      <c r="G78" s="1077"/>
      <c r="H78" s="1077">
        <v>10485911</v>
      </c>
      <c r="I78" s="1077">
        <v>348205244</v>
      </c>
      <c r="J78" s="1077">
        <v>46064345</v>
      </c>
      <c r="K78" s="1077">
        <v>0</v>
      </c>
      <c r="L78" s="1077">
        <v>0</v>
      </c>
      <c r="M78" s="1085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6">
        <v>330245351.91999996</v>
      </c>
      <c r="F79" s="1077">
        <v>321500</v>
      </c>
      <c r="G79" s="1077"/>
      <c r="H79" s="1077">
        <v>8687388.0299999993</v>
      </c>
      <c r="I79" s="1077">
        <v>292133175.63</v>
      </c>
      <c r="J79" s="1077">
        <v>29103288.260000002</v>
      </c>
      <c r="K79" s="1077">
        <v>0</v>
      </c>
      <c r="L79" s="1077">
        <v>0</v>
      </c>
      <c r="M79" s="1085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0.81506440869052277</v>
      </c>
      <c r="F80" s="174">
        <v>0.13395833333333335</v>
      </c>
      <c r="G80" s="174"/>
      <c r="H80" s="174">
        <v>0.77545193519592959</v>
      </c>
      <c r="I80" s="174">
        <v>0.83113035011052971</v>
      </c>
      <c r="J80" s="174">
        <v>0.72603937283273046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0.81506440869052277</v>
      </c>
      <c r="F81" s="175">
        <v>0.76275207591933569</v>
      </c>
      <c r="G81" s="175"/>
      <c r="H81" s="175">
        <v>0.82848195354700216</v>
      </c>
      <c r="I81" s="175">
        <v>0.83896834026428391</v>
      </c>
      <c r="J81" s="175">
        <v>0.631796419986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6">
        <v>13794000</v>
      </c>
      <c r="F82" s="1077">
        <v>0</v>
      </c>
      <c r="G82" s="1083"/>
      <c r="H82" s="1077">
        <v>11000</v>
      </c>
      <c r="I82" s="1077">
        <v>11643000</v>
      </c>
      <c r="J82" s="1077">
        <v>2140000</v>
      </c>
      <c r="K82" s="1077">
        <v>0</v>
      </c>
      <c r="L82" s="1077">
        <v>0</v>
      </c>
      <c r="M82" s="1085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6">
        <v>18794000</v>
      </c>
      <c r="F83" s="1077">
        <v>0</v>
      </c>
      <c r="G83" s="1077"/>
      <c r="H83" s="1077">
        <v>8000</v>
      </c>
      <c r="I83" s="1077">
        <v>17346000</v>
      </c>
      <c r="J83" s="1077">
        <v>1440000</v>
      </c>
      <c r="K83" s="1077">
        <v>0</v>
      </c>
      <c r="L83" s="1077">
        <v>0</v>
      </c>
      <c r="M83" s="1085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6">
        <v>12223484.220000003</v>
      </c>
      <c r="F84" s="1077">
        <v>0</v>
      </c>
      <c r="G84" s="1077"/>
      <c r="H84" s="1077">
        <v>2100</v>
      </c>
      <c r="I84" s="1077">
        <v>12221384.220000003</v>
      </c>
      <c r="J84" s="1077">
        <v>0</v>
      </c>
      <c r="K84" s="1077">
        <v>0</v>
      </c>
      <c r="L84" s="1077">
        <v>0</v>
      </c>
      <c r="M84" s="1085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0.88614500652457606</v>
      </c>
      <c r="F85" s="174">
        <v>0</v>
      </c>
      <c r="G85" s="174"/>
      <c r="H85" s="174">
        <v>0.19090909090909092</v>
      </c>
      <c r="I85" s="174">
        <v>1.0496765627415616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0.6503929030541663</v>
      </c>
      <c r="F86" s="175">
        <v>0</v>
      </c>
      <c r="G86" s="175"/>
      <c r="H86" s="175">
        <v>0.26250000000000001</v>
      </c>
      <c r="I86" s="175">
        <v>0.70456498443445192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6">
        <v>9241686000</v>
      </c>
      <c r="F87" s="1077">
        <v>0</v>
      </c>
      <c r="G87" s="1083"/>
      <c r="H87" s="1077">
        <v>684389000</v>
      </c>
      <c r="I87" s="1077">
        <v>8238802000</v>
      </c>
      <c r="J87" s="1077">
        <v>318402000</v>
      </c>
      <c r="K87" s="1077">
        <v>0</v>
      </c>
      <c r="L87" s="1077">
        <v>0</v>
      </c>
      <c r="M87" s="1085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6">
        <v>9242452546</v>
      </c>
      <c r="F88" s="1077">
        <v>0</v>
      </c>
      <c r="G88" s="1077"/>
      <c r="H88" s="1077">
        <v>642721359</v>
      </c>
      <c r="I88" s="1077">
        <v>8280469641</v>
      </c>
      <c r="J88" s="1077">
        <v>318402000</v>
      </c>
      <c r="K88" s="1077">
        <v>0</v>
      </c>
      <c r="L88" s="1077">
        <v>0</v>
      </c>
      <c r="M88" s="1085">
        <v>859546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6">
        <v>7637112951.1500006</v>
      </c>
      <c r="F89" s="1077">
        <v>0</v>
      </c>
      <c r="G89" s="1077"/>
      <c r="H89" s="1077">
        <v>550773842.15999997</v>
      </c>
      <c r="I89" s="1077">
        <v>6896751381.6800013</v>
      </c>
      <c r="J89" s="1077">
        <v>189020722.06999993</v>
      </c>
      <c r="K89" s="1077">
        <v>0</v>
      </c>
      <c r="L89" s="1077">
        <v>0</v>
      </c>
      <c r="M89" s="1085">
        <v>567005.24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0.82637658876854292</v>
      </c>
      <c r="F90" s="174">
        <v>0</v>
      </c>
      <c r="G90" s="174"/>
      <c r="H90" s="174">
        <v>0.80476723348855694</v>
      </c>
      <c r="I90" s="174">
        <v>0.83710609645431477</v>
      </c>
      <c r="J90" s="174">
        <v>0.59365431771785337</v>
      </c>
      <c r="K90" s="174">
        <v>0</v>
      </c>
      <c r="L90" s="174">
        <v>0</v>
      </c>
      <c r="M90" s="274">
        <v>6.0968305376344087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0.82630805115198913</v>
      </c>
      <c r="F91" s="175">
        <v>0</v>
      </c>
      <c r="G91" s="175"/>
      <c r="H91" s="175">
        <v>0.85694031238815571</v>
      </c>
      <c r="I91" s="175">
        <v>0.83289374645265979</v>
      </c>
      <c r="J91" s="175">
        <v>0.59365431771785337</v>
      </c>
      <c r="K91" s="175">
        <v>0</v>
      </c>
      <c r="L91" s="175">
        <v>0</v>
      </c>
      <c r="M91" s="275">
        <v>0.65965665595558587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6">
        <v>356269000</v>
      </c>
      <c r="F92" s="1077">
        <v>144850000</v>
      </c>
      <c r="G92" s="1083"/>
      <c r="H92" s="1077">
        <v>2434000</v>
      </c>
      <c r="I92" s="1077">
        <v>195651000</v>
      </c>
      <c r="J92" s="1077">
        <v>11080000</v>
      </c>
      <c r="K92" s="1077">
        <v>0</v>
      </c>
      <c r="L92" s="1077">
        <v>0</v>
      </c>
      <c r="M92" s="1085">
        <v>2254000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6">
        <v>1743035695.03</v>
      </c>
      <c r="F93" s="1077">
        <v>225426993.03</v>
      </c>
      <c r="G93" s="1077"/>
      <c r="H93" s="1077">
        <v>2884141</v>
      </c>
      <c r="I93" s="1077">
        <v>1485427369.9300001</v>
      </c>
      <c r="J93" s="1077">
        <v>27037497.07</v>
      </c>
      <c r="K93" s="1077">
        <v>0</v>
      </c>
      <c r="L93" s="1077">
        <v>0</v>
      </c>
      <c r="M93" s="1085">
        <v>2259694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6">
        <v>980805699.36999977</v>
      </c>
      <c r="F94" s="1077">
        <v>201623951.56999999</v>
      </c>
      <c r="G94" s="1077"/>
      <c r="H94" s="1077">
        <v>470934.97</v>
      </c>
      <c r="I94" s="1077">
        <v>762056735.40999985</v>
      </c>
      <c r="J94" s="1077">
        <v>14897217.380000001</v>
      </c>
      <c r="K94" s="1077">
        <v>0</v>
      </c>
      <c r="L94" s="1077">
        <v>0</v>
      </c>
      <c r="M94" s="1085">
        <v>1756860.04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2.7529919790102415</v>
      </c>
      <c r="F95" s="174">
        <v>1.3919499590610975</v>
      </c>
      <c r="G95" s="174"/>
      <c r="H95" s="174">
        <v>0.19348191043549712</v>
      </c>
      <c r="I95" s="174">
        <v>3.8949800175312155</v>
      </c>
      <c r="J95" s="174">
        <v>1.3445142039711193</v>
      </c>
      <c r="K95" s="174">
        <v>0</v>
      </c>
      <c r="L95" s="174">
        <v>0</v>
      </c>
      <c r="M95" s="274">
        <v>0.77944101153504886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0.56269972104794952</v>
      </c>
      <c r="F96" s="175">
        <v>0.89440908943485631</v>
      </c>
      <c r="G96" s="175"/>
      <c r="H96" s="175">
        <v>0.16328430891554885</v>
      </c>
      <c r="I96" s="175">
        <v>0.5130218756140944</v>
      </c>
      <c r="J96" s="175">
        <v>0.55098359664843044</v>
      </c>
      <c r="K96" s="175">
        <v>0</v>
      </c>
      <c r="L96" s="175">
        <v>0</v>
      </c>
      <c r="M96" s="275">
        <v>0.7774769681204623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6">
        <v>35639000</v>
      </c>
      <c r="F97" s="1077">
        <v>2385000</v>
      </c>
      <c r="G97" s="1083"/>
      <c r="H97" s="1077">
        <v>70000</v>
      </c>
      <c r="I97" s="1077">
        <v>29283000</v>
      </c>
      <c r="J97" s="1077">
        <v>274000</v>
      </c>
      <c r="K97" s="1077">
        <v>0</v>
      </c>
      <c r="L97" s="1077">
        <v>0</v>
      </c>
      <c r="M97" s="1085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6">
        <v>42491986</v>
      </c>
      <c r="F98" s="1077">
        <v>2525000</v>
      </c>
      <c r="G98" s="1077"/>
      <c r="H98" s="1077">
        <v>73000</v>
      </c>
      <c r="I98" s="1077">
        <v>35083401</v>
      </c>
      <c r="J98" s="1077">
        <v>1183585</v>
      </c>
      <c r="K98" s="1077">
        <v>0</v>
      </c>
      <c r="L98" s="1077">
        <v>0</v>
      </c>
      <c r="M98" s="1085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6">
        <v>32864133.910000019</v>
      </c>
      <c r="F99" s="1077">
        <v>2525000</v>
      </c>
      <c r="G99" s="1077"/>
      <c r="H99" s="1077">
        <v>30223.130000000005</v>
      </c>
      <c r="I99" s="1077">
        <v>27451889.720000017</v>
      </c>
      <c r="J99" s="1077">
        <v>807833.01</v>
      </c>
      <c r="K99" s="1077">
        <v>0</v>
      </c>
      <c r="L99" s="1077">
        <v>0</v>
      </c>
      <c r="M99" s="1085">
        <v>2049188.0500000003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0.92213961979853587</v>
      </c>
      <c r="F100" s="174">
        <v>1.0587002096436058</v>
      </c>
      <c r="G100" s="174"/>
      <c r="H100" s="174">
        <v>0.43175900000000006</v>
      </c>
      <c r="I100" s="174">
        <v>0.93746848751835599</v>
      </c>
      <c r="J100" s="174">
        <v>2.9482956569343064</v>
      </c>
      <c r="K100" s="174">
        <v>0</v>
      </c>
      <c r="L100" s="174">
        <v>0</v>
      </c>
      <c r="M100" s="274">
        <v>0.56498154121863808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0.77341957869420408</v>
      </c>
      <c r="F101" s="175">
        <v>1</v>
      </c>
      <c r="G101" s="175"/>
      <c r="H101" s="175">
        <v>0.41401547945205486</v>
      </c>
      <c r="I101" s="175">
        <v>0.78247515741133589</v>
      </c>
      <c r="J101" s="175">
        <v>0.682530625176899</v>
      </c>
      <c r="K101" s="175">
        <v>0</v>
      </c>
      <c r="L101" s="175">
        <v>0</v>
      </c>
      <c r="M101" s="275">
        <v>0.56498154121863808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6">
        <v>751374000</v>
      </c>
      <c r="F102" s="1077">
        <v>632581000</v>
      </c>
      <c r="G102" s="1083"/>
      <c r="H102" s="1077">
        <v>446000</v>
      </c>
      <c r="I102" s="1077">
        <v>113955000</v>
      </c>
      <c r="J102" s="1077">
        <v>2779000</v>
      </c>
      <c r="K102" s="1077">
        <v>0</v>
      </c>
      <c r="L102" s="1077">
        <v>0</v>
      </c>
      <c r="M102" s="1085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6">
        <v>779919962.88</v>
      </c>
      <c r="F103" s="1077">
        <v>657638448.88</v>
      </c>
      <c r="G103" s="1077"/>
      <c r="H103" s="1077">
        <v>412000</v>
      </c>
      <c r="I103" s="1077">
        <v>115125840</v>
      </c>
      <c r="J103" s="1077">
        <v>5130674</v>
      </c>
      <c r="K103" s="1077">
        <v>0</v>
      </c>
      <c r="L103" s="1077">
        <v>0</v>
      </c>
      <c r="M103" s="1085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6">
        <v>637316027.03000009</v>
      </c>
      <c r="F104" s="1077">
        <v>549360984.72000003</v>
      </c>
      <c r="G104" s="1077"/>
      <c r="H104" s="1077">
        <v>149609.50000000003</v>
      </c>
      <c r="I104" s="1077">
        <v>86070159.709999993</v>
      </c>
      <c r="J104" s="1077">
        <v>802150.41</v>
      </c>
      <c r="K104" s="1077">
        <v>0</v>
      </c>
      <c r="L104" s="1077">
        <v>0</v>
      </c>
      <c r="M104" s="1085">
        <v>933122.69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0.84820079884318611</v>
      </c>
      <c r="F105" s="174">
        <v>0.86844370083831168</v>
      </c>
      <c r="G105" s="174"/>
      <c r="H105" s="174">
        <v>0.33544730941704043</v>
      </c>
      <c r="I105" s="174">
        <v>0.75529954552235523</v>
      </c>
      <c r="J105" s="174">
        <v>0.28864714285714288</v>
      </c>
      <c r="K105" s="174">
        <v>0</v>
      </c>
      <c r="L105" s="174">
        <v>0</v>
      </c>
      <c r="M105" s="274">
        <v>0.57850135771853683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0.81715567925276811</v>
      </c>
      <c r="F106" s="175">
        <v>0.83535411540428728</v>
      </c>
      <c r="G106" s="175"/>
      <c r="H106" s="175">
        <v>0.36312985436893214</v>
      </c>
      <c r="I106" s="175">
        <v>0.74761808217859682</v>
      </c>
      <c r="J106" s="175">
        <v>0.15634406122860273</v>
      </c>
      <c r="K106" s="175">
        <v>0</v>
      </c>
      <c r="L106" s="175">
        <v>0</v>
      </c>
      <c r="M106" s="275">
        <v>0.57850135771853683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6">
        <v>7894364000</v>
      </c>
      <c r="F107" s="1077">
        <v>216668000</v>
      </c>
      <c r="G107" s="1083"/>
      <c r="H107" s="1077">
        <v>65080000</v>
      </c>
      <c r="I107" s="1077">
        <v>7383700000</v>
      </c>
      <c r="J107" s="1077">
        <v>162072000</v>
      </c>
      <c r="K107" s="1077">
        <v>0</v>
      </c>
      <c r="L107" s="1077">
        <v>0</v>
      </c>
      <c r="M107" s="1085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6">
        <v>8695234530</v>
      </c>
      <c r="F108" s="1077">
        <v>213341594</v>
      </c>
      <c r="G108" s="1077"/>
      <c r="H108" s="1077">
        <v>57032842</v>
      </c>
      <c r="I108" s="1077">
        <v>7915861586</v>
      </c>
      <c r="J108" s="1077">
        <v>422867515</v>
      </c>
      <c r="K108" s="1077">
        <v>0</v>
      </c>
      <c r="L108" s="1077">
        <v>0</v>
      </c>
      <c r="M108" s="1085">
        <v>86130993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6">
        <v>6882145149.149992</v>
      </c>
      <c r="F109" s="1077">
        <v>200502464.78999999</v>
      </c>
      <c r="G109" s="1077"/>
      <c r="H109" s="1077">
        <v>46147440.540000014</v>
      </c>
      <c r="I109" s="1077">
        <v>6455011760.7199917</v>
      </c>
      <c r="J109" s="1077">
        <v>115307591.27000001</v>
      </c>
      <c r="K109" s="1077">
        <v>0</v>
      </c>
      <c r="L109" s="1077">
        <v>0</v>
      </c>
      <c r="M109" s="1085">
        <v>65175891.829999991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0.87177955680153485</v>
      </c>
      <c r="F110" s="705">
        <v>0.92539029662894379</v>
      </c>
      <c r="G110" s="705"/>
      <c r="H110" s="174">
        <v>0.70908790012292588</v>
      </c>
      <c r="I110" s="174">
        <v>0.87422454334818478</v>
      </c>
      <c r="J110" s="174">
        <v>0.71145905073053961</v>
      </c>
      <c r="K110" s="174">
        <v>0</v>
      </c>
      <c r="L110" s="174">
        <v>0</v>
      </c>
      <c r="M110" s="274">
        <v>0.97504475839267535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0.7914847064107875</v>
      </c>
      <c r="F111" s="175">
        <v>0.93981891215268598</v>
      </c>
      <c r="G111" s="175"/>
      <c r="H111" s="175">
        <v>0.80913801454958201</v>
      </c>
      <c r="I111" s="175">
        <v>0.81545283360390375</v>
      </c>
      <c r="J111" s="175">
        <v>0.27268018275180111</v>
      </c>
      <c r="K111" s="175">
        <v>0</v>
      </c>
      <c r="L111" s="175">
        <v>0</v>
      </c>
      <c r="M111" s="275">
        <v>0.75670661117305349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6">
        <v>637638000</v>
      </c>
      <c r="F112" s="1077">
        <v>300912000</v>
      </c>
      <c r="G112" s="1083"/>
      <c r="H112" s="1077">
        <v>5787000</v>
      </c>
      <c r="I112" s="1077">
        <v>218169000</v>
      </c>
      <c r="J112" s="1077">
        <v>106907000</v>
      </c>
      <c r="K112" s="1077">
        <v>0</v>
      </c>
      <c r="L112" s="1077">
        <v>0</v>
      </c>
      <c r="M112" s="1085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6">
        <v>727529685.10000002</v>
      </c>
      <c r="F113" s="1077">
        <v>376562882</v>
      </c>
      <c r="G113" s="1077"/>
      <c r="H113" s="1077">
        <v>4313000</v>
      </c>
      <c r="I113" s="1077">
        <v>229163844.09999999</v>
      </c>
      <c r="J113" s="1077">
        <v>110492080</v>
      </c>
      <c r="K113" s="1077">
        <v>0</v>
      </c>
      <c r="L113" s="1077">
        <v>0</v>
      </c>
      <c r="M113" s="1085">
        <v>6997879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6">
        <v>562602730.61999989</v>
      </c>
      <c r="F114" s="1077">
        <v>271709077.63999999</v>
      </c>
      <c r="G114" s="1077"/>
      <c r="H114" s="1077">
        <v>2770511.89</v>
      </c>
      <c r="I114" s="1077">
        <v>193987388.43999991</v>
      </c>
      <c r="J114" s="1077">
        <v>90157285.399999991</v>
      </c>
      <c r="K114" s="1077">
        <v>0</v>
      </c>
      <c r="L114" s="1077">
        <v>0</v>
      </c>
      <c r="M114" s="1085">
        <v>3978467.2499999991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0.88232309024869893</v>
      </c>
      <c r="F115" s="174">
        <v>0.90295195153400321</v>
      </c>
      <c r="G115" s="174"/>
      <c r="H115" s="174">
        <v>0.47874751857611891</v>
      </c>
      <c r="I115" s="174">
        <v>0.88916110189806941</v>
      </c>
      <c r="J115" s="174">
        <v>0.84332443525681189</v>
      </c>
      <c r="K115" s="174">
        <v>0</v>
      </c>
      <c r="L115" s="174">
        <v>0</v>
      </c>
      <c r="M115" s="274">
        <v>0.67857193416339745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0.77330553260197121</v>
      </c>
      <c r="F116" s="175">
        <v>0.72155034558079467</v>
      </c>
      <c r="G116" s="175"/>
      <c r="H116" s="175">
        <v>0.6423630628332947</v>
      </c>
      <c r="I116" s="175">
        <v>0.84650084834215744</v>
      </c>
      <c r="J116" s="175">
        <v>0.81596151868984623</v>
      </c>
      <c r="K116" s="175">
        <v>0</v>
      </c>
      <c r="L116" s="175">
        <v>0</v>
      </c>
      <c r="M116" s="275">
        <v>0.56852472727807946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6">
        <v>824439000</v>
      </c>
      <c r="F117" s="1077">
        <v>154654000</v>
      </c>
      <c r="G117" s="1083"/>
      <c r="H117" s="1077">
        <v>5624000</v>
      </c>
      <c r="I117" s="1077">
        <v>323614000</v>
      </c>
      <c r="J117" s="1077">
        <v>276860000</v>
      </c>
      <c r="K117" s="1077">
        <v>0</v>
      </c>
      <c r="L117" s="1077">
        <v>0</v>
      </c>
      <c r="M117" s="1085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6">
        <v>1009826312</v>
      </c>
      <c r="F118" s="1077">
        <v>160190000</v>
      </c>
      <c r="G118" s="1077"/>
      <c r="H118" s="1077">
        <v>6028900</v>
      </c>
      <c r="I118" s="1077">
        <v>326101163</v>
      </c>
      <c r="J118" s="1077">
        <v>325619969</v>
      </c>
      <c r="K118" s="1077">
        <v>0</v>
      </c>
      <c r="L118" s="1077">
        <v>0</v>
      </c>
      <c r="M118" s="1085">
        <v>191886280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6">
        <v>880445824.98999977</v>
      </c>
      <c r="F119" s="1077">
        <v>147135735</v>
      </c>
      <c r="G119" s="1077"/>
      <c r="H119" s="1077">
        <v>5175676.05</v>
      </c>
      <c r="I119" s="1077">
        <v>257635135.55999991</v>
      </c>
      <c r="J119" s="1077">
        <v>304390150.34999996</v>
      </c>
      <c r="K119" s="1077">
        <v>0</v>
      </c>
      <c r="L119" s="1077">
        <v>0</v>
      </c>
      <c r="M119" s="1085">
        <v>166109128.03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1.0679332552074803</v>
      </c>
      <c r="F120" s="174">
        <v>0.95138654674305223</v>
      </c>
      <c r="G120" s="174"/>
      <c r="H120" s="174">
        <v>0.9202837926742532</v>
      </c>
      <c r="I120" s="174">
        <v>0.79611863380447045</v>
      </c>
      <c r="J120" s="174">
        <v>1.099437081376869</v>
      </c>
      <c r="K120" s="174">
        <v>0</v>
      </c>
      <c r="L120" s="174">
        <v>0</v>
      </c>
      <c r="M120" s="274">
        <v>2.6082109069354815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0.8718784750678984</v>
      </c>
      <c r="F121" s="175">
        <v>0.91850761595605224</v>
      </c>
      <c r="G121" s="175"/>
      <c r="H121" s="175">
        <v>0.8584776742025908</v>
      </c>
      <c r="I121" s="175">
        <v>0.79004666278973046</v>
      </c>
      <c r="J121" s="175">
        <v>0.93480185286179418</v>
      </c>
      <c r="K121" s="175">
        <v>0</v>
      </c>
      <c r="L121" s="175">
        <v>0</v>
      </c>
      <c r="M121" s="275">
        <v>0.86566443432016094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6">
        <v>986694000</v>
      </c>
      <c r="F122" s="1077">
        <v>528159000</v>
      </c>
      <c r="G122" s="1083"/>
      <c r="H122" s="1077">
        <v>28000</v>
      </c>
      <c r="I122" s="1077">
        <v>66299000</v>
      </c>
      <c r="J122" s="1077">
        <v>283843000</v>
      </c>
      <c r="K122" s="1077">
        <v>0</v>
      </c>
      <c r="L122" s="1077">
        <v>0</v>
      </c>
      <c r="M122" s="1085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6">
        <v>1020820631</v>
      </c>
      <c r="F123" s="1077">
        <v>528219000</v>
      </c>
      <c r="G123" s="1077"/>
      <c r="H123" s="1077">
        <v>50000</v>
      </c>
      <c r="I123" s="1077">
        <v>66358573</v>
      </c>
      <c r="J123" s="1077">
        <v>317828058</v>
      </c>
      <c r="K123" s="1077">
        <v>0</v>
      </c>
      <c r="L123" s="1077">
        <v>0</v>
      </c>
      <c r="M123" s="1085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6">
        <v>668696732.31000006</v>
      </c>
      <c r="F124" s="1077">
        <v>518090658.16000003</v>
      </c>
      <c r="G124" s="1077"/>
      <c r="H124" s="1077">
        <v>12997.4</v>
      </c>
      <c r="I124" s="1077">
        <v>61733695.43999999</v>
      </c>
      <c r="J124" s="1077">
        <v>10328106.34</v>
      </c>
      <c r="K124" s="1077">
        <v>0</v>
      </c>
      <c r="L124" s="1077">
        <v>0</v>
      </c>
      <c r="M124" s="1085">
        <v>78531274.969999999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0.6777144001179698</v>
      </c>
      <c r="F125" s="174">
        <v>0.98093691134677252</v>
      </c>
      <c r="G125" s="174"/>
      <c r="H125" s="174">
        <v>0.46419285714285713</v>
      </c>
      <c r="I125" s="174">
        <v>0.93114067240833176</v>
      </c>
      <c r="J125" s="174">
        <v>3.6386686795164935E-2</v>
      </c>
      <c r="K125" s="174">
        <v>0</v>
      </c>
      <c r="L125" s="174">
        <v>0</v>
      </c>
      <c r="M125" s="274">
        <v>0.72469224352881467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0.6550580111757166</v>
      </c>
      <c r="F126" s="175">
        <v>0.98082548745880027</v>
      </c>
      <c r="G126" s="175"/>
      <c r="H126" s="175">
        <v>0.25994800000000001</v>
      </c>
      <c r="I126" s="175">
        <v>0.93030474660749551</v>
      </c>
      <c r="J126" s="175">
        <v>3.2495892291548409E-2</v>
      </c>
      <c r="K126" s="175">
        <v>0</v>
      </c>
      <c r="L126" s="175">
        <v>0</v>
      </c>
      <c r="M126" s="275">
        <v>0.72469224352881467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6">
        <v>23378000</v>
      </c>
      <c r="F127" s="1077">
        <v>0</v>
      </c>
      <c r="G127" s="1083"/>
      <c r="H127" s="1077">
        <v>22000</v>
      </c>
      <c r="I127" s="1077">
        <v>22356000</v>
      </c>
      <c r="J127" s="1077">
        <v>1000000</v>
      </c>
      <c r="K127" s="1077">
        <v>0</v>
      </c>
      <c r="L127" s="1077">
        <v>0</v>
      </c>
      <c r="M127" s="1085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6">
        <v>23425367</v>
      </c>
      <c r="F128" s="1077">
        <v>0</v>
      </c>
      <c r="G128" s="1077"/>
      <c r="H128" s="1077">
        <v>55000</v>
      </c>
      <c r="I128" s="1077">
        <v>22370367</v>
      </c>
      <c r="J128" s="1077">
        <v>1000000</v>
      </c>
      <c r="K128" s="1077">
        <v>0</v>
      </c>
      <c r="L128" s="1077">
        <v>0</v>
      </c>
      <c r="M128" s="1085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6">
        <v>17411949.719999999</v>
      </c>
      <c r="F129" s="1077">
        <v>0</v>
      </c>
      <c r="G129" s="1077"/>
      <c r="H129" s="1077">
        <v>12269.21</v>
      </c>
      <c r="I129" s="1077">
        <v>16843473.459999997</v>
      </c>
      <c r="J129" s="1077">
        <v>556207.05000000005</v>
      </c>
      <c r="K129" s="1077">
        <v>0</v>
      </c>
      <c r="L129" s="1077">
        <v>0</v>
      </c>
      <c r="M129" s="1085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0.7448006553169646</v>
      </c>
      <c r="F130" s="174">
        <v>0</v>
      </c>
      <c r="G130" s="174"/>
      <c r="H130" s="174">
        <v>0.55769136363636362</v>
      </c>
      <c r="I130" s="174">
        <v>0.75342071300769353</v>
      </c>
      <c r="J130" s="174">
        <v>0.55620705000000004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0.74329463952475106</v>
      </c>
      <c r="F131" s="175">
        <v>0</v>
      </c>
      <c r="G131" s="175"/>
      <c r="H131" s="175">
        <v>0.22307654545454544</v>
      </c>
      <c r="I131" s="175">
        <v>0.752936840955716</v>
      </c>
      <c r="J131" s="175">
        <v>0.55620705000000004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6">
        <v>5100942000</v>
      </c>
      <c r="F132" s="1077">
        <v>2513951000</v>
      </c>
      <c r="G132" s="1083"/>
      <c r="H132" s="1077">
        <v>17873000</v>
      </c>
      <c r="I132" s="1077">
        <v>1292769000</v>
      </c>
      <c r="J132" s="1077">
        <v>1212409000</v>
      </c>
      <c r="K132" s="1077">
        <v>0</v>
      </c>
      <c r="L132" s="1077">
        <v>0</v>
      </c>
      <c r="M132" s="1085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6">
        <v>5362802313</v>
      </c>
      <c r="F133" s="1077">
        <v>2818895071</v>
      </c>
      <c r="G133" s="1077"/>
      <c r="H133" s="1077">
        <v>50277810</v>
      </c>
      <c r="I133" s="1077">
        <v>1359850907</v>
      </c>
      <c r="J133" s="1077">
        <v>1048834897</v>
      </c>
      <c r="K133" s="1077">
        <v>0</v>
      </c>
      <c r="L133" s="1077">
        <v>0</v>
      </c>
      <c r="M133" s="1085">
        <v>84943628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6">
        <v>3887952271.8999977</v>
      </c>
      <c r="F134" s="1077">
        <v>2425907293.0999994</v>
      </c>
      <c r="G134" s="1077"/>
      <c r="H134" s="1077">
        <v>38140951.479999997</v>
      </c>
      <c r="I134" s="1077">
        <v>1129118993.7299984</v>
      </c>
      <c r="J134" s="1077">
        <v>248278368.44</v>
      </c>
      <c r="K134" s="1077">
        <v>0</v>
      </c>
      <c r="L134" s="1077">
        <v>0</v>
      </c>
      <c r="M134" s="1085">
        <v>46506665.149999991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0.76220279938489743</v>
      </c>
      <c r="F135" s="174">
        <v>0.96497795426402477</v>
      </c>
      <c r="G135" s="174"/>
      <c r="H135" s="174">
        <v>2.1339982923963516</v>
      </c>
      <c r="I135" s="174">
        <v>0.87341125423799482</v>
      </c>
      <c r="J135" s="174">
        <v>0.20478103382604385</v>
      </c>
      <c r="K135" s="174">
        <v>0</v>
      </c>
      <c r="L135" s="174">
        <v>0</v>
      </c>
      <c r="M135" s="274">
        <v>0.7273485322177039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0.72498519337085954</v>
      </c>
      <c r="F136" s="175">
        <v>0.86058800771162136</v>
      </c>
      <c r="G136" s="175"/>
      <c r="H136" s="175">
        <v>0.75860407364600801</v>
      </c>
      <c r="I136" s="175">
        <v>0.83032558048659544</v>
      </c>
      <c r="J136" s="175">
        <v>0.23671825675342684</v>
      </c>
      <c r="K136" s="175">
        <v>0</v>
      </c>
      <c r="L136" s="175">
        <v>0</v>
      </c>
      <c r="M136" s="275">
        <v>0.54750033928383646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6">
        <v>315058000</v>
      </c>
      <c r="F137" s="1077">
        <v>240737000</v>
      </c>
      <c r="G137" s="1083"/>
      <c r="H137" s="1077">
        <v>27095000</v>
      </c>
      <c r="I137" s="1077">
        <v>45165000</v>
      </c>
      <c r="J137" s="1077">
        <v>1867000</v>
      </c>
      <c r="K137" s="1077">
        <v>0</v>
      </c>
      <c r="L137" s="1077">
        <v>0</v>
      </c>
      <c r="M137" s="1085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6">
        <v>320364097.04000002</v>
      </c>
      <c r="F138" s="1077">
        <v>247516539</v>
      </c>
      <c r="G138" s="1077"/>
      <c r="H138" s="1077">
        <v>23419000</v>
      </c>
      <c r="I138" s="1077">
        <v>42302530</v>
      </c>
      <c r="J138" s="1077">
        <v>6509931</v>
      </c>
      <c r="K138" s="1077">
        <v>0</v>
      </c>
      <c r="L138" s="1077">
        <v>0</v>
      </c>
      <c r="M138" s="1085">
        <v>616097.04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6">
        <v>286681700.75999999</v>
      </c>
      <c r="F139" s="1077">
        <v>231619122.72</v>
      </c>
      <c r="G139" s="1077"/>
      <c r="H139" s="1077">
        <v>19031100.670000002</v>
      </c>
      <c r="I139" s="1077">
        <v>33915113.569999993</v>
      </c>
      <c r="J139" s="1077">
        <v>1608782.5</v>
      </c>
      <c r="K139" s="1077">
        <v>0</v>
      </c>
      <c r="L139" s="1077">
        <v>0</v>
      </c>
      <c r="M139" s="1085">
        <v>507581.3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0.90993309409695988</v>
      </c>
      <c r="F140" s="174">
        <v>0.96212515201236204</v>
      </c>
      <c r="G140" s="174"/>
      <c r="H140" s="174">
        <v>0.70238422845543469</v>
      </c>
      <c r="I140" s="174">
        <v>0.75091583239233906</v>
      </c>
      <c r="J140" s="174">
        <v>0.86169389394750939</v>
      </c>
      <c r="K140" s="174">
        <v>0</v>
      </c>
      <c r="L140" s="174">
        <v>0</v>
      </c>
      <c r="M140" s="274">
        <v>2.6163984536082472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0.89486213782627921</v>
      </c>
      <c r="F141" s="175">
        <v>0.93577230699723057</v>
      </c>
      <c r="G141" s="175"/>
      <c r="H141" s="175">
        <v>0.81263506853409628</v>
      </c>
      <c r="I141" s="175">
        <v>0.80172778247542154</v>
      </c>
      <c r="J141" s="175">
        <v>0.2471274273106735</v>
      </c>
      <c r="K141" s="175">
        <v>0</v>
      </c>
      <c r="L141" s="175">
        <v>0</v>
      </c>
      <c r="M141" s="275">
        <v>0.82386583126580182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6">
        <v>6920000</v>
      </c>
      <c r="F142" s="1077">
        <v>3400000</v>
      </c>
      <c r="G142" s="1083"/>
      <c r="H142" s="1077">
        <v>3000</v>
      </c>
      <c r="I142" s="1077">
        <v>3117000</v>
      </c>
      <c r="J142" s="1077">
        <v>400000</v>
      </c>
      <c r="K142" s="1077">
        <v>0</v>
      </c>
      <c r="L142" s="1077">
        <v>0</v>
      </c>
      <c r="M142" s="1085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6">
        <v>6920000</v>
      </c>
      <c r="F143" s="1077">
        <v>3400000</v>
      </c>
      <c r="G143" s="1077"/>
      <c r="H143" s="1077">
        <v>3000</v>
      </c>
      <c r="I143" s="1077">
        <v>3335159</v>
      </c>
      <c r="J143" s="1077">
        <v>181841</v>
      </c>
      <c r="K143" s="1077">
        <v>0</v>
      </c>
      <c r="L143" s="1077">
        <v>0</v>
      </c>
      <c r="M143" s="1085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6">
        <v>3466737.58</v>
      </c>
      <c r="F144" s="1077">
        <v>2023078</v>
      </c>
      <c r="G144" s="1077"/>
      <c r="H144" s="1077">
        <v>1831.46</v>
      </c>
      <c r="I144" s="1077">
        <v>1441828.12</v>
      </c>
      <c r="J144" s="1077">
        <v>0</v>
      </c>
      <c r="K144" s="1077">
        <v>0</v>
      </c>
      <c r="L144" s="1077">
        <v>0</v>
      </c>
      <c r="M144" s="1085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0.50097363872832368</v>
      </c>
      <c r="F145" s="174">
        <v>0.59502294117647059</v>
      </c>
      <c r="G145" s="174"/>
      <c r="H145" s="174">
        <v>0.61048666666666673</v>
      </c>
      <c r="I145" s="174">
        <v>0.46256917548925253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0.50097363872832368</v>
      </c>
      <c r="F146" s="175">
        <v>0.59502294117647059</v>
      </c>
      <c r="G146" s="175"/>
      <c r="H146" s="175">
        <v>0.61048666666666673</v>
      </c>
      <c r="I146" s="175">
        <v>0.43231165890441808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6">
        <v>252244000</v>
      </c>
      <c r="F147" s="1077">
        <v>33635000</v>
      </c>
      <c r="G147" s="1083"/>
      <c r="H147" s="1077">
        <v>203000</v>
      </c>
      <c r="I147" s="1077">
        <v>112290000</v>
      </c>
      <c r="J147" s="1077">
        <v>13360000</v>
      </c>
      <c r="K147" s="1077">
        <v>0</v>
      </c>
      <c r="L147" s="1077">
        <v>0</v>
      </c>
      <c r="M147" s="1085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6">
        <v>316950597.82999998</v>
      </c>
      <c r="F148" s="1077">
        <v>37630000</v>
      </c>
      <c r="G148" s="1077"/>
      <c r="H148" s="1077">
        <v>441000</v>
      </c>
      <c r="I148" s="1077">
        <v>110921087.83</v>
      </c>
      <c r="J148" s="1077">
        <v>10512000</v>
      </c>
      <c r="K148" s="1077">
        <v>0</v>
      </c>
      <c r="L148" s="1077">
        <v>0</v>
      </c>
      <c r="M148" s="1085">
        <v>157446510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6">
        <v>230566517.25999993</v>
      </c>
      <c r="F149" s="1077">
        <v>33111792</v>
      </c>
      <c r="G149" s="1077"/>
      <c r="H149" s="1077">
        <v>256510.92</v>
      </c>
      <c r="I149" s="1077">
        <v>72932769.169999987</v>
      </c>
      <c r="J149" s="1077">
        <v>4785768.46</v>
      </c>
      <c r="K149" s="1077">
        <v>0</v>
      </c>
      <c r="L149" s="1077">
        <v>0</v>
      </c>
      <c r="M149" s="1085">
        <v>119479676.70999995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0.91406145343397638</v>
      </c>
      <c r="F150" s="174">
        <v>0.98444453694068679</v>
      </c>
      <c r="G150" s="174"/>
      <c r="H150" s="174">
        <v>1.263600591133005</v>
      </c>
      <c r="I150" s="174">
        <v>0.64950368839611705</v>
      </c>
      <c r="J150" s="174">
        <v>0.3582162020958084</v>
      </c>
      <c r="K150" s="174">
        <v>0</v>
      </c>
      <c r="L150" s="174">
        <v>0</v>
      </c>
      <c r="M150" s="274">
        <v>1.2881072567812319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0.72745253941330901</v>
      </c>
      <c r="F151" s="175">
        <v>0.87993069359553544</v>
      </c>
      <c r="G151" s="175"/>
      <c r="H151" s="175">
        <v>0.58165741496598644</v>
      </c>
      <c r="I151" s="175">
        <v>0.6575194185056884</v>
      </c>
      <c r="J151" s="175">
        <v>0.45526716704718417</v>
      </c>
      <c r="K151" s="175">
        <v>0</v>
      </c>
      <c r="L151" s="175">
        <v>0</v>
      </c>
      <c r="M151" s="275">
        <v>0.75885884488643129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6">
        <v>21937477000</v>
      </c>
      <c r="F152" s="1077">
        <v>19353383000</v>
      </c>
      <c r="G152" s="1083"/>
      <c r="H152" s="1077">
        <v>61772000</v>
      </c>
      <c r="I152" s="1077">
        <v>987117000</v>
      </c>
      <c r="J152" s="1077">
        <v>1100808000</v>
      </c>
      <c r="K152" s="1077">
        <v>0</v>
      </c>
      <c r="L152" s="1077">
        <v>0</v>
      </c>
      <c r="M152" s="1085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6">
        <v>22172282203.189999</v>
      </c>
      <c r="F153" s="1077">
        <v>19586261343</v>
      </c>
      <c r="G153" s="1077"/>
      <c r="H153" s="1077">
        <v>51395000</v>
      </c>
      <c r="I153" s="1077">
        <v>953687750.19000006</v>
      </c>
      <c r="J153" s="1077">
        <v>1219874110</v>
      </c>
      <c r="K153" s="1077">
        <v>0</v>
      </c>
      <c r="L153" s="1077">
        <v>0</v>
      </c>
      <c r="M153" s="1085">
        <v>361064000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6">
        <v>19437449482.23</v>
      </c>
      <c r="F154" s="1077">
        <v>17916163729.299999</v>
      </c>
      <c r="G154" s="1077"/>
      <c r="H154" s="1077">
        <v>46799040.359999999</v>
      </c>
      <c r="I154" s="1077">
        <v>755518695.14999986</v>
      </c>
      <c r="J154" s="1077">
        <v>457422547.55000001</v>
      </c>
      <c r="K154" s="1077">
        <v>0</v>
      </c>
      <c r="L154" s="1077">
        <v>0</v>
      </c>
      <c r="M154" s="1085">
        <v>261545469.87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0.88603851218761387</v>
      </c>
      <c r="F155" s="174">
        <v>0.9257380856514853</v>
      </c>
      <c r="G155" s="174"/>
      <c r="H155" s="174">
        <v>0.75760927863757044</v>
      </c>
      <c r="I155" s="174">
        <v>0.76537907375721403</v>
      </c>
      <c r="J155" s="174">
        <v>0.41553345138298414</v>
      </c>
      <c r="K155" s="174">
        <v>0</v>
      </c>
      <c r="L155" s="174">
        <v>0</v>
      </c>
      <c r="M155" s="274">
        <v>0.60208857305644381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0.87665533498547432</v>
      </c>
      <c r="F156" s="175">
        <v>0.91473116872828397</v>
      </c>
      <c r="G156" s="175"/>
      <c r="H156" s="175">
        <v>0.91057574394396346</v>
      </c>
      <c r="I156" s="175">
        <v>0.79220761197727496</v>
      </c>
      <c r="J156" s="175">
        <v>0.3749752075236682</v>
      </c>
      <c r="K156" s="175">
        <v>0</v>
      </c>
      <c r="L156" s="175">
        <v>0</v>
      </c>
      <c r="M156" s="275">
        <v>0.72437426569804797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6">
        <v>52014998000</v>
      </c>
      <c r="F157" s="1077">
        <v>1975770000</v>
      </c>
      <c r="G157" s="1083"/>
      <c r="H157" s="1077">
        <v>8874493000</v>
      </c>
      <c r="I157" s="1077">
        <v>23811311000</v>
      </c>
      <c r="J157" s="1077">
        <v>17353424000</v>
      </c>
      <c r="K157" s="1077">
        <v>0</v>
      </c>
      <c r="L157" s="1077">
        <v>0</v>
      </c>
      <c r="M157" s="1085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6">
        <v>52041544945</v>
      </c>
      <c r="F158" s="1077">
        <v>2697019376</v>
      </c>
      <c r="G158" s="1077"/>
      <c r="H158" s="1077">
        <v>8960123507.210001</v>
      </c>
      <c r="I158" s="1077">
        <v>23604673452.790001</v>
      </c>
      <c r="J158" s="1077">
        <v>16779656400</v>
      </c>
      <c r="K158" s="1077">
        <v>0</v>
      </c>
      <c r="L158" s="1077">
        <v>0</v>
      </c>
      <c r="M158" s="1085">
        <v>72209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6">
        <v>40813673557.880005</v>
      </c>
      <c r="F159" s="1077">
        <v>2437790991.3199997</v>
      </c>
      <c r="G159" s="1077"/>
      <c r="H159" s="1077">
        <v>8183457938.7299995</v>
      </c>
      <c r="I159" s="1077">
        <v>18857063157.780006</v>
      </c>
      <c r="J159" s="1077">
        <v>11335358972.389997</v>
      </c>
      <c r="K159" s="1077">
        <v>0</v>
      </c>
      <c r="L159" s="1077">
        <v>0</v>
      </c>
      <c r="M159" s="1085">
        <v>2497.66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0.78465202589991456</v>
      </c>
      <c r="F160" s="174">
        <v>1.2338435097809966</v>
      </c>
      <c r="G160" s="174"/>
      <c r="H160" s="174">
        <v>0.92213244618368617</v>
      </c>
      <c r="I160" s="174">
        <v>0.79193720823603564</v>
      </c>
      <c r="J160" s="174">
        <v>0.65320590175114701</v>
      </c>
      <c r="K160" s="174">
        <v>0</v>
      </c>
      <c r="L160" s="174">
        <v>0</v>
      </c>
      <c r="M160" s="659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0.78425176656484452</v>
      </c>
      <c r="F161" s="175">
        <v>0.90388338067319829</v>
      </c>
      <c r="G161" s="175"/>
      <c r="H161" s="175">
        <v>0.91331976977158436</v>
      </c>
      <c r="I161" s="175">
        <v>0.79886990156820659</v>
      </c>
      <c r="J161" s="175">
        <v>0.67554178120059705</v>
      </c>
      <c r="K161" s="175">
        <v>0</v>
      </c>
      <c r="L161" s="175">
        <v>0</v>
      </c>
      <c r="M161" s="660">
        <v>3.4589317121134486E-2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6">
        <v>471727000</v>
      </c>
      <c r="F162" s="1077">
        <v>39021000</v>
      </c>
      <c r="G162" s="1083"/>
      <c r="H162" s="1077">
        <v>15858000</v>
      </c>
      <c r="I162" s="1077">
        <v>380616000</v>
      </c>
      <c r="J162" s="1077">
        <v>1249000</v>
      </c>
      <c r="K162" s="1077">
        <v>0</v>
      </c>
      <c r="L162" s="1077">
        <v>0</v>
      </c>
      <c r="M162" s="1085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6">
        <v>560834877</v>
      </c>
      <c r="F163" s="1077">
        <v>117606617</v>
      </c>
      <c r="G163" s="1077"/>
      <c r="H163" s="1077">
        <v>16593639</v>
      </c>
      <c r="I163" s="1077">
        <v>384253861</v>
      </c>
      <c r="J163" s="1077">
        <v>1049000</v>
      </c>
      <c r="K163" s="1077">
        <v>0</v>
      </c>
      <c r="L163" s="1077">
        <v>0</v>
      </c>
      <c r="M163" s="1085">
        <v>41331760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6">
        <v>480870429.78999978</v>
      </c>
      <c r="F164" s="1077">
        <v>114613316.19999997</v>
      </c>
      <c r="G164" s="1077"/>
      <c r="H164" s="1077">
        <v>10521226.889999999</v>
      </c>
      <c r="I164" s="1077">
        <v>322954769.56999981</v>
      </c>
      <c r="J164" s="1077">
        <v>422307.57</v>
      </c>
      <c r="K164" s="1077">
        <v>0</v>
      </c>
      <c r="L164" s="1077">
        <v>0</v>
      </c>
      <c r="M164" s="1085">
        <v>32358809.559999999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1.0193828841469743</v>
      </c>
      <c r="F165" s="174">
        <v>2.9372213987340143</v>
      </c>
      <c r="G165" s="174"/>
      <c r="H165" s="174">
        <v>0.6634649318955731</v>
      </c>
      <c r="I165" s="174">
        <v>0.84850550047817175</v>
      </c>
      <c r="J165" s="705">
        <v>0.3381165492393915</v>
      </c>
      <c r="K165" s="174">
        <v>0</v>
      </c>
      <c r="L165" s="174">
        <v>0</v>
      </c>
      <c r="M165" s="274">
        <v>0.92498669525197952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0.85741891153819916</v>
      </c>
      <c r="F166" s="175">
        <v>0.97454819400170289</v>
      </c>
      <c r="G166" s="175"/>
      <c r="H166" s="175">
        <v>0.63405181286636392</v>
      </c>
      <c r="I166" s="175">
        <v>0.84047241250752147</v>
      </c>
      <c r="J166" s="175">
        <v>0.40258109628217348</v>
      </c>
      <c r="K166" s="175">
        <v>0</v>
      </c>
      <c r="L166" s="175">
        <v>0</v>
      </c>
      <c r="M166" s="275">
        <v>0.78290422570923668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6">
        <v>428201000</v>
      </c>
      <c r="F167" s="1077">
        <v>1700000</v>
      </c>
      <c r="G167" s="1083"/>
      <c r="H167" s="1077">
        <v>2507000</v>
      </c>
      <c r="I167" s="1077">
        <v>377172000</v>
      </c>
      <c r="J167" s="1077">
        <v>7441000</v>
      </c>
      <c r="K167" s="1077">
        <v>0</v>
      </c>
      <c r="L167" s="1077">
        <v>0</v>
      </c>
      <c r="M167" s="1085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6">
        <v>481929645.38999999</v>
      </c>
      <c r="F168" s="1077">
        <v>1700000</v>
      </c>
      <c r="G168" s="1077"/>
      <c r="H168" s="1077">
        <v>2669189</v>
      </c>
      <c r="I168" s="1077">
        <v>371956008</v>
      </c>
      <c r="J168" s="1077">
        <v>6208690.3899999997</v>
      </c>
      <c r="K168" s="1077">
        <v>0</v>
      </c>
      <c r="L168" s="1077">
        <v>0</v>
      </c>
      <c r="M168" s="1085">
        <v>99395758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6">
        <v>408647152.71999997</v>
      </c>
      <c r="F169" s="1077">
        <v>1429972.37</v>
      </c>
      <c r="G169" s="1077"/>
      <c r="H169" s="1077">
        <v>2355817.69</v>
      </c>
      <c r="I169" s="1077">
        <v>316063656.91999996</v>
      </c>
      <c r="J169" s="1077">
        <v>1814199.25</v>
      </c>
      <c r="K169" s="1077">
        <v>0</v>
      </c>
      <c r="L169" s="1077">
        <v>0</v>
      </c>
      <c r="M169" s="1085">
        <v>86983506.49000001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0.95433488646686948</v>
      </c>
      <c r="F170" s="174">
        <v>0.84116021764705884</v>
      </c>
      <c r="G170" s="174"/>
      <c r="H170" s="174">
        <v>0.93969592740327079</v>
      </c>
      <c r="I170" s="174">
        <v>0.83798282194860685</v>
      </c>
      <c r="J170" s="174">
        <v>0.24381121489047172</v>
      </c>
      <c r="K170" s="174">
        <v>0</v>
      </c>
      <c r="L170" s="174">
        <v>0</v>
      </c>
      <c r="M170" s="274">
        <v>2.2087683525050155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0.84793943810886252</v>
      </c>
      <c r="F171" s="175">
        <v>0.84116021764705884</v>
      </c>
      <c r="G171" s="175"/>
      <c r="H171" s="175">
        <v>0.88259680749471092</v>
      </c>
      <c r="I171" s="175">
        <v>0.84973397423923303</v>
      </c>
      <c r="J171" s="175">
        <v>0.2922032080907162</v>
      </c>
      <c r="K171" s="175">
        <v>0</v>
      </c>
      <c r="L171" s="175">
        <v>0</v>
      </c>
      <c r="M171" s="275">
        <v>0.87512292516547852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6">
        <v>1242724000</v>
      </c>
      <c r="F172" s="1077">
        <v>666360000</v>
      </c>
      <c r="G172" s="1083"/>
      <c r="H172" s="1077">
        <v>8385000</v>
      </c>
      <c r="I172" s="1077">
        <v>483154000</v>
      </c>
      <c r="J172" s="1077">
        <v>36736000</v>
      </c>
      <c r="K172" s="1077">
        <v>0</v>
      </c>
      <c r="L172" s="1077">
        <v>0</v>
      </c>
      <c r="M172" s="1085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6">
        <v>1273089405</v>
      </c>
      <c r="F173" s="1077">
        <v>657131305.12</v>
      </c>
      <c r="G173" s="1077"/>
      <c r="H173" s="1077">
        <v>9024912</v>
      </c>
      <c r="I173" s="1077">
        <v>518257681.88</v>
      </c>
      <c r="J173" s="1077">
        <v>38710222</v>
      </c>
      <c r="K173" s="1077">
        <v>0</v>
      </c>
      <c r="L173" s="1077">
        <v>0</v>
      </c>
      <c r="M173" s="1085">
        <v>49965284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6">
        <v>1053307735.78</v>
      </c>
      <c r="F174" s="1077">
        <v>577449280.3599999</v>
      </c>
      <c r="G174" s="1077"/>
      <c r="H174" s="1077">
        <v>7070029.5600000005</v>
      </c>
      <c r="I174" s="1077">
        <v>412022459.7500003</v>
      </c>
      <c r="J174" s="1077">
        <v>21552525.18</v>
      </c>
      <c r="K174" s="1077">
        <v>0</v>
      </c>
      <c r="L174" s="1077">
        <v>0</v>
      </c>
      <c r="M174" s="1085">
        <v>35213440.929999985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0.84757978101332232</v>
      </c>
      <c r="F175" s="174">
        <v>0.86657254391019856</v>
      </c>
      <c r="G175" s="174"/>
      <c r="H175" s="174">
        <v>0.84317585688729879</v>
      </c>
      <c r="I175" s="174">
        <v>0.85277667110279598</v>
      </c>
      <c r="J175" s="174">
        <v>0.58668676992595814</v>
      </c>
      <c r="K175" s="174">
        <v>0</v>
      </c>
      <c r="L175" s="174">
        <v>0</v>
      </c>
      <c r="M175" s="274">
        <v>0.73225562873006267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0.8273635234439799</v>
      </c>
      <c r="F176" s="175">
        <v>0.87874261332680048</v>
      </c>
      <c r="G176" s="175"/>
      <c r="H176" s="175">
        <v>0.78339041533036557</v>
      </c>
      <c r="I176" s="175">
        <v>0.79501466964343437</v>
      </c>
      <c r="J176" s="175">
        <v>0.55676573438406007</v>
      </c>
      <c r="K176" s="175">
        <v>0</v>
      </c>
      <c r="L176" s="175">
        <v>0</v>
      </c>
      <c r="M176" s="275">
        <v>0.7047581462761221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6">
        <v>3498951000</v>
      </c>
      <c r="F177" s="1077">
        <v>2001119000</v>
      </c>
      <c r="G177" s="1083"/>
      <c r="H177" s="1077">
        <v>34000</v>
      </c>
      <c r="I177" s="1077">
        <v>16579000</v>
      </c>
      <c r="J177" s="1077">
        <v>109753000</v>
      </c>
      <c r="K177" s="1077">
        <v>0</v>
      </c>
      <c r="L177" s="1077">
        <v>0</v>
      </c>
      <c r="M177" s="1085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6">
        <v>6631236443</v>
      </c>
      <c r="F178" s="1077">
        <v>3357528000</v>
      </c>
      <c r="G178" s="1077"/>
      <c r="H178" s="1077">
        <v>44000</v>
      </c>
      <c r="I178" s="1077">
        <v>16624443</v>
      </c>
      <c r="J178" s="1077">
        <v>109344000</v>
      </c>
      <c r="K178" s="1077">
        <v>0</v>
      </c>
      <c r="L178" s="1077">
        <v>0</v>
      </c>
      <c r="M178" s="1085">
        <v>3147696000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6">
        <v>6089325975.9700003</v>
      </c>
      <c r="F179" s="1077">
        <v>2948695343.46</v>
      </c>
      <c r="G179" s="1077"/>
      <c r="H179" s="1077">
        <v>40074.25</v>
      </c>
      <c r="I179" s="1077">
        <v>12678989.820000004</v>
      </c>
      <c r="J179" s="1077">
        <v>55121326.539999999</v>
      </c>
      <c r="K179" s="1077">
        <v>0</v>
      </c>
      <c r="L179" s="1077">
        <v>0</v>
      </c>
      <c r="M179" s="1085">
        <v>3072790241.9000001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1.7403290231758033</v>
      </c>
      <c r="F180" s="174">
        <v>1.4735232354797492</v>
      </c>
      <c r="G180" s="174"/>
      <c r="H180" s="174">
        <v>1.178654411764706</v>
      </c>
      <c r="I180" s="174">
        <v>0.76476203751734151</v>
      </c>
      <c r="J180" s="174">
        <v>0.5022307047643344</v>
      </c>
      <c r="K180" s="174">
        <v>0</v>
      </c>
      <c r="L180" s="174">
        <v>0</v>
      </c>
      <c r="M180" s="274">
        <v>2.2405150706616133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0.91827912159548375</v>
      </c>
      <c r="F181" s="175">
        <v>0.87823402916073967</v>
      </c>
      <c r="G181" s="175"/>
      <c r="H181" s="175">
        <v>0.91077840909090912</v>
      </c>
      <c r="I181" s="175">
        <v>0.76267155657485808</v>
      </c>
      <c r="J181" s="175">
        <v>0.50410929305677499</v>
      </c>
      <c r="K181" s="175">
        <v>0</v>
      </c>
      <c r="L181" s="175">
        <v>0</v>
      </c>
      <c r="M181" s="275">
        <v>0.97620298843979858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6">
        <v>1963470000</v>
      </c>
      <c r="F182" s="1077">
        <v>5000000</v>
      </c>
      <c r="G182" s="1083"/>
      <c r="H182" s="1077">
        <v>656000</v>
      </c>
      <c r="I182" s="1077">
        <v>54934000</v>
      </c>
      <c r="J182" s="1077">
        <v>5149000</v>
      </c>
      <c r="K182" s="1077">
        <v>0</v>
      </c>
      <c r="L182" s="1077">
        <v>0</v>
      </c>
      <c r="M182" s="1085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6">
        <v>2240480932</v>
      </c>
      <c r="F183" s="1077">
        <v>38790409</v>
      </c>
      <c r="G183" s="1077"/>
      <c r="H183" s="1077">
        <v>610157</v>
      </c>
      <c r="I183" s="1077">
        <v>55918017</v>
      </c>
      <c r="J183" s="1077">
        <v>5137000</v>
      </c>
      <c r="K183" s="1077">
        <v>0</v>
      </c>
      <c r="L183" s="1077">
        <v>0</v>
      </c>
      <c r="M183" s="1085">
        <v>2140025349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6">
        <v>1972832483.3499999</v>
      </c>
      <c r="F184" s="1077">
        <v>38790409</v>
      </c>
      <c r="G184" s="1077"/>
      <c r="H184" s="1077">
        <v>469484.47</v>
      </c>
      <c r="I184" s="1077">
        <v>36043262.229999982</v>
      </c>
      <c r="J184" s="1077">
        <v>321142.63</v>
      </c>
      <c r="K184" s="1077">
        <v>0</v>
      </c>
      <c r="L184" s="1077">
        <v>0</v>
      </c>
      <c r="M184" s="1085">
        <v>1897208185.02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1.0047683353196126</v>
      </c>
      <c r="F185" s="705">
        <v>7.7580818000000002</v>
      </c>
      <c r="G185" s="705"/>
      <c r="H185" s="174">
        <v>0.71567754573170728</v>
      </c>
      <c r="I185" s="174">
        <v>0.65611938380602142</v>
      </c>
      <c r="J185" s="174">
        <v>6.2369902893765782E-2</v>
      </c>
      <c r="K185" s="174">
        <v>0</v>
      </c>
      <c r="L185" s="174">
        <v>0</v>
      </c>
      <c r="M185" s="274">
        <v>0.99972450522228917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0.88053973375659145</v>
      </c>
      <c r="F186" s="175">
        <v>1</v>
      </c>
      <c r="G186" s="175"/>
      <c r="H186" s="175">
        <v>0.76944863371230676</v>
      </c>
      <c r="I186" s="175">
        <v>0.64457332651835597</v>
      </c>
      <c r="J186" s="175">
        <v>6.2515598598403735E-2</v>
      </c>
      <c r="K186" s="175">
        <v>0</v>
      </c>
      <c r="L186" s="175">
        <v>0</v>
      </c>
      <c r="M186" s="275">
        <v>0.88653537954890826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6">
        <v>38755000</v>
      </c>
      <c r="F187" s="1077">
        <v>0</v>
      </c>
      <c r="G187" s="1083"/>
      <c r="H187" s="1077">
        <v>90000</v>
      </c>
      <c r="I187" s="1077">
        <v>37639000</v>
      </c>
      <c r="J187" s="1077">
        <v>1000000</v>
      </c>
      <c r="K187" s="1077">
        <v>0</v>
      </c>
      <c r="L187" s="1077">
        <v>0</v>
      </c>
      <c r="M187" s="1085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6">
        <v>41727053</v>
      </c>
      <c r="F188" s="1077">
        <v>0</v>
      </c>
      <c r="G188" s="1077"/>
      <c r="H188" s="1077">
        <v>139250</v>
      </c>
      <c r="I188" s="1077">
        <v>39861803</v>
      </c>
      <c r="J188" s="1077">
        <v>1700000</v>
      </c>
      <c r="K188" s="1077">
        <v>0</v>
      </c>
      <c r="L188" s="1077">
        <v>0</v>
      </c>
      <c r="M188" s="1085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6">
        <v>31523996.620000001</v>
      </c>
      <c r="F189" s="1077">
        <v>0</v>
      </c>
      <c r="G189" s="1077"/>
      <c r="H189" s="1077">
        <v>99634.73</v>
      </c>
      <c r="I189" s="1077">
        <v>30440296.550000001</v>
      </c>
      <c r="J189" s="1077">
        <v>984065.34000000008</v>
      </c>
      <c r="K189" s="1077">
        <v>0</v>
      </c>
      <c r="L189" s="1077">
        <v>0</v>
      </c>
      <c r="M189" s="1085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0.81341753631789449</v>
      </c>
      <c r="F190" s="174">
        <v>0</v>
      </c>
      <c r="G190" s="174"/>
      <c r="H190" s="174">
        <v>1.1070525555555555</v>
      </c>
      <c r="I190" s="174">
        <v>0.80874349876457929</v>
      </c>
      <c r="J190" s="174">
        <v>0.98406534000000012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0.75548102138916928</v>
      </c>
      <c r="F191" s="175">
        <v>0</v>
      </c>
      <c r="G191" s="175"/>
      <c r="H191" s="175">
        <v>0.71550973070017954</v>
      </c>
      <c r="I191" s="175">
        <v>0.76364575255163447</v>
      </c>
      <c r="J191" s="175">
        <v>0.57886196470588236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6">
        <v>5699380000</v>
      </c>
      <c r="F192" s="1077">
        <v>115678000</v>
      </c>
      <c r="G192" s="1083"/>
      <c r="H192" s="1077">
        <v>1796667000</v>
      </c>
      <c r="I192" s="1077">
        <v>3651507000</v>
      </c>
      <c r="J192" s="1077">
        <v>117170000</v>
      </c>
      <c r="K192" s="1077">
        <v>0</v>
      </c>
      <c r="L192" s="1077">
        <v>0</v>
      </c>
      <c r="M192" s="1085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6">
        <v>5823972145</v>
      </c>
      <c r="F193" s="1077">
        <v>115678000</v>
      </c>
      <c r="G193" s="1077"/>
      <c r="H193" s="1077">
        <v>1847093564</v>
      </c>
      <c r="I193" s="1077">
        <v>3631939409</v>
      </c>
      <c r="J193" s="1077">
        <v>209835000</v>
      </c>
      <c r="K193" s="1077">
        <v>0</v>
      </c>
      <c r="L193" s="1077">
        <v>0</v>
      </c>
      <c r="M193" s="1085">
        <v>19426172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6">
        <v>5103538307.3900013</v>
      </c>
      <c r="F194" s="1077">
        <v>101890000</v>
      </c>
      <c r="G194" s="1077"/>
      <c r="H194" s="1077">
        <v>1694255477.9900002</v>
      </c>
      <c r="I194" s="1077">
        <v>3177208088.4600005</v>
      </c>
      <c r="J194" s="1077">
        <v>120756705.77000001</v>
      </c>
      <c r="K194" s="1077">
        <v>0</v>
      </c>
      <c r="L194" s="1077">
        <v>0</v>
      </c>
      <c r="M194" s="1085">
        <v>9428035.1700000037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0.89545499815593999</v>
      </c>
      <c r="F195" s="174">
        <v>0.88080706789536467</v>
      </c>
      <c r="G195" s="174"/>
      <c r="H195" s="174">
        <v>0.94299916344542434</v>
      </c>
      <c r="I195" s="174">
        <v>0.87010872181266541</v>
      </c>
      <c r="J195" s="174">
        <v>1.0306111271656568</v>
      </c>
      <c r="K195" s="174">
        <v>0</v>
      </c>
      <c r="L195" s="174">
        <v>0</v>
      </c>
      <c r="M195" s="274">
        <v>0.51356548480226627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0.87629854338700675</v>
      </c>
      <c r="F196" s="175">
        <v>0.88080706789536467</v>
      </c>
      <c r="G196" s="175"/>
      <c r="H196" s="175">
        <v>0.91725482185156937</v>
      </c>
      <c r="I196" s="175">
        <v>0.8747965565138095</v>
      </c>
      <c r="J196" s="175">
        <v>0.57548409831534308</v>
      </c>
      <c r="K196" s="175">
        <v>0</v>
      </c>
      <c r="L196" s="175">
        <v>0</v>
      </c>
      <c r="M196" s="275">
        <v>0.48532645392000051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6">
        <v>24583323000</v>
      </c>
      <c r="F197" s="1077">
        <v>15694994000</v>
      </c>
      <c r="G197" s="1083"/>
      <c r="H197" s="1077">
        <v>5460000</v>
      </c>
      <c r="I197" s="1077">
        <v>3257719000</v>
      </c>
      <c r="J197" s="1077">
        <v>4631408000</v>
      </c>
      <c r="K197" s="1077">
        <v>0</v>
      </c>
      <c r="L197" s="1077">
        <v>0</v>
      </c>
      <c r="M197" s="1085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6">
        <v>25874737542.610001</v>
      </c>
      <c r="F198" s="1077">
        <v>16784894000</v>
      </c>
      <c r="G198" s="1077"/>
      <c r="H198" s="1077">
        <v>5881009</v>
      </c>
      <c r="I198" s="1077">
        <v>3259946023</v>
      </c>
      <c r="J198" s="1077">
        <v>4630243617.6099997</v>
      </c>
      <c r="K198" s="1077">
        <v>0</v>
      </c>
      <c r="L198" s="1077">
        <v>0</v>
      </c>
      <c r="M198" s="1085">
        <v>1193772893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6">
        <v>11386208228.83</v>
      </c>
      <c r="F199" s="1077">
        <v>5524147208.0599995</v>
      </c>
      <c r="G199" s="1077"/>
      <c r="H199" s="1077">
        <v>4205394.6400000006</v>
      </c>
      <c r="I199" s="1077">
        <v>2480916223.8000011</v>
      </c>
      <c r="J199" s="1077">
        <v>2315266702.4299994</v>
      </c>
      <c r="K199" s="1077">
        <v>0</v>
      </c>
      <c r="L199" s="1077">
        <v>0</v>
      </c>
      <c r="M199" s="1085">
        <v>1061672699.9000001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0.46316798704674711</v>
      </c>
      <c r="F200" s="174">
        <v>0.35196873653217065</v>
      </c>
      <c r="G200" s="174"/>
      <c r="H200" s="174">
        <v>0.77021879853479869</v>
      </c>
      <c r="I200" s="174">
        <v>0.7615500980287131</v>
      </c>
      <c r="J200" s="174">
        <v>0.49990557999424784</v>
      </c>
      <c r="K200" s="174">
        <v>0</v>
      </c>
      <c r="L200" s="174">
        <v>0</v>
      </c>
      <c r="M200" s="274">
        <v>1.0683584873136087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0.44005115839646375</v>
      </c>
      <c r="F201" s="175">
        <v>0.32911421472545488</v>
      </c>
      <c r="G201" s="175"/>
      <c r="H201" s="175">
        <v>0.71508046323343499</v>
      </c>
      <c r="I201" s="175">
        <v>0.76102984721106259</v>
      </c>
      <c r="J201" s="175">
        <v>0.50003129287289516</v>
      </c>
      <c r="K201" s="175">
        <v>0</v>
      </c>
      <c r="L201" s="175">
        <v>0</v>
      </c>
      <c r="M201" s="275">
        <v>0.88934227450245862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6">
        <v>60954000</v>
      </c>
      <c r="F202" s="1077">
        <v>52105000</v>
      </c>
      <c r="G202" s="1083"/>
      <c r="H202" s="1077">
        <v>16000</v>
      </c>
      <c r="I202" s="1077">
        <v>8427000</v>
      </c>
      <c r="J202" s="1077">
        <v>373000</v>
      </c>
      <c r="K202" s="1077">
        <v>0</v>
      </c>
      <c r="L202" s="1077">
        <v>0</v>
      </c>
      <c r="M202" s="1085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6">
        <v>61269208</v>
      </c>
      <c r="F203" s="1077">
        <v>52105000</v>
      </c>
      <c r="G203" s="1077"/>
      <c r="H203" s="1077">
        <v>16000</v>
      </c>
      <c r="I203" s="1077">
        <v>8441135</v>
      </c>
      <c r="J203" s="1077">
        <v>373000</v>
      </c>
      <c r="K203" s="1077">
        <v>0</v>
      </c>
      <c r="L203" s="1077">
        <v>0</v>
      </c>
      <c r="M203" s="1085">
        <v>334073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6">
        <v>55986795.359999999</v>
      </c>
      <c r="F204" s="1077">
        <v>49600000</v>
      </c>
      <c r="G204" s="1077"/>
      <c r="H204" s="1077">
        <v>1495</v>
      </c>
      <c r="I204" s="1077">
        <v>6259934.7100000009</v>
      </c>
      <c r="J204" s="1077">
        <v>0</v>
      </c>
      <c r="K204" s="1077">
        <v>0</v>
      </c>
      <c r="L204" s="1077">
        <v>0</v>
      </c>
      <c r="M204" s="1085">
        <v>125365.65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0.91850896348065758</v>
      </c>
      <c r="F205" s="174">
        <v>0.9519239996161597</v>
      </c>
      <c r="G205" s="174"/>
      <c r="H205" s="174">
        <v>9.3437500000000007E-2</v>
      </c>
      <c r="I205" s="174">
        <v>0.7428426142162099</v>
      </c>
      <c r="J205" s="174">
        <v>0</v>
      </c>
      <c r="K205" s="174">
        <v>0</v>
      </c>
      <c r="L205" s="174">
        <v>0</v>
      </c>
      <c r="M205" s="274">
        <v>3.7989590909090909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0.91378356580029563</v>
      </c>
      <c r="F206" s="175">
        <v>0.9519239996161597</v>
      </c>
      <c r="G206" s="175"/>
      <c r="H206" s="175">
        <v>9.3437500000000007E-2</v>
      </c>
      <c r="I206" s="175">
        <v>0.74159869614690455</v>
      </c>
      <c r="J206" s="175">
        <v>0</v>
      </c>
      <c r="K206" s="175">
        <v>0</v>
      </c>
      <c r="L206" s="175">
        <v>0</v>
      </c>
      <c r="M206" s="275">
        <v>0.37526423865442582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6">
        <v>361880000</v>
      </c>
      <c r="F207" s="1077">
        <v>93903000</v>
      </c>
      <c r="G207" s="1083"/>
      <c r="H207" s="1077">
        <v>1348000</v>
      </c>
      <c r="I207" s="1077">
        <v>236975000</v>
      </c>
      <c r="J207" s="1077">
        <v>3237000</v>
      </c>
      <c r="K207" s="1077">
        <v>0</v>
      </c>
      <c r="L207" s="1077">
        <v>0</v>
      </c>
      <c r="M207" s="1085">
        <v>26417000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6">
        <v>455412367.48000002</v>
      </c>
      <c r="F208" s="1077">
        <v>94612537.159999996</v>
      </c>
      <c r="G208" s="1077"/>
      <c r="H208" s="1077">
        <v>1520049.57</v>
      </c>
      <c r="I208" s="1077">
        <v>317786543.90000004</v>
      </c>
      <c r="J208" s="1077">
        <v>10690649</v>
      </c>
      <c r="K208" s="1077">
        <v>0</v>
      </c>
      <c r="L208" s="1077">
        <v>0</v>
      </c>
      <c r="M208" s="1085">
        <v>30802587.850000001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6">
        <v>359612173.61999995</v>
      </c>
      <c r="F209" s="1077">
        <v>88407934.629999995</v>
      </c>
      <c r="G209" s="1077"/>
      <c r="H209" s="1077">
        <v>1216103.55</v>
      </c>
      <c r="I209" s="1077">
        <v>249375861.92999998</v>
      </c>
      <c r="J209" s="1077">
        <v>3754379.58</v>
      </c>
      <c r="K209" s="1077">
        <v>0</v>
      </c>
      <c r="L209" s="1077">
        <v>0</v>
      </c>
      <c r="M209" s="1085">
        <v>16857893.93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0.99373320885376348</v>
      </c>
      <c r="F210" s="174">
        <v>0.94148147162497464</v>
      </c>
      <c r="G210" s="174"/>
      <c r="H210" s="174">
        <v>0.90215396884273003</v>
      </c>
      <c r="I210" s="174">
        <v>1.0523298319653971</v>
      </c>
      <c r="J210" s="174">
        <v>1.1598330491195552</v>
      </c>
      <c r="K210" s="174">
        <v>0</v>
      </c>
      <c r="L210" s="174">
        <v>0</v>
      </c>
      <c r="M210" s="274">
        <v>0.63814566112730442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0.78964077240566544</v>
      </c>
      <c r="F211" s="175">
        <v>0.9344209264834813</v>
      </c>
      <c r="G211" s="175"/>
      <c r="H211" s="175">
        <v>0.80004203415550457</v>
      </c>
      <c r="I211" s="175">
        <v>0.78472756860489568</v>
      </c>
      <c r="J211" s="175">
        <v>0.3511835043878066</v>
      </c>
      <c r="K211" s="175">
        <v>0</v>
      </c>
      <c r="L211" s="175">
        <v>0</v>
      </c>
      <c r="M211" s="275">
        <v>0.54728823474486088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6">
        <v>24572653000</v>
      </c>
      <c r="F212" s="1077">
        <v>215186000</v>
      </c>
      <c r="G212" s="1083"/>
      <c r="H212" s="1077">
        <v>9724660000</v>
      </c>
      <c r="I212" s="1077">
        <v>13299925000</v>
      </c>
      <c r="J212" s="1077">
        <v>1274698000</v>
      </c>
      <c r="K212" s="1077">
        <v>0</v>
      </c>
      <c r="L212" s="1077">
        <v>0</v>
      </c>
      <c r="M212" s="1085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6">
        <v>25661294006.07</v>
      </c>
      <c r="F213" s="1077">
        <v>245885357</v>
      </c>
      <c r="G213" s="1077"/>
      <c r="H213" s="1077">
        <v>9814934764</v>
      </c>
      <c r="I213" s="1077">
        <v>13221018659</v>
      </c>
      <c r="J213" s="1077">
        <v>2065698651.05</v>
      </c>
      <c r="K213" s="1077">
        <v>0</v>
      </c>
      <c r="L213" s="1077">
        <v>0</v>
      </c>
      <c r="M213" s="1085">
        <v>313756575.01999998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6">
        <v>21648298827.999992</v>
      </c>
      <c r="F214" s="1077">
        <v>219613938.58999997</v>
      </c>
      <c r="G214" s="1077"/>
      <c r="H214" s="1077">
        <v>9067262029.1400051</v>
      </c>
      <c r="I214" s="1077">
        <v>11577677648.949989</v>
      </c>
      <c r="J214" s="1077">
        <v>647376524.61999989</v>
      </c>
      <c r="K214" s="1077">
        <v>0</v>
      </c>
      <c r="L214" s="1077">
        <v>0</v>
      </c>
      <c r="M214" s="1085">
        <v>136368686.69999999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0.88099151638205253</v>
      </c>
      <c r="F215" s="174">
        <v>1.0205772614854125</v>
      </c>
      <c r="G215" s="174"/>
      <c r="H215" s="174">
        <v>0.93239887349686312</v>
      </c>
      <c r="I215" s="174">
        <v>0.87050698774241131</v>
      </c>
      <c r="J215" s="174">
        <v>0.50786658849390198</v>
      </c>
      <c r="K215" s="174">
        <v>0</v>
      </c>
      <c r="L215" s="174">
        <v>0</v>
      </c>
      <c r="M215" s="274">
        <v>2.3437489120720469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0.84361680369194314</v>
      </c>
      <c r="F216" s="175">
        <v>0.8931558237931182</v>
      </c>
      <c r="G216" s="175"/>
      <c r="H216" s="175">
        <v>0.92382295421846627</v>
      </c>
      <c r="I216" s="175">
        <v>0.87570239083420909</v>
      </c>
      <c r="J216" s="175">
        <v>0.31339349729978122</v>
      </c>
      <c r="K216" s="175">
        <v>0</v>
      </c>
      <c r="L216" s="175">
        <v>0</v>
      </c>
      <c r="M216" s="275">
        <v>0.43463212425526815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6">
        <v>165665000</v>
      </c>
      <c r="F217" s="1077">
        <v>157326000</v>
      </c>
      <c r="G217" s="1083"/>
      <c r="H217" s="1077">
        <v>1157000</v>
      </c>
      <c r="I217" s="1077">
        <v>5675000</v>
      </c>
      <c r="J217" s="1077">
        <v>1507000</v>
      </c>
      <c r="K217" s="1077">
        <v>0</v>
      </c>
      <c r="L217" s="1077">
        <v>0</v>
      </c>
      <c r="M217" s="1085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6">
        <v>192422165.69</v>
      </c>
      <c r="F218" s="1077">
        <v>184083164.69</v>
      </c>
      <c r="G218" s="1077"/>
      <c r="H218" s="1077">
        <v>1157000</v>
      </c>
      <c r="I218" s="1077">
        <v>5575001</v>
      </c>
      <c r="J218" s="1077">
        <v>1607000</v>
      </c>
      <c r="K218" s="1077">
        <v>0</v>
      </c>
      <c r="L218" s="1077">
        <v>0</v>
      </c>
      <c r="M218" s="1085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6">
        <v>184409950.51999998</v>
      </c>
      <c r="F219" s="1077">
        <v>177915664.66999999</v>
      </c>
      <c r="G219" s="1077"/>
      <c r="H219" s="1077">
        <v>910105.05999999994</v>
      </c>
      <c r="I219" s="1077">
        <v>4359275.1899999995</v>
      </c>
      <c r="J219" s="1077">
        <v>1224905.6000000001</v>
      </c>
      <c r="K219" s="1077">
        <v>0</v>
      </c>
      <c r="L219" s="1077">
        <v>0</v>
      </c>
      <c r="M219" s="1085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1.1131497330154225</v>
      </c>
      <c r="F220" s="174">
        <v>1.1308726127277118</v>
      </c>
      <c r="G220" s="174"/>
      <c r="H220" s="174">
        <v>0.78660765773552288</v>
      </c>
      <c r="I220" s="174">
        <v>0.76815421850220256</v>
      </c>
      <c r="J220" s="174">
        <v>0.81281061712010627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0.95836126705429547</v>
      </c>
      <c r="F221" s="175">
        <v>0.9664961213026394</v>
      </c>
      <c r="G221" s="175"/>
      <c r="H221" s="175">
        <v>0.78660765773552288</v>
      </c>
      <c r="I221" s="175">
        <v>0.78193262924975249</v>
      </c>
      <c r="J221" s="175">
        <v>0.76223123833229622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6">
        <v>27352923000</v>
      </c>
      <c r="F222" s="1077">
        <v>27252500000</v>
      </c>
      <c r="G222" s="1083"/>
      <c r="H222" s="1077">
        <v>260000</v>
      </c>
      <c r="I222" s="1077">
        <v>57610000</v>
      </c>
      <c r="J222" s="1077">
        <v>211000</v>
      </c>
      <c r="K222" s="1077">
        <v>0</v>
      </c>
      <c r="L222" s="1077">
        <v>0</v>
      </c>
      <c r="M222" s="1085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6">
        <v>27403561401.5</v>
      </c>
      <c r="F223" s="1077">
        <v>27257065680</v>
      </c>
      <c r="G223" s="1077"/>
      <c r="H223" s="1077">
        <v>303910</v>
      </c>
      <c r="I223" s="1077">
        <v>66661778</v>
      </c>
      <c r="J223" s="1077">
        <v>2597146</v>
      </c>
      <c r="K223" s="1077">
        <v>0</v>
      </c>
      <c r="L223" s="1077">
        <v>0</v>
      </c>
      <c r="M223" s="1085">
        <v>76932887.5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6">
        <v>805294087.38999999</v>
      </c>
      <c r="F224" s="1077">
        <v>697220100.75</v>
      </c>
      <c r="G224" s="1077"/>
      <c r="H224" s="1077">
        <v>235059.02</v>
      </c>
      <c r="I224" s="1077">
        <v>45193920.399999991</v>
      </c>
      <c r="J224" s="1077">
        <v>221957.64</v>
      </c>
      <c r="K224" s="1077">
        <v>0</v>
      </c>
      <c r="L224" s="1077">
        <v>0</v>
      </c>
      <c r="M224" s="1085">
        <v>62423049.579999991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2.9440878672820452E-2</v>
      </c>
      <c r="F225" s="174">
        <v>2.5583711613613429E-2</v>
      </c>
      <c r="G225" s="174"/>
      <c r="H225" s="174">
        <v>0.90407315384615383</v>
      </c>
      <c r="I225" s="174">
        <v>0.78448047908349228</v>
      </c>
      <c r="J225" s="174">
        <v>1.0519319431279621</v>
      </c>
      <c r="K225" s="174">
        <v>0</v>
      </c>
      <c r="L225" s="174">
        <v>0</v>
      </c>
      <c r="M225" s="274">
        <v>1.4742584096169287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2.9386475560286857E-2</v>
      </c>
      <c r="F226" s="175">
        <v>2.5579426227878541E-2</v>
      </c>
      <c r="G226" s="175"/>
      <c r="H226" s="175">
        <v>0.77344944226909274</v>
      </c>
      <c r="I226" s="175">
        <v>0.67795852069832263</v>
      </c>
      <c r="J226" s="175">
        <v>8.5462134204238038E-2</v>
      </c>
      <c r="K226" s="175">
        <v>0</v>
      </c>
      <c r="L226" s="175">
        <v>0</v>
      </c>
      <c r="M226" s="275">
        <v>0.81139616110210333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6">
        <v>2055560000</v>
      </c>
      <c r="F227" s="1077">
        <v>36544000</v>
      </c>
      <c r="G227" s="1083"/>
      <c r="H227" s="1077">
        <v>279206000</v>
      </c>
      <c r="I227" s="1077">
        <v>1711849000</v>
      </c>
      <c r="J227" s="1077">
        <v>27961000</v>
      </c>
      <c r="K227" s="1077">
        <v>0</v>
      </c>
      <c r="L227" s="1077">
        <v>0</v>
      </c>
      <c r="M227" s="1085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6">
        <v>2230414587</v>
      </c>
      <c r="F228" s="1077">
        <v>153106447</v>
      </c>
      <c r="G228" s="1077"/>
      <c r="H228" s="1077">
        <v>284607000</v>
      </c>
      <c r="I228" s="1077">
        <v>1747702870</v>
      </c>
      <c r="J228" s="1077">
        <v>44568000</v>
      </c>
      <c r="K228" s="1077">
        <v>0</v>
      </c>
      <c r="L228" s="1077">
        <v>0</v>
      </c>
      <c r="M228" s="1085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6">
        <v>1869087803.46</v>
      </c>
      <c r="F229" s="1077">
        <v>114543166.06999999</v>
      </c>
      <c r="G229" s="1077"/>
      <c r="H229" s="1077">
        <v>188957587.89000002</v>
      </c>
      <c r="I229" s="1077">
        <v>1557127878.78</v>
      </c>
      <c r="J229" s="1077">
        <v>8292990.7999999998</v>
      </c>
      <c r="K229" s="1077">
        <v>0</v>
      </c>
      <c r="L229" s="1077">
        <v>0</v>
      </c>
      <c r="M229" s="1085">
        <v>166179.92000000001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0.90928399242055691</v>
      </c>
      <c r="F230" s="174">
        <v>3.1343904900941331</v>
      </c>
      <c r="G230" s="174"/>
      <c r="H230" s="174">
        <v>0.67676764786573362</v>
      </c>
      <c r="I230" s="174">
        <v>0.9096175414887645</v>
      </c>
      <c r="J230" s="174">
        <v>0.29659135224062083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0.83800017017195016</v>
      </c>
      <c r="F231" s="175">
        <v>0.74812764788408936</v>
      </c>
      <c r="G231" s="175"/>
      <c r="H231" s="175">
        <v>0.66392459739219345</v>
      </c>
      <c r="I231" s="175">
        <v>0.8909568700199022</v>
      </c>
      <c r="J231" s="175">
        <v>0.18607500448752468</v>
      </c>
      <c r="K231" s="175">
        <v>0</v>
      </c>
      <c r="L231" s="175">
        <v>0</v>
      </c>
      <c r="M231" s="275">
        <v>0.38622241848141869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6">
        <v>5221246000</v>
      </c>
      <c r="F232" s="1077">
        <v>2338370000</v>
      </c>
      <c r="G232" s="1083"/>
      <c r="H232" s="1077">
        <v>3102000</v>
      </c>
      <c r="I232" s="1077">
        <v>1675967000</v>
      </c>
      <c r="J232" s="1077">
        <v>908593000</v>
      </c>
      <c r="K232" s="1077">
        <v>0</v>
      </c>
      <c r="L232" s="1077">
        <v>0</v>
      </c>
      <c r="M232" s="1085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6">
        <v>6469387957.9300003</v>
      </c>
      <c r="F233" s="1077">
        <v>2652993490.5899997</v>
      </c>
      <c r="G233" s="1077"/>
      <c r="H233" s="1077">
        <v>3311323.8600000003</v>
      </c>
      <c r="I233" s="1077">
        <v>2241399388.2600002</v>
      </c>
      <c r="J233" s="1077">
        <v>1166031027.22</v>
      </c>
      <c r="K233" s="1077">
        <v>0</v>
      </c>
      <c r="L233" s="1077">
        <v>0</v>
      </c>
      <c r="M233" s="1085">
        <v>405652728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6">
        <v>4999187356.0299997</v>
      </c>
      <c r="F234" s="1077">
        <v>2379156519.3299999</v>
      </c>
      <c r="G234" s="1077"/>
      <c r="H234" s="1077">
        <v>2877015.4400000004</v>
      </c>
      <c r="I234" s="1077">
        <v>1652125523.2899997</v>
      </c>
      <c r="J234" s="1077">
        <v>656093516.75</v>
      </c>
      <c r="K234" s="1077">
        <v>0</v>
      </c>
      <c r="L234" s="1077">
        <v>0</v>
      </c>
      <c r="M234" s="1085">
        <v>308934781.21999997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0.95747018164438136</v>
      </c>
      <c r="F235" s="174">
        <v>1.0174422864345676</v>
      </c>
      <c r="G235" s="174"/>
      <c r="H235" s="174">
        <v>0.92747112830431988</v>
      </c>
      <c r="I235" s="174">
        <v>0.9857744951362406</v>
      </c>
      <c r="J235" s="174">
        <v>0.72209836169770181</v>
      </c>
      <c r="K235" s="174">
        <v>0</v>
      </c>
      <c r="L235" s="174">
        <v>0</v>
      </c>
      <c r="M235" s="274">
        <v>1.0464774069657943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0.77274502449681215</v>
      </c>
      <c r="F236" s="175">
        <v>0.89678189101055761</v>
      </c>
      <c r="G236" s="175"/>
      <c r="H236" s="175">
        <v>0.86884145484942088</v>
      </c>
      <c r="I236" s="175">
        <v>0.73709555376141411</v>
      </c>
      <c r="J236" s="175">
        <v>0.5626724344670565</v>
      </c>
      <c r="K236" s="175">
        <v>0</v>
      </c>
      <c r="L236" s="175">
        <v>0</v>
      </c>
      <c r="M236" s="275">
        <v>0.76157451903047468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6">
        <v>333124000</v>
      </c>
      <c r="F237" s="1077">
        <v>268204000</v>
      </c>
      <c r="G237" s="1083"/>
      <c r="H237" s="1077">
        <v>17000</v>
      </c>
      <c r="I237" s="1077">
        <v>37026000</v>
      </c>
      <c r="J237" s="1077">
        <v>850000</v>
      </c>
      <c r="K237" s="1077">
        <v>0</v>
      </c>
      <c r="L237" s="1077">
        <v>0</v>
      </c>
      <c r="M237" s="1085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6">
        <v>1284037885.6600001</v>
      </c>
      <c r="F238" s="1077">
        <v>1198304000</v>
      </c>
      <c r="G238" s="1077"/>
      <c r="H238" s="1077">
        <v>63500</v>
      </c>
      <c r="I238" s="1077">
        <v>59589603.009999998</v>
      </c>
      <c r="J238" s="1077">
        <v>795500</v>
      </c>
      <c r="K238" s="1077">
        <v>0</v>
      </c>
      <c r="L238" s="1077">
        <v>0</v>
      </c>
      <c r="M238" s="1085">
        <v>25285282.649999999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6">
        <v>1241720947.0899997</v>
      </c>
      <c r="F239" s="1077">
        <v>1192429331.3599999</v>
      </c>
      <c r="G239" s="1077"/>
      <c r="H239" s="1077">
        <v>2400</v>
      </c>
      <c r="I239" s="1077">
        <v>35694290.860000007</v>
      </c>
      <c r="J239" s="1077">
        <v>544662.80000000005</v>
      </c>
      <c r="K239" s="1077">
        <v>0</v>
      </c>
      <c r="L239" s="1077">
        <v>0</v>
      </c>
      <c r="M239" s="1085">
        <v>13050262.070000002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3.7275037136021414</v>
      </c>
      <c r="F240" s="174">
        <v>4.4459789241025485</v>
      </c>
      <c r="G240" s="174"/>
      <c r="H240" s="174">
        <v>0.14117647058823529</v>
      </c>
      <c r="I240" s="174">
        <v>0.96403313509425825</v>
      </c>
      <c r="J240" s="174">
        <v>0.64077976470588238</v>
      </c>
      <c r="K240" s="174">
        <v>0</v>
      </c>
      <c r="L240" s="174">
        <v>0</v>
      </c>
      <c r="M240" s="274">
        <v>0.48286017945017951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0.96704385513652558</v>
      </c>
      <c r="F241" s="175">
        <v>0.99509751395305357</v>
      </c>
      <c r="G241" s="175"/>
      <c r="H241" s="175">
        <v>3.7795275590551181E-2</v>
      </c>
      <c r="I241" s="175">
        <v>0.59900199123679321</v>
      </c>
      <c r="J241" s="175">
        <v>0.68467982401005667</v>
      </c>
      <c r="K241" s="175">
        <v>0</v>
      </c>
      <c r="L241" s="175">
        <v>0</v>
      </c>
      <c r="M241" s="275">
        <v>0.51612086962373749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6">
        <v>2060372000</v>
      </c>
      <c r="F242" s="1077">
        <v>1120090000</v>
      </c>
      <c r="G242" s="1083"/>
      <c r="H242" s="1077">
        <v>94000</v>
      </c>
      <c r="I242" s="1077">
        <v>39212000</v>
      </c>
      <c r="J242" s="1077">
        <v>900976000</v>
      </c>
      <c r="K242" s="1077">
        <v>0</v>
      </c>
      <c r="L242" s="1077">
        <v>0</v>
      </c>
      <c r="M242" s="1085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6">
        <v>2097274265.21</v>
      </c>
      <c r="F243" s="1077">
        <v>1160099000</v>
      </c>
      <c r="G243" s="1077"/>
      <c r="H243" s="1077">
        <v>174000</v>
      </c>
      <c r="I243" s="1077">
        <v>36450065.210000001</v>
      </c>
      <c r="J243" s="1077">
        <v>900551200</v>
      </c>
      <c r="K243" s="1077">
        <v>0</v>
      </c>
      <c r="L243" s="1077">
        <v>0</v>
      </c>
      <c r="M243" s="1085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6">
        <v>892455205.63000011</v>
      </c>
      <c r="F244" s="1077">
        <v>862141484.23000002</v>
      </c>
      <c r="G244" s="1077"/>
      <c r="H244" s="1077">
        <v>155325.60999999999</v>
      </c>
      <c r="I244" s="1077">
        <v>29946402.830000002</v>
      </c>
      <c r="J244" s="1077">
        <v>211992.95999999999</v>
      </c>
      <c r="K244" s="1077">
        <v>0</v>
      </c>
      <c r="L244" s="1077">
        <v>0</v>
      </c>
      <c r="M244" s="1085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0.43315246257957307</v>
      </c>
      <c r="F245" s="174">
        <v>0.76970733086626975</v>
      </c>
      <c r="G245" s="174"/>
      <c r="H245" s="174">
        <v>1.6524001063829785</v>
      </c>
      <c r="I245" s="174">
        <v>0.76370506044068143</v>
      </c>
      <c r="J245" s="705">
        <v>2.3529257161123047E-4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0.42553099536585337</v>
      </c>
      <c r="F246" s="175">
        <v>0.74316199240754455</v>
      </c>
      <c r="G246" s="175"/>
      <c r="H246" s="175">
        <v>0.89267591954022985</v>
      </c>
      <c r="I246" s="175">
        <v>0.82157336776956624</v>
      </c>
      <c r="J246" s="175">
        <v>2.3540356172974952E-4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6">
        <v>37236000</v>
      </c>
      <c r="F247" s="1077">
        <v>0</v>
      </c>
      <c r="G247" s="1083"/>
      <c r="H247" s="1077">
        <v>14000</v>
      </c>
      <c r="I247" s="1077">
        <v>31039000</v>
      </c>
      <c r="J247" s="1077">
        <v>350000</v>
      </c>
      <c r="K247" s="1077">
        <v>0</v>
      </c>
      <c r="L247" s="1077">
        <v>0</v>
      </c>
      <c r="M247" s="1085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6">
        <v>37412000</v>
      </c>
      <c r="F248" s="1077">
        <v>0</v>
      </c>
      <c r="G248" s="1077"/>
      <c r="H248" s="1077">
        <v>14000</v>
      </c>
      <c r="I248" s="1077">
        <v>31060240</v>
      </c>
      <c r="J248" s="1077">
        <v>504760</v>
      </c>
      <c r="K248" s="1077">
        <v>0</v>
      </c>
      <c r="L248" s="1077">
        <v>0</v>
      </c>
      <c r="M248" s="1085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6">
        <v>31232998.870000001</v>
      </c>
      <c r="F249" s="1077">
        <v>0</v>
      </c>
      <c r="G249" s="1077"/>
      <c r="H249" s="1077">
        <v>12983.09</v>
      </c>
      <c r="I249" s="1077">
        <v>26544453.200000003</v>
      </c>
      <c r="J249" s="1077">
        <v>354329.79</v>
      </c>
      <c r="K249" s="1077">
        <v>0</v>
      </c>
      <c r="L249" s="1077">
        <v>0</v>
      </c>
      <c r="M249" s="1085">
        <v>4321232.79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0.83878501638199598</v>
      </c>
      <c r="F250" s="174">
        <v>0</v>
      </c>
      <c r="G250" s="174"/>
      <c r="H250" s="174">
        <v>0.9273635714285714</v>
      </c>
      <c r="I250" s="174">
        <v>0.85519679113373503</v>
      </c>
      <c r="J250" s="174">
        <v>1.0123708285714286</v>
      </c>
      <c r="K250" s="174">
        <v>0</v>
      </c>
      <c r="L250" s="174">
        <v>0</v>
      </c>
      <c r="M250" s="274">
        <v>0.74082509686267783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0.83483905885812038</v>
      </c>
      <c r="F251" s="175">
        <v>0</v>
      </c>
      <c r="G251" s="175"/>
      <c r="H251" s="175">
        <v>0.9273635714285714</v>
      </c>
      <c r="I251" s="175">
        <v>0.85461197981728421</v>
      </c>
      <c r="J251" s="175">
        <v>0.70197676123306119</v>
      </c>
      <c r="K251" s="175">
        <v>0</v>
      </c>
      <c r="L251" s="175">
        <v>0</v>
      </c>
      <c r="M251" s="275">
        <v>0.74082509686267783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6">
        <v>52988000</v>
      </c>
      <c r="F252" s="1077">
        <v>0</v>
      </c>
      <c r="G252" s="1083"/>
      <c r="H252" s="1077">
        <v>10000</v>
      </c>
      <c r="I252" s="1077">
        <v>52378000</v>
      </c>
      <c r="J252" s="1077">
        <v>600000</v>
      </c>
      <c r="K252" s="1077">
        <v>0</v>
      </c>
      <c r="L252" s="1077">
        <v>0</v>
      </c>
      <c r="M252" s="1085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6">
        <v>56292146</v>
      </c>
      <c r="F253" s="1077">
        <v>0</v>
      </c>
      <c r="G253" s="1077"/>
      <c r="H253" s="1077">
        <v>15000</v>
      </c>
      <c r="I253" s="1077">
        <v>55725146</v>
      </c>
      <c r="J253" s="1077">
        <v>552000</v>
      </c>
      <c r="K253" s="1077">
        <v>0</v>
      </c>
      <c r="L253" s="1077">
        <v>0</v>
      </c>
      <c r="M253" s="1085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6">
        <v>43145078.039999992</v>
      </c>
      <c r="F254" s="1077">
        <v>0</v>
      </c>
      <c r="G254" s="1077"/>
      <c r="H254" s="1077">
        <v>12851.86</v>
      </c>
      <c r="I254" s="1077">
        <v>43132226.179999992</v>
      </c>
      <c r="J254" s="1077">
        <v>0</v>
      </c>
      <c r="K254" s="1077">
        <v>0</v>
      </c>
      <c r="L254" s="1077">
        <v>0</v>
      </c>
      <c r="M254" s="1085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0.81424243300369881</v>
      </c>
      <c r="F255" s="174">
        <v>0</v>
      </c>
      <c r="G255" s="174"/>
      <c r="H255" s="174">
        <v>1.2851860000000002</v>
      </c>
      <c r="I255" s="174">
        <v>0.823479823208217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0.76644933806574</v>
      </c>
      <c r="F256" s="175">
        <v>0</v>
      </c>
      <c r="G256" s="175"/>
      <c r="H256" s="175">
        <v>0.8567906666666667</v>
      </c>
      <c r="I256" s="175">
        <v>0.77401728440514073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742</v>
      </c>
      <c r="B257" s="52" t="s">
        <v>47</v>
      </c>
      <c r="C257" s="53" t="s">
        <v>744</v>
      </c>
      <c r="D257" s="62" t="s">
        <v>41</v>
      </c>
      <c r="E257" s="676">
        <v>208666000</v>
      </c>
      <c r="F257" s="1077">
        <v>0</v>
      </c>
      <c r="G257" s="1083"/>
      <c r="H257" s="1077">
        <v>131000</v>
      </c>
      <c r="I257" s="1077">
        <v>157893000</v>
      </c>
      <c r="J257" s="1077">
        <v>3778000</v>
      </c>
      <c r="K257" s="1077">
        <v>0</v>
      </c>
      <c r="L257" s="1077">
        <v>0</v>
      </c>
      <c r="M257" s="1085">
        <v>46864000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6">
        <v>320680966.65999997</v>
      </c>
      <c r="F258" s="1077">
        <v>0</v>
      </c>
      <c r="G258" s="1077"/>
      <c r="H258" s="1077">
        <v>210000</v>
      </c>
      <c r="I258" s="1077">
        <v>260010172.05999997</v>
      </c>
      <c r="J258" s="1077">
        <v>10097464.219999999</v>
      </c>
      <c r="K258" s="1077">
        <v>0</v>
      </c>
      <c r="L258" s="1077">
        <v>0</v>
      </c>
      <c r="M258" s="1085">
        <v>50363330.380000003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6">
        <v>213846534.75999996</v>
      </c>
      <c r="F259" s="1077">
        <v>0</v>
      </c>
      <c r="G259" s="1077"/>
      <c r="H259" s="1077">
        <v>125301.38</v>
      </c>
      <c r="I259" s="1077">
        <v>174522372.85999995</v>
      </c>
      <c r="J259" s="1077">
        <v>1781513.9</v>
      </c>
      <c r="K259" s="1077">
        <v>0</v>
      </c>
      <c r="L259" s="1077">
        <v>0</v>
      </c>
      <c r="M259" s="1085">
        <v>37417346.620000005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1.0248269232170069</v>
      </c>
      <c r="F260" s="174">
        <v>0</v>
      </c>
      <c r="G260" s="174"/>
      <c r="H260" s="174">
        <v>0.9564990839694657</v>
      </c>
      <c r="I260" s="174">
        <v>1.1053205199723861</v>
      </c>
      <c r="J260" s="174">
        <v>0.4715494706193753</v>
      </c>
      <c r="K260" s="174">
        <v>0</v>
      </c>
      <c r="L260" s="174">
        <v>0</v>
      </c>
      <c r="M260" s="274">
        <v>0.79842409141345183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0.66685134757850917</v>
      </c>
      <c r="F261" s="175">
        <v>0</v>
      </c>
      <c r="G261" s="175"/>
      <c r="H261" s="175">
        <v>0.59667323809523809</v>
      </c>
      <c r="I261" s="175">
        <v>0.67121363551779489</v>
      </c>
      <c r="J261" s="175">
        <v>0.17643181111465231</v>
      </c>
      <c r="K261" s="175">
        <v>0</v>
      </c>
      <c r="L261" s="175">
        <v>0</v>
      </c>
      <c r="M261" s="275">
        <v>0.74294821922378207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6">
        <v>16864000</v>
      </c>
      <c r="F262" s="1077">
        <v>0</v>
      </c>
      <c r="G262" s="1083"/>
      <c r="H262" s="1077">
        <v>3893000</v>
      </c>
      <c r="I262" s="1077">
        <v>12461000</v>
      </c>
      <c r="J262" s="1077">
        <v>510000</v>
      </c>
      <c r="K262" s="1077">
        <v>0</v>
      </c>
      <c r="L262" s="1077">
        <v>0</v>
      </c>
      <c r="M262" s="1085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6">
        <v>16864000</v>
      </c>
      <c r="F263" s="1077">
        <v>0</v>
      </c>
      <c r="G263" s="1077"/>
      <c r="H263" s="1077">
        <v>3893000</v>
      </c>
      <c r="I263" s="1077">
        <v>12461000</v>
      </c>
      <c r="J263" s="1077">
        <v>510000</v>
      </c>
      <c r="K263" s="1077">
        <v>0</v>
      </c>
      <c r="L263" s="1077">
        <v>0</v>
      </c>
      <c r="M263" s="1085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6">
        <v>13883042.450000001</v>
      </c>
      <c r="F264" s="1077">
        <v>0</v>
      </c>
      <c r="G264" s="1077"/>
      <c r="H264" s="1077">
        <v>2694460.13</v>
      </c>
      <c r="I264" s="1077">
        <v>10815942.83</v>
      </c>
      <c r="J264" s="1077">
        <v>372639.49</v>
      </c>
      <c r="K264" s="1077">
        <v>0</v>
      </c>
      <c r="L264" s="1077">
        <v>0</v>
      </c>
      <c r="M264" s="1085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0.8232354393975333</v>
      </c>
      <c r="F265" s="174">
        <v>0</v>
      </c>
      <c r="G265" s="174"/>
      <c r="H265" s="174">
        <v>0.69212949653223732</v>
      </c>
      <c r="I265" s="174">
        <v>0.86798353502929138</v>
      </c>
      <c r="J265" s="174">
        <v>0.73066566666666666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0.8232354393975333</v>
      </c>
      <c r="F266" s="175">
        <v>0</v>
      </c>
      <c r="G266" s="175"/>
      <c r="H266" s="175">
        <v>0.69212949653223732</v>
      </c>
      <c r="I266" s="175">
        <v>0.86798353502929138</v>
      </c>
      <c r="J266" s="175">
        <v>0.73066566666666666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6">
        <v>102511000</v>
      </c>
      <c r="F267" s="1077">
        <v>2675000</v>
      </c>
      <c r="G267" s="1083"/>
      <c r="H267" s="1077">
        <v>477000</v>
      </c>
      <c r="I267" s="1077">
        <v>89105000</v>
      </c>
      <c r="J267" s="1077">
        <v>5500000</v>
      </c>
      <c r="K267" s="1077">
        <v>0</v>
      </c>
      <c r="L267" s="1077">
        <v>0</v>
      </c>
      <c r="M267" s="1085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6">
        <v>103194483</v>
      </c>
      <c r="F268" s="1077">
        <v>2675000</v>
      </c>
      <c r="G268" s="1077"/>
      <c r="H268" s="1077">
        <v>654451</v>
      </c>
      <c r="I268" s="1077">
        <v>86990815</v>
      </c>
      <c r="J268" s="1077">
        <v>7569402</v>
      </c>
      <c r="K268" s="1077">
        <v>0</v>
      </c>
      <c r="L268" s="1077">
        <v>0</v>
      </c>
      <c r="M268" s="1085">
        <v>5304815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6">
        <v>76844796.269999981</v>
      </c>
      <c r="F269" s="1077">
        <v>2618680.66</v>
      </c>
      <c r="G269" s="1077"/>
      <c r="H269" s="1077">
        <v>573378.19000000006</v>
      </c>
      <c r="I269" s="1077">
        <v>67510110.159999982</v>
      </c>
      <c r="J269" s="1077">
        <v>2754841.89</v>
      </c>
      <c r="K269" s="1077">
        <v>0</v>
      </c>
      <c r="L269" s="1077">
        <v>0</v>
      </c>
      <c r="M269" s="1085">
        <v>3387785.370000001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0.74962488191511134</v>
      </c>
      <c r="F270" s="174">
        <v>0.97894604112149541</v>
      </c>
      <c r="G270" s="174"/>
      <c r="H270" s="174">
        <v>1.20205071278826</v>
      </c>
      <c r="I270" s="174">
        <v>0.7576467107345265</v>
      </c>
      <c r="J270" s="174">
        <v>0.50088034363636369</v>
      </c>
      <c r="K270" s="174">
        <v>0</v>
      </c>
      <c r="L270" s="174">
        <v>0</v>
      </c>
      <c r="M270" s="274">
        <v>0.7126178733697941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0.74465992789556379</v>
      </c>
      <c r="F271" s="175">
        <v>0.97894604112149541</v>
      </c>
      <c r="G271" s="175"/>
      <c r="H271" s="175">
        <v>0.87612088605564065</v>
      </c>
      <c r="I271" s="175">
        <v>0.77606021003481784</v>
      </c>
      <c r="J271" s="175">
        <v>0.36394445558579136</v>
      </c>
      <c r="K271" s="175">
        <v>0</v>
      </c>
      <c r="L271" s="175">
        <v>0</v>
      </c>
      <c r="M271" s="275">
        <v>0.63862460236596397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6">
        <v>55015000</v>
      </c>
      <c r="F272" s="1077">
        <v>2900000</v>
      </c>
      <c r="G272" s="1083"/>
      <c r="H272" s="1077">
        <v>29160000</v>
      </c>
      <c r="I272" s="1077">
        <v>22601000</v>
      </c>
      <c r="J272" s="1077">
        <v>354000</v>
      </c>
      <c r="K272" s="1077">
        <v>0</v>
      </c>
      <c r="L272" s="1077">
        <v>0</v>
      </c>
      <c r="M272" s="1085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6">
        <v>334077456</v>
      </c>
      <c r="F273" s="1077">
        <v>4432219.67</v>
      </c>
      <c r="G273" s="1077"/>
      <c r="H273" s="1077">
        <v>307429420</v>
      </c>
      <c r="I273" s="1077">
        <v>21861816.329999998</v>
      </c>
      <c r="J273" s="1077">
        <v>354000</v>
      </c>
      <c r="K273" s="1077">
        <v>0</v>
      </c>
      <c r="L273" s="1077">
        <v>0</v>
      </c>
      <c r="M273" s="1085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6">
        <v>314803427.71999997</v>
      </c>
      <c r="F274" s="1077">
        <v>4405219.55</v>
      </c>
      <c r="G274" s="1077"/>
      <c r="H274" s="1077">
        <v>291992402.06999999</v>
      </c>
      <c r="I274" s="1077">
        <v>18054157.199999996</v>
      </c>
      <c r="J274" s="1077">
        <v>351648.9</v>
      </c>
      <c r="K274" s="1077">
        <v>0</v>
      </c>
      <c r="L274" s="1077">
        <v>0</v>
      </c>
      <c r="M274" s="1085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5.7221381026992635</v>
      </c>
      <c r="F275" s="174">
        <v>1.519041224137931</v>
      </c>
      <c r="G275" s="174"/>
      <c r="H275" s="174" t="s">
        <v>928</v>
      </c>
      <c r="I275" s="174">
        <v>0.79882116720499075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0.94230670781927883</v>
      </c>
      <c r="F276" s="175">
        <v>0.99390821709881538</v>
      </c>
      <c r="G276" s="175"/>
      <c r="H276" s="175">
        <v>0.94978679031434265</v>
      </c>
      <c r="I276" s="175">
        <v>0.82583061386464396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748</v>
      </c>
      <c r="B277" s="52" t="s">
        <v>47</v>
      </c>
      <c r="C277" s="53" t="s">
        <v>749</v>
      </c>
      <c r="D277" s="62" t="s">
        <v>41</v>
      </c>
      <c r="E277" s="676">
        <v>4291000</v>
      </c>
      <c r="F277" s="1077">
        <v>0</v>
      </c>
      <c r="G277" s="1083"/>
      <c r="H277" s="1077">
        <v>6000</v>
      </c>
      <c r="I277" s="1077">
        <v>4285000</v>
      </c>
      <c r="J277" s="1077">
        <v>0</v>
      </c>
      <c r="K277" s="1077">
        <v>0</v>
      </c>
      <c r="L277" s="1077">
        <v>0</v>
      </c>
      <c r="M277" s="1085">
        <v>0</v>
      </c>
    </row>
    <row r="278" spans="1:13" ht="18.399999999999999" customHeight="1">
      <c r="A278" s="56"/>
      <c r="B278" s="52"/>
      <c r="C278" s="53"/>
      <c r="D278" s="62" t="s">
        <v>42</v>
      </c>
      <c r="E278" s="676">
        <v>1879197580.8699999</v>
      </c>
      <c r="F278" s="1077">
        <v>0</v>
      </c>
      <c r="G278" s="1077"/>
      <c r="H278" s="1077">
        <v>35859</v>
      </c>
      <c r="I278" s="1077">
        <v>26564416.870000001</v>
      </c>
      <c r="J278" s="1077">
        <v>1850860000</v>
      </c>
      <c r="K278" s="1077">
        <v>0</v>
      </c>
      <c r="L278" s="1077">
        <v>0</v>
      </c>
      <c r="M278" s="1085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6">
        <v>15073069.689999998</v>
      </c>
      <c r="F279" s="1077">
        <v>0</v>
      </c>
      <c r="G279" s="1077"/>
      <c r="H279" s="1077">
        <v>8030</v>
      </c>
      <c r="I279" s="1077">
        <v>13887922.969999999</v>
      </c>
      <c r="J279" s="1077">
        <v>10012.200000000001</v>
      </c>
      <c r="K279" s="1077">
        <v>0</v>
      </c>
      <c r="L279" s="1077">
        <v>0</v>
      </c>
      <c r="M279" s="1085">
        <v>1167104.52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3.5127172430668838</v>
      </c>
      <c r="F280" s="174">
        <v>0</v>
      </c>
      <c r="G280" s="174"/>
      <c r="H280" s="174">
        <v>1.3383333333333334</v>
      </c>
      <c r="I280" s="174">
        <v>3.2410555355892647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8.021013779201289E-3</v>
      </c>
      <c r="F281" s="175">
        <v>0</v>
      </c>
      <c r="G281" s="175"/>
      <c r="H281" s="175">
        <v>0.22393262500348587</v>
      </c>
      <c r="I281" s="175">
        <v>0.52280172525390722</v>
      </c>
      <c r="J281" s="175">
        <v>5.4094853203375729E-6</v>
      </c>
      <c r="K281" s="175">
        <v>0</v>
      </c>
      <c r="L281" s="175">
        <v>0</v>
      </c>
      <c r="M281" s="275">
        <v>0.67179022681682266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6">
        <v>227584000</v>
      </c>
      <c r="F282" s="1077">
        <v>0</v>
      </c>
      <c r="G282" s="1083"/>
      <c r="H282" s="1077">
        <v>2673000</v>
      </c>
      <c r="I282" s="1077">
        <v>192384000</v>
      </c>
      <c r="J282" s="1077">
        <v>32527000</v>
      </c>
      <c r="K282" s="1077">
        <v>0</v>
      </c>
      <c r="L282" s="1077">
        <v>0</v>
      </c>
      <c r="M282" s="1085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6">
        <v>234348754</v>
      </c>
      <c r="F283" s="1077">
        <v>0</v>
      </c>
      <c r="G283" s="1077"/>
      <c r="H283" s="1077">
        <v>2911630</v>
      </c>
      <c r="I283" s="1077">
        <v>200770667</v>
      </c>
      <c r="J283" s="1077">
        <v>30666457</v>
      </c>
      <c r="K283" s="1077">
        <v>0</v>
      </c>
      <c r="L283" s="1077">
        <v>0</v>
      </c>
      <c r="M283" s="1085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6">
        <v>170666123.85000005</v>
      </c>
      <c r="F284" s="1077">
        <v>0</v>
      </c>
      <c r="G284" s="1077"/>
      <c r="H284" s="1077">
        <v>2540718.21</v>
      </c>
      <c r="I284" s="1077">
        <v>164765893.55000004</v>
      </c>
      <c r="J284" s="1077">
        <v>3359512.09</v>
      </c>
      <c r="K284" s="1077">
        <v>0</v>
      </c>
      <c r="L284" s="1077">
        <v>0</v>
      </c>
      <c r="M284" s="1085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0.74990387659062174</v>
      </c>
      <c r="F285" s="174">
        <v>0</v>
      </c>
      <c r="G285" s="174"/>
      <c r="H285" s="174">
        <v>0.95051186307519642</v>
      </c>
      <c r="I285" s="174">
        <v>0.85644280995301081</v>
      </c>
      <c r="J285" s="174">
        <v>0.10328379776800811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0.72825701411666155</v>
      </c>
      <c r="F286" s="175">
        <v>0</v>
      </c>
      <c r="G286" s="175"/>
      <c r="H286" s="175">
        <v>0.87261025954534055</v>
      </c>
      <c r="I286" s="175">
        <v>0.8206671622503503</v>
      </c>
      <c r="J286" s="175">
        <v>0.10955005627158038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6">
        <v>653806000</v>
      </c>
      <c r="F287" s="1077">
        <v>0</v>
      </c>
      <c r="G287" s="1083"/>
      <c r="H287" s="1077">
        <v>16636000</v>
      </c>
      <c r="I287" s="1077">
        <v>621257000</v>
      </c>
      <c r="J287" s="1077">
        <v>14659000</v>
      </c>
      <c r="K287" s="1077">
        <v>0</v>
      </c>
      <c r="L287" s="1077">
        <v>0</v>
      </c>
      <c r="M287" s="1085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6">
        <v>670548572</v>
      </c>
      <c r="F288" s="1077">
        <v>0</v>
      </c>
      <c r="G288" s="1077"/>
      <c r="H288" s="1077">
        <v>16538608</v>
      </c>
      <c r="I288" s="1077">
        <v>627916296</v>
      </c>
      <c r="J288" s="1077">
        <v>18219096</v>
      </c>
      <c r="K288" s="1077">
        <v>0</v>
      </c>
      <c r="L288" s="1077">
        <v>0</v>
      </c>
      <c r="M288" s="1085">
        <v>7874572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6">
        <v>587040639.85999978</v>
      </c>
      <c r="F289" s="1077">
        <v>0</v>
      </c>
      <c r="G289" s="1077"/>
      <c r="H289" s="1077">
        <v>15263641.640000001</v>
      </c>
      <c r="I289" s="1077">
        <v>555222810.94999981</v>
      </c>
      <c r="J289" s="1077">
        <v>11053278.370000001</v>
      </c>
      <c r="K289" s="1077">
        <v>0</v>
      </c>
      <c r="L289" s="1077">
        <v>0</v>
      </c>
      <c r="M289" s="1085">
        <v>5500908.8999999994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0.89788200148056119</v>
      </c>
      <c r="F290" s="174">
        <v>0</v>
      </c>
      <c r="G290" s="174"/>
      <c r="H290" s="174">
        <v>0.9175067107477759</v>
      </c>
      <c r="I290" s="174">
        <v>0.89370874042465487</v>
      </c>
      <c r="J290" s="174">
        <v>0.75402676649157518</v>
      </c>
      <c r="K290" s="174">
        <v>0</v>
      </c>
      <c r="L290" s="174">
        <v>0</v>
      </c>
      <c r="M290" s="274">
        <v>4.3866897129186597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0.87546326153387111</v>
      </c>
      <c r="F291" s="175">
        <v>0</v>
      </c>
      <c r="G291" s="175"/>
      <c r="H291" s="175">
        <v>0.92290969348810981</v>
      </c>
      <c r="I291" s="175">
        <v>0.88423061240315348</v>
      </c>
      <c r="J291" s="175">
        <v>0.60668643328955518</v>
      </c>
      <c r="K291" s="175">
        <v>0</v>
      </c>
      <c r="L291" s="175">
        <v>0</v>
      </c>
      <c r="M291" s="275">
        <v>0.69856608079778804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6">
        <v>659808000</v>
      </c>
      <c r="F292" s="1077">
        <v>70509000</v>
      </c>
      <c r="G292" s="1083"/>
      <c r="H292" s="1077">
        <v>1344000</v>
      </c>
      <c r="I292" s="1077">
        <v>546438000</v>
      </c>
      <c r="J292" s="1077">
        <v>8018000</v>
      </c>
      <c r="K292" s="1077">
        <v>0</v>
      </c>
      <c r="L292" s="1077">
        <v>0</v>
      </c>
      <c r="M292" s="1085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6">
        <v>665643422</v>
      </c>
      <c r="F293" s="1077">
        <v>70509000</v>
      </c>
      <c r="G293" s="1077"/>
      <c r="H293" s="1077">
        <v>1331637</v>
      </c>
      <c r="I293" s="1077">
        <v>544398069</v>
      </c>
      <c r="J293" s="1077">
        <v>9479545</v>
      </c>
      <c r="K293" s="1077">
        <v>0</v>
      </c>
      <c r="L293" s="1077">
        <v>0</v>
      </c>
      <c r="M293" s="1085">
        <v>39925171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6">
        <v>503364686.00000006</v>
      </c>
      <c r="F294" s="1077">
        <v>70482162.799999997</v>
      </c>
      <c r="G294" s="1077"/>
      <c r="H294" s="1077">
        <v>1045386.38</v>
      </c>
      <c r="I294" s="1077">
        <v>416710582.12000006</v>
      </c>
      <c r="J294" s="1077">
        <v>2054312.78</v>
      </c>
      <c r="K294" s="1077">
        <v>0</v>
      </c>
      <c r="L294" s="1077">
        <v>0</v>
      </c>
      <c r="M294" s="1085">
        <v>13072241.919999998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0.76289569996120088</v>
      </c>
      <c r="F295" s="174">
        <v>0.99961937908635767</v>
      </c>
      <c r="G295" s="174"/>
      <c r="H295" s="174">
        <v>0.7778172470238095</v>
      </c>
      <c r="I295" s="174">
        <v>0.76259444277301369</v>
      </c>
      <c r="J295" s="174">
        <v>0.25621261910700921</v>
      </c>
      <c r="K295" s="174">
        <v>0</v>
      </c>
      <c r="L295" s="174">
        <v>0</v>
      </c>
      <c r="M295" s="274">
        <v>0.39022782530821809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0.75620770725501152</v>
      </c>
      <c r="F296" s="175">
        <v>0.99961937908635767</v>
      </c>
      <c r="G296" s="175"/>
      <c r="H296" s="175">
        <v>0.78503855029561365</v>
      </c>
      <c r="I296" s="175">
        <v>0.76545198421708593</v>
      </c>
      <c r="J296" s="175">
        <v>0.2167100615061166</v>
      </c>
      <c r="K296" s="175">
        <v>0</v>
      </c>
      <c r="L296" s="175">
        <v>0</v>
      </c>
      <c r="M296" s="275">
        <v>0.32741855808206805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7">
        <v>281787000</v>
      </c>
      <c r="F297" s="1077">
        <v>0</v>
      </c>
      <c r="G297" s="1083"/>
      <c r="H297" s="1077">
        <v>3943000</v>
      </c>
      <c r="I297" s="1077">
        <v>250111000</v>
      </c>
      <c r="J297" s="1077">
        <v>27733000</v>
      </c>
      <c r="K297" s="1077">
        <v>0</v>
      </c>
      <c r="L297" s="1077">
        <v>0</v>
      </c>
      <c r="M297" s="1085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6">
        <v>281787000</v>
      </c>
      <c r="F298" s="1077">
        <v>0</v>
      </c>
      <c r="G298" s="1077"/>
      <c r="H298" s="1077">
        <v>3943000</v>
      </c>
      <c r="I298" s="1077">
        <v>250110999.99999997</v>
      </c>
      <c r="J298" s="1077">
        <v>27733000</v>
      </c>
      <c r="K298" s="1077">
        <v>0</v>
      </c>
      <c r="L298" s="1077">
        <v>0</v>
      </c>
      <c r="M298" s="1085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6">
        <v>231447690.04000005</v>
      </c>
      <c r="F299" s="1077">
        <v>0</v>
      </c>
      <c r="G299" s="1077"/>
      <c r="H299" s="1077">
        <v>3378644.4899999998</v>
      </c>
      <c r="I299" s="1077">
        <v>220750882.49000004</v>
      </c>
      <c r="J299" s="1077">
        <v>7318163.0599999996</v>
      </c>
      <c r="K299" s="1077">
        <v>0</v>
      </c>
      <c r="L299" s="1077">
        <v>0</v>
      </c>
      <c r="M299" s="1085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0.82135687608016006</v>
      </c>
      <c r="F300" s="174">
        <v>0</v>
      </c>
      <c r="G300" s="174"/>
      <c r="H300" s="174">
        <v>0.85687154197311688</v>
      </c>
      <c r="I300" s="174">
        <v>0.88261165038722822</v>
      </c>
      <c r="J300" s="174">
        <v>0.26387924350052283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0.82135687608016006</v>
      </c>
      <c r="F301" s="175">
        <v>0</v>
      </c>
      <c r="G301" s="175"/>
      <c r="H301" s="175">
        <v>0.85687154197311688</v>
      </c>
      <c r="I301" s="175">
        <v>0.88261165038722833</v>
      </c>
      <c r="J301" s="175">
        <v>0.26387924350052283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6">
        <v>66233000</v>
      </c>
      <c r="F302" s="1077">
        <v>0</v>
      </c>
      <c r="G302" s="1083"/>
      <c r="H302" s="1077">
        <v>45000</v>
      </c>
      <c r="I302" s="1077">
        <v>64519000</v>
      </c>
      <c r="J302" s="1077">
        <v>1632000</v>
      </c>
      <c r="K302" s="1077">
        <v>0</v>
      </c>
      <c r="L302" s="1077">
        <v>0</v>
      </c>
      <c r="M302" s="1085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6">
        <v>66766776.299999997</v>
      </c>
      <c r="F303" s="1077">
        <v>0</v>
      </c>
      <c r="G303" s="1077"/>
      <c r="H303" s="1077">
        <v>272000</v>
      </c>
      <c r="I303" s="1077">
        <v>65022776.299999997</v>
      </c>
      <c r="J303" s="1077">
        <v>1435000</v>
      </c>
      <c r="K303" s="1077">
        <v>0</v>
      </c>
      <c r="L303" s="1077">
        <v>0</v>
      </c>
      <c r="M303" s="1085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6">
        <v>59470127.740000002</v>
      </c>
      <c r="F304" s="1077">
        <v>0</v>
      </c>
      <c r="G304" s="1077"/>
      <c r="H304" s="1077">
        <v>243540.96000000002</v>
      </c>
      <c r="I304" s="1077">
        <v>58523345.910000004</v>
      </c>
      <c r="J304" s="1077">
        <v>674158</v>
      </c>
      <c r="K304" s="1077">
        <v>0</v>
      </c>
      <c r="L304" s="1077">
        <v>0</v>
      </c>
      <c r="M304" s="1085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0.89789270816662392</v>
      </c>
      <c r="F305" s="174">
        <v>0</v>
      </c>
      <c r="G305" s="174"/>
      <c r="H305" s="174">
        <v>5.4120213333333336</v>
      </c>
      <c r="I305" s="174">
        <v>0.90707149692338696</v>
      </c>
      <c r="J305" s="174">
        <v>0.41308700980392155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0.89071437975057666</v>
      </c>
      <c r="F306" s="175">
        <v>0</v>
      </c>
      <c r="G306" s="175"/>
      <c r="H306" s="175">
        <v>0.89537117647058828</v>
      </c>
      <c r="I306" s="175">
        <v>0.90004378834866827</v>
      </c>
      <c r="J306" s="175">
        <v>0.46979651567944253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6">
        <v>62387000</v>
      </c>
      <c r="F307" s="1077">
        <v>0</v>
      </c>
      <c r="G307" s="1083"/>
      <c r="H307" s="1077">
        <v>52000</v>
      </c>
      <c r="I307" s="1077">
        <v>61171000</v>
      </c>
      <c r="J307" s="1077">
        <v>970000</v>
      </c>
      <c r="K307" s="1077">
        <v>0</v>
      </c>
      <c r="L307" s="1077">
        <v>0</v>
      </c>
      <c r="M307" s="1085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6">
        <v>69039711.640000001</v>
      </c>
      <c r="F308" s="1077">
        <v>0</v>
      </c>
      <c r="G308" s="1077"/>
      <c r="H308" s="1077">
        <v>52000</v>
      </c>
      <c r="I308" s="1077">
        <v>66604237.640000001</v>
      </c>
      <c r="J308" s="1077">
        <v>1176270</v>
      </c>
      <c r="K308" s="1077">
        <v>0</v>
      </c>
      <c r="L308" s="1077">
        <v>0</v>
      </c>
      <c r="M308" s="1085">
        <v>1207204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6">
        <v>56160673.170000024</v>
      </c>
      <c r="F309" s="1077">
        <v>0</v>
      </c>
      <c r="G309" s="1077"/>
      <c r="H309" s="1077">
        <v>39375.71</v>
      </c>
      <c r="I309" s="1077">
        <v>54705393.530000024</v>
      </c>
      <c r="J309" s="1077">
        <v>215358.14</v>
      </c>
      <c r="K309" s="1077">
        <v>0</v>
      </c>
      <c r="L309" s="1077">
        <v>0</v>
      </c>
      <c r="M309" s="1085">
        <v>1200545.79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0.9001983292993736</v>
      </c>
      <c r="F310" s="174">
        <v>0</v>
      </c>
      <c r="G310" s="174"/>
      <c r="H310" s="174">
        <v>0.75722519230769225</v>
      </c>
      <c r="I310" s="174">
        <v>0.89430275015938965</v>
      </c>
      <c r="J310" s="174">
        <v>0.22201870103092786</v>
      </c>
      <c r="K310" s="174">
        <v>0</v>
      </c>
      <c r="L310" s="174">
        <v>0</v>
      </c>
      <c r="M310" s="274">
        <v>6.1883803608247421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0.81345463119608163</v>
      </c>
      <c r="F311" s="175">
        <v>0</v>
      </c>
      <c r="G311" s="175"/>
      <c r="H311" s="175">
        <v>0.75722519230769225</v>
      </c>
      <c r="I311" s="175">
        <v>0.82135004420718749</v>
      </c>
      <c r="J311" s="175">
        <v>0.18308563510078468</v>
      </c>
      <c r="K311" s="175">
        <v>0</v>
      </c>
      <c r="L311" s="175">
        <v>0</v>
      </c>
      <c r="M311" s="275">
        <v>0.994484602436705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6">
        <v>116493000</v>
      </c>
      <c r="F312" s="1077">
        <v>5000000</v>
      </c>
      <c r="G312" s="1083"/>
      <c r="H312" s="1077">
        <v>268000</v>
      </c>
      <c r="I312" s="1077">
        <v>22111000</v>
      </c>
      <c r="J312" s="1077">
        <v>0</v>
      </c>
      <c r="K312" s="1077">
        <v>0</v>
      </c>
      <c r="L312" s="1077">
        <v>0</v>
      </c>
      <c r="M312" s="1085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6">
        <v>182881685</v>
      </c>
      <c r="F313" s="1077">
        <v>5000000</v>
      </c>
      <c r="G313" s="1077"/>
      <c r="H313" s="1077">
        <v>276809</v>
      </c>
      <c r="I313" s="1077">
        <v>22059100</v>
      </c>
      <c r="J313" s="1077">
        <v>41091</v>
      </c>
      <c r="K313" s="1077">
        <v>0</v>
      </c>
      <c r="L313" s="1077">
        <v>0</v>
      </c>
      <c r="M313" s="1085">
        <v>155504685</v>
      </c>
    </row>
    <row r="314" spans="1:13" ht="18.399999999999999" customHeight="1">
      <c r="A314" s="56"/>
      <c r="B314" s="52"/>
      <c r="C314" s="53"/>
      <c r="D314" s="62" t="s">
        <v>43</v>
      </c>
      <c r="E314" s="676">
        <v>142158185.56</v>
      </c>
      <c r="F314" s="1077">
        <v>5000000</v>
      </c>
      <c r="G314" s="1077"/>
      <c r="H314" s="1077">
        <v>225998.09000000003</v>
      </c>
      <c r="I314" s="1077">
        <v>16101295.180000002</v>
      </c>
      <c r="J314" s="1077">
        <v>41090.35</v>
      </c>
      <c r="K314" s="1077">
        <v>0</v>
      </c>
      <c r="L314" s="1077">
        <v>0</v>
      </c>
      <c r="M314" s="1085">
        <v>120789801.94000001</v>
      </c>
    </row>
    <row r="315" spans="1:13" ht="18.399999999999999" customHeight="1">
      <c r="A315" s="56"/>
      <c r="B315" s="52"/>
      <c r="C315" s="53"/>
      <c r="D315" s="62" t="s">
        <v>44</v>
      </c>
      <c r="E315" s="174">
        <v>1.2203152598010181</v>
      </c>
      <c r="F315" s="174">
        <v>1</v>
      </c>
      <c r="G315" s="174"/>
      <c r="H315" s="174">
        <v>0.84327645522388073</v>
      </c>
      <c r="I315" s="174">
        <v>0.72820293880873777</v>
      </c>
      <c r="J315" s="174">
        <v>0</v>
      </c>
      <c r="K315" s="174">
        <v>0</v>
      </c>
      <c r="L315" s="174">
        <v>0</v>
      </c>
      <c r="M315" s="274">
        <v>1.3554525881455215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0.77732324896284721</v>
      </c>
      <c r="F316" s="175">
        <v>1</v>
      </c>
      <c r="G316" s="175"/>
      <c r="H316" s="175">
        <v>0.81644054203439931</v>
      </c>
      <c r="I316" s="175">
        <v>0.7299162332098772</v>
      </c>
      <c r="J316" s="175">
        <v>0.99998418145092594</v>
      </c>
      <c r="K316" s="175">
        <v>0</v>
      </c>
      <c r="L316" s="175">
        <v>0</v>
      </c>
      <c r="M316" s="275">
        <v>0.77675988951715513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6">
        <v>25629000</v>
      </c>
      <c r="F317" s="1077">
        <v>11500000</v>
      </c>
      <c r="G317" s="1083"/>
      <c r="H317" s="1077">
        <v>11000</v>
      </c>
      <c r="I317" s="1077">
        <v>14009000</v>
      </c>
      <c r="J317" s="1077">
        <v>25000</v>
      </c>
      <c r="K317" s="1077">
        <v>0</v>
      </c>
      <c r="L317" s="1077">
        <v>0</v>
      </c>
      <c r="M317" s="1085">
        <v>84000</v>
      </c>
    </row>
    <row r="318" spans="1:13" ht="18.399999999999999" customHeight="1">
      <c r="A318" s="56"/>
      <c r="B318" s="52"/>
      <c r="C318" s="53"/>
      <c r="D318" s="62" t="s">
        <v>42</v>
      </c>
      <c r="E318" s="676">
        <v>29968682</v>
      </c>
      <c r="F318" s="1077">
        <v>11150000</v>
      </c>
      <c r="G318" s="1077"/>
      <c r="H318" s="1077">
        <v>21818</v>
      </c>
      <c r="I318" s="1077">
        <v>18055910</v>
      </c>
      <c r="J318" s="1077">
        <v>521304</v>
      </c>
      <c r="K318" s="1077">
        <v>0</v>
      </c>
      <c r="L318" s="1077">
        <v>0</v>
      </c>
      <c r="M318" s="1085">
        <v>219650</v>
      </c>
    </row>
    <row r="319" spans="1:13" ht="18.399999999999999" customHeight="1">
      <c r="A319" s="56"/>
      <c r="B319" s="52"/>
      <c r="C319" s="53"/>
      <c r="D319" s="62" t="s">
        <v>43</v>
      </c>
      <c r="E319" s="676">
        <v>22131822.77</v>
      </c>
      <c r="F319" s="1077">
        <v>8500000</v>
      </c>
      <c r="G319" s="1077"/>
      <c r="H319" s="1077">
        <v>4739.6499999999996</v>
      </c>
      <c r="I319" s="1077">
        <v>13315184.16</v>
      </c>
      <c r="J319" s="1077">
        <v>308403.21999999997</v>
      </c>
      <c r="K319" s="1077">
        <v>0</v>
      </c>
      <c r="L319" s="1077">
        <v>0</v>
      </c>
      <c r="M319" s="1085">
        <v>3495.7400000000002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0.86354609114674785</v>
      </c>
      <c r="F320" s="174">
        <v>0.73913043478260865</v>
      </c>
      <c r="G320" s="174"/>
      <c r="H320" s="174">
        <v>0.43087727272727272</v>
      </c>
      <c r="I320" s="174">
        <v>0.9504735641373403</v>
      </c>
      <c r="J320" s="174" t="s">
        <v>928</v>
      </c>
      <c r="K320" s="174">
        <v>0</v>
      </c>
      <c r="L320" s="174">
        <v>0</v>
      </c>
      <c r="M320" s="274">
        <v>4.1615952380952385E-2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0.73849836873039665</v>
      </c>
      <c r="F321" s="175">
        <v>0.7623318385650224</v>
      </c>
      <c r="G321" s="175"/>
      <c r="H321" s="175">
        <v>0.21723576863140526</v>
      </c>
      <c r="I321" s="175">
        <v>0.73744187692561602</v>
      </c>
      <c r="J321" s="175">
        <v>0.59159956570446415</v>
      </c>
      <c r="K321" s="175">
        <v>0</v>
      </c>
      <c r="L321" s="175">
        <v>0</v>
      </c>
      <c r="M321" s="275">
        <v>1.5915046665149101E-2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6">
        <v>170620000</v>
      </c>
      <c r="F322" s="1077">
        <v>0</v>
      </c>
      <c r="G322" s="1083"/>
      <c r="H322" s="1077">
        <v>421000</v>
      </c>
      <c r="I322" s="1077">
        <v>156972000</v>
      </c>
      <c r="J322" s="1077">
        <v>12500000</v>
      </c>
      <c r="K322" s="1077">
        <v>0</v>
      </c>
      <c r="L322" s="1077">
        <v>0</v>
      </c>
      <c r="M322" s="1085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6">
        <v>171143524</v>
      </c>
      <c r="F323" s="1077">
        <v>0</v>
      </c>
      <c r="G323" s="1077"/>
      <c r="H323" s="1077">
        <v>499047</v>
      </c>
      <c r="I323" s="1077">
        <v>156935361</v>
      </c>
      <c r="J323" s="1077">
        <v>12500000</v>
      </c>
      <c r="K323" s="1077">
        <v>0</v>
      </c>
      <c r="L323" s="1077">
        <v>0</v>
      </c>
      <c r="M323" s="1085">
        <v>1209116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6">
        <v>136319939.48000002</v>
      </c>
      <c r="F324" s="1077">
        <v>0</v>
      </c>
      <c r="G324" s="1077"/>
      <c r="H324" s="1077">
        <v>381195.02</v>
      </c>
      <c r="I324" s="1077">
        <v>132075756.18000002</v>
      </c>
      <c r="J324" s="1077">
        <v>3218405.66</v>
      </c>
      <c r="K324" s="1077">
        <v>0</v>
      </c>
      <c r="L324" s="1077">
        <v>0</v>
      </c>
      <c r="M324" s="1085">
        <v>644582.62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0.79896811323408756</v>
      </c>
      <c r="F325" s="174">
        <v>0</v>
      </c>
      <c r="G325" s="174"/>
      <c r="H325" s="174">
        <v>0.90545135391923992</v>
      </c>
      <c r="I325" s="174">
        <v>0.84139691269780614</v>
      </c>
      <c r="J325" s="174">
        <v>0.25747245280000003</v>
      </c>
      <c r="K325" s="174">
        <v>0</v>
      </c>
      <c r="L325" s="174">
        <v>0</v>
      </c>
      <c r="M325" s="274">
        <v>0.88663359009628606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0.79652408863568813</v>
      </c>
      <c r="F326" s="175">
        <v>0</v>
      </c>
      <c r="G326" s="175"/>
      <c r="H326" s="175">
        <v>0.76384593034323423</v>
      </c>
      <c r="I326" s="175">
        <v>0.84159334988881196</v>
      </c>
      <c r="J326" s="175">
        <v>0.25747245280000003</v>
      </c>
      <c r="K326" s="175">
        <v>0</v>
      </c>
      <c r="L326" s="175">
        <v>0</v>
      </c>
      <c r="M326" s="275">
        <v>0.53310238223627837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7">
        <v>35887000</v>
      </c>
      <c r="F327" s="1077">
        <v>0</v>
      </c>
      <c r="G327" s="1083"/>
      <c r="H327" s="1077">
        <v>55000</v>
      </c>
      <c r="I327" s="1077">
        <v>35332000</v>
      </c>
      <c r="J327" s="1077">
        <v>500000</v>
      </c>
      <c r="K327" s="1077">
        <v>0</v>
      </c>
      <c r="L327" s="1077">
        <v>0</v>
      </c>
      <c r="M327" s="1085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6">
        <v>35887000</v>
      </c>
      <c r="F328" s="1077">
        <v>0</v>
      </c>
      <c r="G328" s="1077"/>
      <c r="H328" s="1077">
        <v>55000</v>
      </c>
      <c r="I328" s="1077">
        <v>35232000</v>
      </c>
      <c r="J328" s="1077">
        <v>600000</v>
      </c>
      <c r="K328" s="1077">
        <v>0</v>
      </c>
      <c r="L328" s="1077">
        <v>0</v>
      </c>
      <c r="M328" s="1085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6">
        <v>29233256.940000005</v>
      </c>
      <c r="F329" s="1077">
        <v>0</v>
      </c>
      <c r="G329" s="1077"/>
      <c r="H329" s="1077">
        <v>14427.55</v>
      </c>
      <c r="I329" s="1077">
        <v>29218829.390000004</v>
      </c>
      <c r="J329" s="1077">
        <v>0</v>
      </c>
      <c r="K329" s="1077">
        <v>0</v>
      </c>
      <c r="L329" s="1077">
        <v>0</v>
      </c>
      <c r="M329" s="1085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0.81459182823863807</v>
      </c>
      <c r="F330" s="174">
        <v>0</v>
      </c>
      <c r="G330" s="174"/>
      <c r="H330" s="174">
        <v>0.26231909090909089</v>
      </c>
      <c r="I330" s="174">
        <v>0.82697920836635352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0.81459182823863807</v>
      </c>
      <c r="F331" s="175">
        <v>0</v>
      </c>
      <c r="G331" s="175"/>
      <c r="H331" s="175">
        <v>0.26231909090909089</v>
      </c>
      <c r="I331" s="175">
        <v>0.82932644726385119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6">
        <v>14765000</v>
      </c>
      <c r="F332" s="1077">
        <v>0</v>
      </c>
      <c r="G332" s="1083"/>
      <c r="H332" s="1077">
        <v>25000</v>
      </c>
      <c r="I332" s="1077">
        <v>14740000</v>
      </c>
      <c r="J332" s="1077">
        <v>0</v>
      </c>
      <c r="K332" s="1077">
        <v>0</v>
      </c>
      <c r="L332" s="1077">
        <v>0</v>
      </c>
      <c r="M332" s="1085">
        <v>0</v>
      </c>
    </row>
    <row r="333" spans="1:13" ht="18.399999999999999" customHeight="1">
      <c r="A333" s="56"/>
      <c r="B333" s="52"/>
      <c r="C333" s="53"/>
      <c r="D333" s="62" t="s">
        <v>42</v>
      </c>
      <c r="E333" s="676">
        <v>14765000</v>
      </c>
      <c r="F333" s="1077">
        <v>0</v>
      </c>
      <c r="G333" s="1077"/>
      <c r="H333" s="1077">
        <v>67000</v>
      </c>
      <c r="I333" s="1077">
        <v>14648000</v>
      </c>
      <c r="J333" s="1077">
        <v>50000</v>
      </c>
      <c r="K333" s="1077">
        <v>0</v>
      </c>
      <c r="L333" s="1077">
        <v>0</v>
      </c>
      <c r="M333" s="1085">
        <v>0</v>
      </c>
    </row>
    <row r="334" spans="1:13" ht="18.399999999999999" customHeight="1">
      <c r="A334" s="56"/>
      <c r="B334" s="52"/>
      <c r="C334" s="53"/>
      <c r="D334" s="62" t="s">
        <v>43</v>
      </c>
      <c r="E334" s="676">
        <v>12581770.42</v>
      </c>
      <c r="F334" s="1077">
        <v>0</v>
      </c>
      <c r="G334" s="1077"/>
      <c r="H334" s="1077">
        <v>58113.64</v>
      </c>
      <c r="I334" s="1077">
        <v>12523656.779999999</v>
      </c>
      <c r="J334" s="1077">
        <v>0</v>
      </c>
      <c r="K334" s="1077">
        <v>0</v>
      </c>
      <c r="L334" s="1077">
        <v>0</v>
      </c>
      <c r="M334" s="1085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0.852134806637318</v>
      </c>
      <c r="F335" s="174">
        <v>0</v>
      </c>
      <c r="G335" s="174"/>
      <c r="H335" s="174">
        <v>2.3245456</v>
      </c>
      <c r="I335" s="174">
        <v>0.8496375020352781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0.852134806637318</v>
      </c>
      <c r="F336" s="175">
        <v>0</v>
      </c>
      <c r="G336" s="175"/>
      <c r="H336" s="175">
        <v>0.86736776119402981</v>
      </c>
      <c r="I336" s="175">
        <v>0.85497383806663019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6">
        <v>90932000</v>
      </c>
      <c r="F337" s="1077">
        <v>88283000</v>
      </c>
      <c r="G337" s="1083"/>
      <c r="H337" s="1077">
        <v>0</v>
      </c>
      <c r="I337" s="1077">
        <v>5000</v>
      </c>
      <c r="J337" s="1077">
        <v>2498000</v>
      </c>
      <c r="K337" s="1077">
        <v>0</v>
      </c>
      <c r="L337" s="1077">
        <v>0</v>
      </c>
      <c r="M337" s="1085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6">
        <v>90932000</v>
      </c>
      <c r="F338" s="1077">
        <v>85989298</v>
      </c>
      <c r="G338" s="1077"/>
      <c r="H338" s="1077">
        <v>0</v>
      </c>
      <c r="I338" s="1077">
        <v>5000</v>
      </c>
      <c r="J338" s="1077">
        <v>4791702</v>
      </c>
      <c r="K338" s="1077">
        <v>0</v>
      </c>
      <c r="L338" s="1077">
        <v>0</v>
      </c>
      <c r="M338" s="1085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6">
        <v>84119758</v>
      </c>
      <c r="F339" s="1077">
        <v>80208000</v>
      </c>
      <c r="G339" s="1077"/>
      <c r="H339" s="1077">
        <v>0</v>
      </c>
      <c r="I339" s="1077">
        <v>0</v>
      </c>
      <c r="J339" s="1077">
        <v>3785758</v>
      </c>
      <c r="K339" s="1077">
        <v>0</v>
      </c>
      <c r="L339" s="1077">
        <v>0</v>
      </c>
      <c r="M339" s="1085">
        <v>126000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0.92508421677737207</v>
      </c>
      <c r="F340" s="174">
        <v>0.908532786606708</v>
      </c>
      <c r="G340" s="174"/>
      <c r="H340" s="174">
        <v>0</v>
      </c>
      <c r="I340" s="174">
        <v>0</v>
      </c>
      <c r="J340" s="174">
        <v>1.515515612489992</v>
      </c>
      <c r="K340" s="174">
        <v>0</v>
      </c>
      <c r="L340" s="174">
        <v>0</v>
      </c>
      <c r="M340" s="274">
        <v>0.86301369863013699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0.92508421677737207</v>
      </c>
      <c r="F341" s="175">
        <v>0.93276723808118545</v>
      </c>
      <c r="G341" s="175"/>
      <c r="H341" s="175">
        <v>0</v>
      </c>
      <c r="I341" s="175">
        <v>0</v>
      </c>
      <c r="J341" s="175">
        <v>0.79006540890898469</v>
      </c>
      <c r="K341" s="175">
        <v>0</v>
      </c>
      <c r="L341" s="175">
        <v>0</v>
      </c>
      <c r="M341" s="275">
        <v>0.86301369863013699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6">
        <v>34329000</v>
      </c>
      <c r="F342" s="1077">
        <v>0</v>
      </c>
      <c r="G342" s="1083"/>
      <c r="H342" s="1077">
        <v>182000</v>
      </c>
      <c r="I342" s="1077">
        <v>33720000</v>
      </c>
      <c r="J342" s="1077">
        <v>427000</v>
      </c>
      <c r="K342" s="1077">
        <v>0</v>
      </c>
      <c r="L342" s="1077">
        <v>0</v>
      </c>
      <c r="M342" s="1085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6">
        <v>35241408</v>
      </c>
      <c r="F343" s="1077">
        <v>0</v>
      </c>
      <c r="G343" s="1077"/>
      <c r="H343" s="1077">
        <v>161447</v>
      </c>
      <c r="I343" s="1077">
        <v>34060861</v>
      </c>
      <c r="J343" s="1077">
        <v>1019100</v>
      </c>
      <c r="K343" s="1077">
        <v>0</v>
      </c>
      <c r="L343" s="1077">
        <v>0</v>
      </c>
      <c r="M343" s="1085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6">
        <v>30238580.390000001</v>
      </c>
      <c r="F344" s="1077">
        <v>0</v>
      </c>
      <c r="G344" s="1077"/>
      <c r="H344" s="1077">
        <v>144989.86000000002</v>
      </c>
      <c r="I344" s="1077">
        <v>30002447.530000001</v>
      </c>
      <c r="J344" s="1077">
        <v>91143</v>
      </c>
      <c r="K344" s="1077">
        <v>0</v>
      </c>
      <c r="L344" s="1077">
        <v>0</v>
      </c>
      <c r="M344" s="1085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0.88084652596929713</v>
      </c>
      <c r="F345" s="174">
        <v>0</v>
      </c>
      <c r="G345" s="174"/>
      <c r="H345" s="174">
        <v>0.79664758241758249</v>
      </c>
      <c r="I345" s="174">
        <v>0.88975229922894428</v>
      </c>
      <c r="J345" s="174">
        <v>0.2134496487119438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0.85804121078249773</v>
      </c>
      <c r="F346" s="175">
        <v>0</v>
      </c>
      <c r="G346" s="175"/>
      <c r="H346" s="175">
        <v>0.89806475190000445</v>
      </c>
      <c r="I346" s="175">
        <v>0.88084818319771774</v>
      </c>
      <c r="J346" s="175">
        <v>8.9434795407712694E-2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6">
        <v>27337000</v>
      </c>
      <c r="F347" s="1077">
        <v>0</v>
      </c>
      <c r="G347" s="1083"/>
      <c r="H347" s="1077">
        <v>103000</v>
      </c>
      <c r="I347" s="1077">
        <v>21598000</v>
      </c>
      <c r="J347" s="1077">
        <v>4800000</v>
      </c>
      <c r="K347" s="1077">
        <v>0</v>
      </c>
      <c r="L347" s="1077">
        <v>0</v>
      </c>
      <c r="M347" s="1085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6">
        <v>27852233</v>
      </c>
      <c r="F348" s="1077">
        <v>0</v>
      </c>
      <c r="G348" s="1077"/>
      <c r="H348" s="1077">
        <v>149000</v>
      </c>
      <c r="I348" s="1077">
        <v>21105579</v>
      </c>
      <c r="J348" s="1077">
        <v>5068885</v>
      </c>
      <c r="K348" s="1077">
        <v>0</v>
      </c>
      <c r="L348" s="1077">
        <v>0</v>
      </c>
      <c r="M348" s="1085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6">
        <v>18716869.82</v>
      </c>
      <c r="F349" s="1077">
        <v>0</v>
      </c>
      <c r="G349" s="1077"/>
      <c r="H349" s="1077">
        <v>89434.14</v>
      </c>
      <c r="I349" s="1077">
        <v>16895121.759999998</v>
      </c>
      <c r="J349" s="1077">
        <v>1612121</v>
      </c>
      <c r="K349" s="1077">
        <v>0</v>
      </c>
      <c r="L349" s="1077">
        <v>0</v>
      </c>
      <c r="M349" s="1085">
        <v>120192.92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0.68467168379851484</v>
      </c>
      <c r="F350" s="174">
        <v>0</v>
      </c>
      <c r="G350" s="174"/>
      <c r="H350" s="174">
        <v>0.86829262135922325</v>
      </c>
      <c r="I350" s="174">
        <v>0.78225399388832295</v>
      </c>
      <c r="J350" s="174">
        <v>0.33585854166666668</v>
      </c>
      <c r="K350" s="174">
        <v>0</v>
      </c>
      <c r="L350" s="174">
        <v>0</v>
      </c>
      <c r="M350" s="274">
        <v>0.14377143540669857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0.67200607649663135</v>
      </c>
      <c r="F351" s="175">
        <v>0</v>
      </c>
      <c r="G351" s="175"/>
      <c r="H351" s="175">
        <v>0.60022912751677848</v>
      </c>
      <c r="I351" s="175">
        <v>0.80050501149482789</v>
      </c>
      <c r="J351" s="175">
        <v>0.31804252809049721</v>
      </c>
      <c r="K351" s="175">
        <v>0</v>
      </c>
      <c r="L351" s="175">
        <v>0</v>
      </c>
      <c r="M351" s="275">
        <v>7.8620720331194577E-2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6">
        <v>41592000</v>
      </c>
      <c r="F352" s="1077">
        <v>0</v>
      </c>
      <c r="G352" s="1083"/>
      <c r="H352" s="1077">
        <v>60000</v>
      </c>
      <c r="I352" s="1077">
        <v>35334000</v>
      </c>
      <c r="J352" s="1077">
        <v>703000</v>
      </c>
      <c r="K352" s="1077">
        <v>0</v>
      </c>
      <c r="L352" s="1077">
        <v>0</v>
      </c>
      <c r="M352" s="1085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6">
        <v>43989046.539999999</v>
      </c>
      <c r="F353" s="1077">
        <v>0</v>
      </c>
      <c r="G353" s="1077"/>
      <c r="H353" s="1077">
        <v>80000</v>
      </c>
      <c r="I353" s="1077">
        <v>37281584.539999999</v>
      </c>
      <c r="J353" s="1077">
        <v>703000</v>
      </c>
      <c r="K353" s="1077">
        <v>0</v>
      </c>
      <c r="L353" s="1077">
        <v>0</v>
      </c>
      <c r="M353" s="1085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6">
        <v>35554909.210000008</v>
      </c>
      <c r="F354" s="1077">
        <v>0</v>
      </c>
      <c r="G354" s="1077"/>
      <c r="H354" s="1077">
        <v>55607.4</v>
      </c>
      <c r="I354" s="1077">
        <v>31072236.79000001</v>
      </c>
      <c r="J354" s="1077">
        <v>111684</v>
      </c>
      <c r="K354" s="1077">
        <v>0</v>
      </c>
      <c r="L354" s="1077">
        <v>0</v>
      </c>
      <c r="M354" s="1085">
        <v>4315381.0199999996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0.85484971172340851</v>
      </c>
      <c r="F355" s="174">
        <v>0</v>
      </c>
      <c r="G355" s="174"/>
      <c r="H355" s="174">
        <v>0.92679</v>
      </c>
      <c r="I355" s="174">
        <v>0.87938633582385262</v>
      </c>
      <c r="J355" s="174">
        <v>0.15886770981507822</v>
      </c>
      <c r="K355" s="174">
        <v>0</v>
      </c>
      <c r="L355" s="174">
        <v>0</v>
      </c>
      <c r="M355" s="274">
        <v>0.78532866606005447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0.80826733031527098</v>
      </c>
      <c r="F356" s="175">
        <v>0</v>
      </c>
      <c r="G356" s="175"/>
      <c r="H356" s="175">
        <v>0.6950925</v>
      </c>
      <c r="I356" s="175">
        <v>0.83344732187179749</v>
      </c>
      <c r="J356" s="175">
        <v>0.15886770981507822</v>
      </c>
      <c r="K356" s="175">
        <v>0</v>
      </c>
      <c r="L356" s="175">
        <v>0</v>
      </c>
      <c r="M356" s="275">
        <v>0.72840048936089041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7">
        <v>18943168000</v>
      </c>
      <c r="F357" s="1077">
        <v>18517209000</v>
      </c>
      <c r="G357" s="1083"/>
      <c r="H357" s="1077">
        <v>415359000</v>
      </c>
      <c r="I357" s="1077">
        <v>10600000</v>
      </c>
      <c r="J357" s="1077">
        <v>0</v>
      </c>
      <c r="K357" s="1077">
        <v>0</v>
      </c>
      <c r="L357" s="1077">
        <v>0</v>
      </c>
      <c r="M357" s="1085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6">
        <v>18943175206.439999</v>
      </c>
      <c r="F358" s="1077">
        <v>18517209000</v>
      </c>
      <c r="G358" s="1077"/>
      <c r="H358" s="1077">
        <v>415366206.44</v>
      </c>
      <c r="I358" s="1077">
        <v>10600000</v>
      </c>
      <c r="J358" s="1077">
        <v>0</v>
      </c>
      <c r="K358" s="1077">
        <v>0</v>
      </c>
      <c r="L358" s="1077">
        <v>0</v>
      </c>
      <c r="M358" s="1085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6">
        <v>17072007206.440001</v>
      </c>
      <c r="F359" s="1077">
        <v>16627983947.07</v>
      </c>
      <c r="G359" s="1077"/>
      <c r="H359" s="1077">
        <v>434586819.37</v>
      </c>
      <c r="I359" s="1077">
        <v>9436440</v>
      </c>
      <c r="J359" s="1077">
        <v>0</v>
      </c>
      <c r="K359" s="1077">
        <v>0</v>
      </c>
      <c r="L359" s="1077">
        <v>0</v>
      </c>
      <c r="M359" s="1085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0.90122239355317968</v>
      </c>
      <c r="F360" s="174">
        <v>0.89797463251994403</v>
      </c>
      <c r="G360" s="174"/>
      <c r="H360" s="174">
        <v>1.0462920494560128</v>
      </c>
      <c r="I360" s="174">
        <v>0.8902301886792453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0.90122205070647987</v>
      </c>
      <c r="F361" s="175">
        <v>0.89797463251994403</v>
      </c>
      <c r="G361" s="175"/>
      <c r="H361" s="175">
        <v>1.0462738967012628</v>
      </c>
      <c r="I361" s="175">
        <v>0.8902301886792453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6">
        <v>57354934000</v>
      </c>
      <c r="F362" s="1077">
        <v>50152904000</v>
      </c>
      <c r="G362" s="1083"/>
      <c r="H362" s="1077">
        <v>3321132000</v>
      </c>
      <c r="I362" s="1077">
        <v>3880898000</v>
      </c>
      <c r="J362" s="1077">
        <v>0</v>
      </c>
      <c r="K362" s="1077">
        <v>0</v>
      </c>
      <c r="L362" s="1077">
        <v>0</v>
      </c>
      <c r="M362" s="1085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6">
        <v>54804983666.68</v>
      </c>
      <c r="F363" s="1077">
        <v>47602904000</v>
      </c>
      <c r="G363" s="1077"/>
      <c r="H363" s="1077">
        <v>3321181666.6799998</v>
      </c>
      <c r="I363" s="1077">
        <v>3880898000</v>
      </c>
      <c r="J363" s="1077">
        <v>0</v>
      </c>
      <c r="K363" s="1077">
        <v>0</v>
      </c>
      <c r="L363" s="1077">
        <v>0</v>
      </c>
      <c r="M363" s="1085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6">
        <v>41068373778.669998</v>
      </c>
      <c r="F364" s="1077">
        <v>34837944470.120003</v>
      </c>
      <c r="G364" s="1077"/>
      <c r="H364" s="1077">
        <v>2937759215.96</v>
      </c>
      <c r="I364" s="1077">
        <v>3292670092.5900002</v>
      </c>
      <c r="J364" s="1077">
        <v>0</v>
      </c>
      <c r="K364" s="1077">
        <v>0</v>
      </c>
      <c r="L364" s="1077">
        <v>0</v>
      </c>
      <c r="M364" s="1085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0.71603907309299664</v>
      </c>
      <c r="F365" s="174">
        <v>0.69463464109914752</v>
      </c>
      <c r="G365" s="174"/>
      <c r="H365" s="174">
        <v>0.8845656288157171</v>
      </c>
      <c r="I365" s="174">
        <v>0.84842994909683278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0.74935473073844738</v>
      </c>
      <c r="F366" s="175">
        <v>0.73184494101704389</v>
      </c>
      <c r="G366" s="175"/>
      <c r="H366" s="175">
        <v>0.88455240056070594</v>
      </c>
      <c r="I366" s="175">
        <v>0.84842994909683278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6">
        <v>53312000</v>
      </c>
      <c r="F367" s="1077">
        <v>0</v>
      </c>
      <c r="G367" s="1083"/>
      <c r="H367" s="1077">
        <v>55000</v>
      </c>
      <c r="I367" s="1077">
        <v>52772000</v>
      </c>
      <c r="J367" s="1077">
        <v>485000</v>
      </c>
      <c r="K367" s="1077">
        <v>0</v>
      </c>
      <c r="L367" s="1077">
        <v>0</v>
      </c>
      <c r="M367" s="1085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6">
        <v>57898829</v>
      </c>
      <c r="F368" s="1077">
        <v>0</v>
      </c>
      <c r="G368" s="1077"/>
      <c r="H368" s="1077">
        <v>73226.880000000005</v>
      </c>
      <c r="I368" s="1077">
        <v>57262402.119999997</v>
      </c>
      <c r="J368" s="1077">
        <v>563200</v>
      </c>
      <c r="K368" s="1077">
        <v>0</v>
      </c>
      <c r="L368" s="1077">
        <v>0</v>
      </c>
      <c r="M368" s="1085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6">
        <v>47276486.549999997</v>
      </c>
      <c r="F369" s="1077">
        <v>0</v>
      </c>
      <c r="G369" s="1077"/>
      <c r="H369" s="1077">
        <v>52075.990000000005</v>
      </c>
      <c r="I369" s="1077">
        <v>46855730.959999993</v>
      </c>
      <c r="J369" s="1077">
        <v>368679.6</v>
      </c>
      <c r="K369" s="1077">
        <v>0</v>
      </c>
      <c r="L369" s="1077">
        <v>0</v>
      </c>
      <c r="M369" s="1085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0.88678883834783906</v>
      </c>
      <c r="F370" s="174">
        <v>0</v>
      </c>
      <c r="G370" s="174"/>
      <c r="H370" s="174">
        <v>0.94683618181818197</v>
      </c>
      <c r="I370" s="174">
        <v>0.88788999772606669</v>
      </c>
      <c r="J370" s="174">
        <v>0.76016412371134012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0.81653614358936344</v>
      </c>
      <c r="F371" s="175">
        <v>0</v>
      </c>
      <c r="G371" s="175"/>
      <c r="H371" s="175">
        <v>0.71115948132707552</v>
      </c>
      <c r="I371" s="175">
        <v>0.81826345429603842</v>
      </c>
      <c r="J371" s="175">
        <v>0.65461576704545454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6">
        <v>29640000</v>
      </c>
      <c r="F372" s="1077">
        <v>0</v>
      </c>
      <c r="G372" s="1083"/>
      <c r="H372" s="1077">
        <v>17000</v>
      </c>
      <c r="I372" s="1077">
        <v>29158000</v>
      </c>
      <c r="J372" s="1077">
        <v>465000</v>
      </c>
      <c r="K372" s="1077">
        <v>0</v>
      </c>
      <c r="L372" s="1077">
        <v>0</v>
      </c>
      <c r="M372" s="1085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6">
        <v>29640000</v>
      </c>
      <c r="F373" s="1077">
        <v>0</v>
      </c>
      <c r="G373" s="1077"/>
      <c r="H373" s="1077">
        <v>182970</v>
      </c>
      <c r="I373" s="1077">
        <v>28983069</v>
      </c>
      <c r="J373" s="1077">
        <v>473961</v>
      </c>
      <c r="K373" s="1077">
        <v>0</v>
      </c>
      <c r="L373" s="1077">
        <v>0</v>
      </c>
      <c r="M373" s="1085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6">
        <v>25995283.930000003</v>
      </c>
      <c r="F374" s="1077">
        <v>0</v>
      </c>
      <c r="G374" s="1077"/>
      <c r="H374" s="1077">
        <v>13107.56</v>
      </c>
      <c r="I374" s="1077">
        <v>25553216.330000006</v>
      </c>
      <c r="J374" s="1077">
        <v>428960.04</v>
      </c>
      <c r="K374" s="1077">
        <v>0</v>
      </c>
      <c r="L374" s="1077">
        <v>0</v>
      </c>
      <c r="M374" s="1085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0.87703387078272621</v>
      </c>
      <c r="F375" s="174">
        <v>0</v>
      </c>
      <c r="G375" s="174"/>
      <c r="H375" s="174">
        <v>0.77103294117647059</v>
      </c>
      <c r="I375" s="174">
        <v>0.87637068145963393</v>
      </c>
      <c r="J375" s="174">
        <v>0.92249470967741931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0.87703387078272621</v>
      </c>
      <c r="F376" s="175">
        <v>0</v>
      </c>
      <c r="G376" s="175"/>
      <c r="H376" s="175">
        <v>7.1637754823195052E-2</v>
      </c>
      <c r="I376" s="175">
        <v>0.88166012819415385</v>
      </c>
      <c r="J376" s="175">
        <v>0.9050534537651832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6">
        <v>137536000</v>
      </c>
      <c r="F377" s="1077">
        <v>0</v>
      </c>
      <c r="G377" s="1083"/>
      <c r="H377" s="1077">
        <v>250000</v>
      </c>
      <c r="I377" s="1077">
        <v>106109000</v>
      </c>
      <c r="J377" s="1077">
        <v>19060000</v>
      </c>
      <c r="K377" s="1077">
        <v>0</v>
      </c>
      <c r="L377" s="1077">
        <v>0</v>
      </c>
      <c r="M377" s="1085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6">
        <v>138733675</v>
      </c>
      <c r="F378" s="1077">
        <v>0</v>
      </c>
      <c r="G378" s="1077"/>
      <c r="H378" s="1077">
        <v>350000</v>
      </c>
      <c r="I378" s="1077">
        <v>107206675</v>
      </c>
      <c r="J378" s="1077">
        <v>19060000</v>
      </c>
      <c r="K378" s="1077">
        <v>0</v>
      </c>
      <c r="L378" s="1077">
        <v>0</v>
      </c>
      <c r="M378" s="1085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6">
        <v>89635913.450000018</v>
      </c>
      <c r="F379" s="1077">
        <v>0</v>
      </c>
      <c r="G379" s="1077"/>
      <c r="H379" s="1077">
        <v>280996.96000000002</v>
      </c>
      <c r="I379" s="1077">
        <v>80139202.25000003</v>
      </c>
      <c r="J379" s="1077">
        <v>709495</v>
      </c>
      <c r="K379" s="1077">
        <v>0</v>
      </c>
      <c r="L379" s="1077">
        <v>0</v>
      </c>
      <c r="M379" s="1085">
        <v>8506219.2400000002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0.65172691840681729</v>
      </c>
      <c r="F380" s="174">
        <v>0</v>
      </c>
      <c r="G380" s="174"/>
      <c r="H380" s="174">
        <v>1.1239878400000001</v>
      </c>
      <c r="I380" s="174">
        <v>0.75525358122308217</v>
      </c>
      <c r="J380" s="174">
        <v>3.7224291710388248E-2</v>
      </c>
      <c r="K380" s="174">
        <v>0</v>
      </c>
      <c r="L380" s="174">
        <v>0</v>
      </c>
      <c r="M380" s="274">
        <v>0.70200703474457371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0.64610062012701686</v>
      </c>
      <c r="F381" s="175">
        <v>0</v>
      </c>
      <c r="G381" s="175"/>
      <c r="H381" s="175">
        <v>0.80284845714285724</v>
      </c>
      <c r="I381" s="175">
        <v>0.74752063945645209</v>
      </c>
      <c r="J381" s="175">
        <v>3.7224291710388248E-2</v>
      </c>
      <c r="K381" s="175">
        <v>0</v>
      </c>
      <c r="L381" s="175">
        <v>0</v>
      </c>
      <c r="M381" s="275">
        <v>0.70200703474457371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7">
        <v>29100000000</v>
      </c>
      <c r="F382" s="1077">
        <v>0</v>
      </c>
      <c r="G382" s="1083"/>
      <c r="H382" s="1077">
        <v>0</v>
      </c>
      <c r="I382" s="1077">
        <v>100000</v>
      </c>
      <c r="J382" s="1077">
        <v>0</v>
      </c>
      <c r="K382" s="1077">
        <v>29099900000</v>
      </c>
      <c r="L382" s="1077">
        <v>0</v>
      </c>
      <c r="M382" s="1085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6">
        <v>28800000000</v>
      </c>
      <c r="F383" s="1077">
        <v>0</v>
      </c>
      <c r="G383" s="1077"/>
      <c r="H383" s="1077">
        <v>0</v>
      </c>
      <c r="I383" s="1077">
        <v>100000</v>
      </c>
      <c r="J383" s="1077">
        <v>0</v>
      </c>
      <c r="K383" s="1077">
        <v>28799900000</v>
      </c>
      <c r="L383" s="1077">
        <v>0</v>
      </c>
      <c r="M383" s="1085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6">
        <v>27821999680.470001</v>
      </c>
      <c r="F384" s="1077">
        <v>0</v>
      </c>
      <c r="G384" s="1077"/>
      <c r="H384" s="1077">
        <v>0</v>
      </c>
      <c r="I384" s="1077">
        <v>0</v>
      </c>
      <c r="J384" s="1077">
        <v>0</v>
      </c>
      <c r="K384" s="1077">
        <v>27821999680.470001</v>
      </c>
      <c r="L384" s="1077">
        <v>0</v>
      </c>
      <c r="M384" s="1085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0.95608246324639179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0.95608574876442876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0.96604165557187505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0.96604500989482611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6">
        <v>133246000</v>
      </c>
      <c r="F387" s="1077">
        <v>0</v>
      </c>
      <c r="G387" s="1083"/>
      <c r="H387" s="1077">
        <v>134000</v>
      </c>
      <c r="I387" s="1077">
        <v>130641000</v>
      </c>
      <c r="J387" s="1077">
        <v>2471000</v>
      </c>
      <c r="K387" s="1077">
        <v>0</v>
      </c>
      <c r="L387" s="1077">
        <v>0</v>
      </c>
      <c r="M387" s="1085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6">
        <v>133246000</v>
      </c>
      <c r="F388" s="1077">
        <v>0</v>
      </c>
      <c r="G388" s="1077"/>
      <c r="H388" s="1077">
        <v>123894</v>
      </c>
      <c r="I388" s="1077">
        <v>130309186</v>
      </c>
      <c r="J388" s="1077">
        <v>1032920</v>
      </c>
      <c r="K388" s="1077">
        <v>0</v>
      </c>
      <c r="L388" s="1077">
        <v>0</v>
      </c>
      <c r="M388" s="1085">
        <v>1780000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6">
        <v>119333313.09</v>
      </c>
      <c r="F389" s="1077">
        <v>0</v>
      </c>
      <c r="G389" s="1077"/>
      <c r="H389" s="1077">
        <v>79541.42</v>
      </c>
      <c r="I389" s="1077">
        <v>117445454.96000001</v>
      </c>
      <c r="J389" s="1077">
        <v>885658.97</v>
      </c>
      <c r="K389" s="1077">
        <v>0</v>
      </c>
      <c r="L389" s="1077">
        <v>0</v>
      </c>
      <c r="M389" s="1085">
        <v>922657.74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0.89558645730453446</v>
      </c>
      <c r="F390" s="174">
        <v>0</v>
      </c>
      <c r="G390" s="174"/>
      <c r="H390" s="174">
        <v>0.59359268656716413</v>
      </c>
      <c r="I390" s="174">
        <v>0.89899384542371852</v>
      </c>
      <c r="J390" s="174">
        <v>0.35842127478753538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0.89558645730453446</v>
      </c>
      <c r="F391" s="175">
        <v>0</v>
      </c>
      <c r="G391" s="175"/>
      <c r="H391" s="175">
        <v>0.64201188112418683</v>
      </c>
      <c r="I391" s="175">
        <v>0.90128300670990313</v>
      </c>
      <c r="J391" s="175">
        <v>0.85743229872594195</v>
      </c>
      <c r="K391" s="175">
        <v>0</v>
      </c>
      <c r="L391" s="175">
        <v>0</v>
      </c>
      <c r="M391" s="275">
        <v>0.51834704494382022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6">
        <v>557935000</v>
      </c>
      <c r="F392" s="1077">
        <v>0</v>
      </c>
      <c r="G392" s="1083"/>
      <c r="H392" s="1077">
        <v>0</v>
      </c>
      <c r="I392" s="1077">
        <v>557935000</v>
      </c>
      <c r="J392" s="1077">
        <v>0</v>
      </c>
      <c r="K392" s="1077">
        <v>0</v>
      </c>
      <c r="L392" s="1077">
        <v>0</v>
      </c>
      <c r="M392" s="1085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6">
        <v>289963599.56999999</v>
      </c>
      <c r="F393" s="1077">
        <v>0</v>
      </c>
      <c r="G393" s="1077"/>
      <c r="H393" s="1077">
        <v>0</v>
      </c>
      <c r="I393" s="1077">
        <v>289963599.56999999</v>
      </c>
      <c r="J393" s="1077">
        <v>0</v>
      </c>
      <c r="K393" s="1077">
        <v>0</v>
      </c>
      <c r="L393" s="1077">
        <v>0</v>
      </c>
      <c r="M393" s="1085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6">
        <v>0</v>
      </c>
      <c r="F394" s="1077">
        <v>0</v>
      </c>
      <c r="G394" s="1077"/>
      <c r="H394" s="1077">
        <v>0</v>
      </c>
      <c r="I394" s="1077">
        <v>0</v>
      </c>
      <c r="J394" s="1077">
        <v>0</v>
      </c>
      <c r="K394" s="1077">
        <v>0</v>
      </c>
      <c r="L394" s="1077">
        <v>0</v>
      </c>
      <c r="M394" s="1085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6">
        <v>66697426000</v>
      </c>
      <c r="F397" s="1077">
        <v>66697426000</v>
      </c>
      <c r="G397" s="1083"/>
      <c r="H397" s="1077">
        <v>0</v>
      </c>
      <c r="I397" s="1077">
        <v>0</v>
      </c>
      <c r="J397" s="1077">
        <v>0</v>
      </c>
      <c r="K397" s="1077">
        <v>0</v>
      </c>
      <c r="L397" s="1077">
        <v>0</v>
      </c>
      <c r="M397" s="1085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6">
        <v>67029431699</v>
      </c>
      <c r="F398" s="1077">
        <v>66737530661</v>
      </c>
      <c r="H398" s="1077">
        <v>0</v>
      </c>
      <c r="I398" s="1077">
        <v>0</v>
      </c>
      <c r="J398" s="1077">
        <v>291901038</v>
      </c>
      <c r="K398" s="1077">
        <v>0</v>
      </c>
      <c r="L398" s="1077">
        <v>0</v>
      </c>
      <c r="M398" s="1085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6">
        <v>65403685311</v>
      </c>
      <c r="F399" s="1077">
        <v>65111784273</v>
      </c>
      <c r="G399" s="1128" t="s">
        <v>711</v>
      </c>
      <c r="H399" s="1077">
        <v>0</v>
      </c>
      <c r="I399" s="1077">
        <v>0</v>
      </c>
      <c r="J399" s="1077">
        <v>291901038</v>
      </c>
      <c r="K399" s="1077">
        <v>0</v>
      </c>
      <c r="L399" s="1077">
        <v>0</v>
      </c>
      <c r="M399" s="1085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0.9806028393209657</v>
      </c>
      <c r="F400" s="174">
        <v>0.97622634302259281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0.97574578290771552</v>
      </c>
      <c r="F401" s="175">
        <v>0.97563969820432606</v>
      </c>
      <c r="G401" s="175"/>
      <c r="H401" s="175">
        <v>0</v>
      </c>
      <c r="I401" s="175">
        <v>0</v>
      </c>
      <c r="J401" s="175">
        <v>1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6">
        <v>30264460000</v>
      </c>
      <c r="F402" s="1077">
        <v>13222583000</v>
      </c>
      <c r="G402" s="1083"/>
      <c r="H402" s="1077">
        <v>671090000</v>
      </c>
      <c r="I402" s="1077">
        <v>3831335000</v>
      </c>
      <c r="J402" s="1077">
        <v>4104218000</v>
      </c>
      <c r="K402" s="1077">
        <v>300000000</v>
      </c>
      <c r="L402" s="1077">
        <v>2400000000</v>
      </c>
      <c r="M402" s="1085">
        <v>5735234000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6">
        <v>9437972895.1500015</v>
      </c>
      <c r="F403" s="1077">
        <v>3461051656.5699997</v>
      </c>
      <c r="G403" s="1077"/>
      <c r="H403" s="1077">
        <v>187364934</v>
      </c>
      <c r="I403" s="1077">
        <v>3074495643.9500003</v>
      </c>
      <c r="J403" s="1077">
        <v>525574049.17000002</v>
      </c>
      <c r="K403" s="1077">
        <v>300000000</v>
      </c>
      <c r="L403" s="1077">
        <v>400334127.95999998</v>
      </c>
      <c r="M403" s="1085">
        <v>1489152483.5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6">
        <v>0</v>
      </c>
      <c r="F404" s="1077">
        <v>0</v>
      </c>
      <c r="G404" s="1077"/>
      <c r="H404" s="1077">
        <v>0</v>
      </c>
      <c r="I404" s="1077">
        <v>0</v>
      </c>
      <c r="J404" s="1077">
        <v>0</v>
      </c>
      <c r="K404" s="1077">
        <v>0</v>
      </c>
      <c r="L404" s="1077">
        <v>0</v>
      </c>
      <c r="M404" s="1085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6">
        <v>23592407000</v>
      </c>
      <c r="F407" s="1077">
        <v>0</v>
      </c>
      <c r="G407" s="1083"/>
      <c r="H407" s="1077">
        <v>0</v>
      </c>
      <c r="I407" s="1077">
        <v>0</v>
      </c>
      <c r="J407" s="1077">
        <v>0</v>
      </c>
      <c r="K407" s="1077">
        <v>0</v>
      </c>
      <c r="L407" s="1077">
        <v>23592407000</v>
      </c>
      <c r="M407" s="1085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6">
        <v>24614193579</v>
      </c>
      <c r="F408" s="1077">
        <v>0</v>
      </c>
      <c r="G408" s="1077"/>
      <c r="H408" s="1077">
        <v>0</v>
      </c>
      <c r="I408" s="1077">
        <v>0</v>
      </c>
      <c r="J408" s="1077">
        <v>0</v>
      </c>
      <c r="K408" s="1077">
        <v>0</v>
      </c>
      <c r="L408" s="1077">
        <v>24614193579</v>
      </c>
      <c r="M408" s="1085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6">
        <v>22681619148.100006</v>
      </c>
      <c r="F409" s="1077">
        <v>0</v>
      </c>
      <c r="G409" s="1077"/>
      <c r="H409" s="1077">
        <v>0</v>
      </c>
      <c r="I409" s="1077">
        <v>0</v>
      </c>
      <c r="J409" s="1077">
        <v>0</v>
      </c>
      <c r="K409" s="1077">
        <v>0</v>
      </c>
      <c r="L409" s="1077">
        <v>22681619148.100006</v>
      </c>
      <c r="M409" s="1085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0.96139487370237409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0.96139487370237409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0.92148536474707821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0.92148536474707821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7">
        <v>71713219000</v>
      </c>
      <c r="F412" s="1077">
        <v>66441231000</v>
      </c>
      <c r="G412" s="1083"/>
      <c r="H412" s="1077">
        <v>29573000</v>
      </c>
      <c r="I412" s="1077">
        <v>4616743000</v>
      </c>
      <c r="J412" s="1077">
        <v>319848000</v>
      </c>
      <c r="K412" s="1077">
        <v>0</v>
      </c>
      <c r="L412" s="1077">
        <v>0</v>
      </c>
      <c r="M412" s="1085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6">
        <v>79784283407.609985</v>
      </c>
      <c r="F413" s="1077">
        <v>72503738429.319992</v>
      </c>
      <c r="G413" s="1077"/>
      <c r="H413" s="1077">
        <v>49770275.680000007</v>
      </c>
      <c r="I413" s="1077">
        <v>5586973967.2800026</v>
      </c>
      <c r="J413" s="1077">
        <v>1151076145.2499998</v>
      </c>
      <c r="K413" s="1077">
        <v>5000</v>
      </c>
      <c r="L413" s="1077">
        <v>0</v>
      </c>
      <c r="M413" s="1085">
        <v>492719590.08000034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6">
        <v>71631763240.870041</v>
      </c>
      <c r="F414" s="1077">
        <v>66035167237.080032</v>
      </c>
      <c r="G414" s="1077"/>
      <c r="H414" s="1077">
        <v>43517758.859999992</v>
      </c>
      <c r="I414" s="1077">
        <v>4681605956.9400167</v>
      </c>
      <c r="J414" s="1077">
        <v>562181356.1700002</v>
      </c>
      <c r="K414" s="1077">
        <v>0</v>
      </c>
      <c r="L414" s="1077">
        <v>0</v>
      </c>
      <c r="M414" s="1085">
        <v>309290931.81999952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0.99886414582603023</v>
      </c>
      <c r="F415" s="174">
        <v>0.99388837688874299</v>
      </c>
      <c r="G415" s="174"/>
      <c r="H415" s="174">
        <v>1.4715368363033845</v>
      </c>
      <c r="I415" s="174">
        <v>1.0140495056666607</v>
      </c>
      <c r="J415" s="174">
        <v>1.7576516225519627</v>
      </c>
      <c r="K415" s="174">
        <v>0</v>
      </c>
      <c r="L415" s="174">
        <v>0</v>
      </c>
      <c r="M415" s="274">
        <v>1.0113363628099807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0.89781796842005179</v>
      </c>
      <c r="F416" s="175">
        <v>0.91078292882034184</v>
      </c>
      <c r="G416" s="175"/>
      <c r="H416" s="175">
        <v>0.87437246962020421</v>
      </c>
      <c r="I416" s="175">
        <v>0.83795020065562242</v>
      </c>
      <c r="J416" s="175">
        <v>0.48839632242391856</v>
      </c>
      <c r="K416" s="175">
        <v>0</v>
      </c>
      <c r="L416" s="175">
        <v>0</v>
      </c>
      <c r="M416" s="275">
        <v>0.6277220107481043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6">
        <v>138153000</v>
      </c>
      <c r="F417" s="1077">
        <v>0</v>
      </c>
      <c r="G417" s="1083"/>
      <c r="H417" s="1077">
        <v>141000</v>
      </c>
      <c r="I417" s="1077">
        <v>136316000</v>
      </c>
      <c r="J417" s="1077">
        <v>1696000</v>
      </c>
      <c r="K417" s="1077">
        <v>0</v>
      </c>
      <c r="L417" s="1077">
        <v>0</v>
      </c>
      <c r="M417" s="1085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6">
        <v>142567611.92999995</v>
      </c>
      <c r="F418" s="1077">
        <v>0</v>
      </c>
      <c r="G418" s="1077"/>
      <c r="H418" s="1077">
        <v>174658.87</v>
      </c>
      <c r="I418" s="1077">
        <v>141200377.94999993</v>
      </c>
      <c r="J418" s="1077">
        <v>1192575.1100000001</v>
      </c>
      <c r="K418" s="1077">
        <v>0</v>
      </c>
      <c r="L418" s="1077">
        <v>0</v>
      </c>
      <c r="M418" s="1085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6">
        <v>125849480.20999995</v>
      </c>
      <c r="F419" s="1077">
        <v>0</v>
      </c>
      <c r="G419" s="1077"/>
      <c r="H419" s="1077">
        <v>118429.03</v>
      </c>
      <c r="I419" s="1077">
        <v>125068957.45999995</v>
      </c>
      <c r="J419" s="1077">
        <v>662093.72</v>
      </c>
      <c r="K419" s="1077">
        <v>0</v>
      </c>
      <c r="L419" s="1077">
        <v>0</v>
      </c>
      <c r="M419" s="1085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0.9109427968267062</v>
      </c>
      <c r="F420" s="174">
        <v>0</v>
      </c>
      <c r="G420" s="174"/>
      <c r="H420" s="174">
        <v>0.83992219858156025</v>
      </c>
      <c r="I420" s="174">
        <v>0.9174928655476976</v>
      </c>
      <c r="J420" s="174">
        <v>0.39038544811320752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0.88273541589369875</v>
      </c>
      <c r="F421" s="175">
        <v>0</v>
      </c>
      <c r="G421" s="175"/>
      <c r="H421" s="175">
        <v>0.67805906450671527</v>
      </c>
      <c r="I421" s="175">
        <v>0.88575511819301056</v>
      </c>
      <c r="J421" s="175">
        <v>0.55517989135292278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6">
        <v>2915310000</v>
      </c>
      <c r="F422" s="1077">
        <v>0</v>
      </c>
      <c r="G422" s="1083"/>
      <c r="H422" s="1077">
        <v>402398000</v>
      </c>
      <c r="I422" s="1077">
        <v>2438693000</v>
      </c>
      <c r="J422" s="1077">
        <v>73589000</v>
      </c>
      <c r="K422" s="1077">
        <v>0</v>
      </c>
      <c r="L422" s="1077">
        <v>0</v>
      </c>
      <c r="M422" s="1085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6">
        <v>2929165603</v>
      </c>
      <c r="F423" s="1077">
        <v>0</v>
      </c>
      <c r="G423" s="1077"/>
      <c r="H423" s="1077">
        <v>402523684</v>
      </c>
      <c r="I423" s="1077">
        <v>2445091316</v>
      </c>
      <c r="J423" s="1077">
        <v>73629000</v>
      </c>
      <c r="K423" s="1077">
        <v>0</v>
      </c>
      <c r="L423" s="1077">
        <v>0</v>
      </c>
      <c r="M423" s="1085">
        <v>7921603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6">
        <v>2595623500.0399995</v>
      </c>
      <c r="F424" s="1077">
        <v>0</v>
      </c>
      <c r="G424" s="1077"/>
      <c r="H424" s="1077">
        <v>351737286.65000004</v>
      </c>
      <c r="I424" s="1077">
        <v>2195751563.5999994</v>
      </c>
      <c r="J424" s="1077">
        <v>41291014.839999996</v>
      </c>
      <c r="K424" s="1077">
        <v>0</v>
      </c>
      <c r="L424" s="1077">
        <v>0</v>
      </c>
      <c r="M424" s="1085">
        <v>6843634.9500000002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0.89034219346827592</v>
      </c>
      <c r="F425" s="174">
        <v>0</v>
      </c>
      <c r="G425" s="174"/>
      <c r="H425" s="174">
        <v>0.8741029693239033</v>
      </c>
      <c r="I425" s="174">
        <v>0.90038047577124281</v>
      </c>
      <c r="J425" s="174">
        <v>0.56110308388481966</v>
      </c>
      <c r="K425" s="174">
        <v>0</v>
      </c>
      <c r="L425" s="174">
        <v>0</v>
      </c>
      <c r="M425" s="274" t="s">
        <v>928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0.88613067741257356</v>
      </c>
      <c r="F426" s="175">
        <v>0</v>
      </c>
      <c r="G426" s="175"/>
      <c r="H426" s="175">
        <v>0.87383003940210391</v>
      </c>
      <c r="I426" s="175">
        <v>0.89802435975769479</v>
      </c>
      <c r="J426" s="175">
        <v>0.56079825666517269</v>
      </c>
      <c r="K426" s="175">
        <v>0</v>
      </c>
      <c r="L426" s="175">
        <v>0</v>
      </c>
      <c r="M426" s="275">
        <v>0.86392046534015909</v>
      </c>
    </row>
    <row r="427" spans="1:13" s="663" customFormat="1" ht="23.25" customHeight="1">
      <c r="A427" s="1656" t="s">
        <v>920</v>
      </c>
      <c r="B427" s="1657"/>
      <c r="C427" s="1657"/>
      <c r="D427" s="1658"/>
      <c r="E427" s="1658"/>
      <c r="F427" s="1658"/>
      <c r="G427" s="1133"/>
      <c r="H427" s="664"/>
      <c r="I427" s="664"/>
      <c r="J427" s="664"/>
      <c r="K427" s="664"/>
      <c r="L427" s="664"/>
      <c r="M427" s="664"/>
    </row>
    <row r="428" spans="1:13" ht="19.5" customHeight="1">
      <c r="A428" s="1659" t="s">
        <v>754</v>
      </c>
      <c r="B428" s="1659"/>
      <c r="C428" s="1659"/>
      <c r="D428" s="1659"/>
      <c r="E428" s="1659"/>
      <c r="F428" s="1659"/>
      <c r="G428" s="1659"/>
      <c r="H428" s="1659"/>
      <c r="I428" s="1659"/>
      <c r="J428" s="1659"/>
      <c r="K428" s="1659"/>
      <c r="L428" s="1659"/>
      <c r="M428" s="1659"/>
    </row>
    <row r="437" spans="6:9">
      <c r="I437" s="1652"/>
    </row>
    <row r="438" spans="6:9">
      <c r="I438" s="1652"/>
    </row>
    <row r="440" spans="6:9">
      <c r="F440" s="1653" t="s">
        <v>4</v>
      </c>
      <c r="G440" s="925"/>
    </row>
    <row r="441" spans="6:9">
      <c r="F441" s="1653"/>
      <c r="G441" s="925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P44" sqref="P44"/>
    </sheetView>
  </sheetViews>
  <sheetFormatPr defaultColWidth="16.28515625" defaultRowHeight="15"/>
  <cols>
    <col min="1" max="1" width="5.140625" style="936" customWidth="1"/>
    <col min="2" max="2" width="1.42578125" style="936" customWidth="1"/>
    <col min="3" max="3" width="42.5703125" style="936" bestFit="1" customWidth="1"/>
    <col min="4" max="4" width="3.7109375" style="936" customWidth="1"/>
    <col min="5" max="5" width="17.7109375" style="936" customWidth="1"/>
    <col min="6" max="11" width="14.7109375" style="936" customWidth="1"/>
    <col min="12" max="12" width="23" style="936" customWidth="1"/>
    <col min="13" max="16384" width="16.28515625" style="936"/>
  </cols>
  <sheetData>
    <row r="1" spans="1:12" ht="16.5" customHeight="1">
      <c r="A1" s="941" t="s">
        <v>429</v>
      </c>
      <c r="B1" s="941"/>
      <c r="C1" s="930"/>
      <c r="D1" s="930"/>
      <c r="E1" s="930"/>
      <c r="F1" s="930"/>
      <c r="G1" s="930"/>
      <c r="H1" s="930"/>
      <c r="I1" s="930"/>
      <c r="J1" s="930"/>
      <c r="K1" s="930"/>
      <c r="L1" s="930"/>
    </row>
    <row r="2" spans="1:12" ht="15" customHeight="1">
      <c r="A2" s="948" t="s">
        <v>430</v>
      </c>
      <c r="B2" s="948"/>
      <c r="C2" s="948"/>
      <c r="D2" s="948"/>
      <c r="E2" s="948"/>
      <c r="F2" s="948"/>
      <c r="G2" s="949"/>
      <c r="H2" s="949"/>
      <c r="I2" s="949"/>
      <c r="J2" s="949"/>
      <c r="K2" s="949"/>
      <c r="L2" s="949"/>
    </row>
    <row r="3" spans="1:12" ht="15" customHeight="1">
      <c r="A3" s="948"/>
      <c r="B3" s="948"/>
      <c r="C3" s="948"/>
      <c r="D3" s="948"/>
      <c r="E3" s="948"/>
      <c r="F3" s="948"/>
      <c r="G3" s="949"/>
      <c r="H3" s="949"/>
      <c r="I3" s="949"/>
      <c r="J3" s="949"/>
      <c r="K3" s="949"/>
      <c r="L3" s="949"/>
    </row>
    <row r="4" spans="1:12" ht="15.2" customHeight="1">
      <c r="A4" s="930"/>
      <c r="B4" s="950"/>
      <c r="C4" s="950"/>
      <c r="D4" s="930"/>
      <c r="E4" s="930"/>
      <c r="F4" s="930"/>
      <c r="G4" s="930"/>
      <c r="H4" s="930"/>
      <c r="I4" s="930"/>
      <c r="J4" s="941"/>
      <c r="K4" s="941"/>
      <c r="L4" s="951" t="s">
        <v>2</v>
      </c>
    </row>
    <row r="5" spans="1:12" ht="15.95" customHeight="1">
      <c r="A5" s="952" t="s">
        <v>4</v>
      </c>
      <c r="B5" s="953" t="s">
        <v>4</v>
      </c>
      <c r="C5" s="953" t="s">
        <v>3</v>
      </c>
      <c r="D5" s="954"/>
      <c r="E5" s="929" t="s">
        <v>4</v>
      </c>
      <c r="F5" s="942" t="s">
        <v>4</v>
      </c>
      <c r="G5" s="927" t="s">
        <v>4</v>
      </c>
      <c r="H5" s="928" t="s">
        <v>4</v>
      </c>
      <c r="I5" s="929" t="s">
        <v>4</v>
      </c>
      <c r="J5" s="928" t="s">
        <v>4</v>
      </c>
      <c r="K5" s="929" t="s">
        <v>4</v>
      </c>
      <c r="L5" s="929" t="s">
        <v>4</v>
      </c>
    </row>
    <row r="6" spans="1:12" ht="15.95" customHeight="1">
      <c r="A6" s="955"/>
      <c r="B6" s="956"/>
      <c r="C6" s="931" t="s">
        <v>741</v>
      </c>
      <c r="D6" s="956"/>
      <c r="E6" s="943"/>
      <c r="F6" s="944" t="s">
        <v>5</v>
      </c>
      <c r="G6" s="932" t="s">
        <v>6</v>
      </c>
      <c r="H6" s="933" t="s">
        <v>7</v>
      </c>
      <c r="I6" s="934" t="s">
        <v>7</v>
      </c>
      <c r="J6" s="933" t="s">
        <v>8</v>
      </c>
      <c r="K6" s="935" t="s">
        <v>9</v>
      </c>
      <c r="L6" s="934" t="s">
        <v>10</v>
      </c>
    </row>
    <row r="7" spans="1:12" ht="15.95" customHeight="1">
      <c r="A7" s="955" t="s">
        <v>4</v>
      </c>
      <c r="B7" s="956"/>
      <c r="C7" s="931" t="s">
        <v>11</v>
      </c>
      <c r="D7" s="930"/>
      <c r="E7" s="935" t="s">
        <v>12</v>
      </c>
      <c r="F7" s="944" t="s">
        <v>13</v>
      </c>
      <c r="G7" s="937" t="s">
        <v>14</v>
      </c>
      <c r="H7" s="933" t="s">
        <v>15</v>
      </c>
      <c r="I7" s="934" t="s">
        <v>16</v>
      </c>
      <c r="J7" s="933" t="s">
        <v>17</v>
      </c>
      <c r="K7" s="934" t="s">
        <v>18</v>
      </c>
      <c r="L7" s="938" t="s">
        <v>19</v>
      </c>
    </row>
    <row r="8" spans="1:12" ht="15.95" customHeight="1">
      <c r="A8" s="957" t="s">
        <v>4</v>
      </c>
      <c r="B8" s="958"/>
      <c r="C8" s="931" t="s">
        <v>705</v>
      </c>
      <c r="D8" s="930"/>
      <c r="E8" s="935" t="s">
        <v>4</v>
      </c>
      <c r="F8" s="944" t="s">
        <v>20</v>
      </c>
      <c r="G8" s="937" t="s">
        <v>21</v>
      </c>
      <c r="H8" s="933" t="s">
        <v>22</v>
      </c>
      <c r="I8" s="934" t="s">
        <v>4</v>
      </c>
      <c r="J8" s="933" t="s">
        <v>23</v>
      </c>
      <c r="K8" s="934" t="s">
        <v>24</v>
      </c>
      <c r="L8" s="934" t="s">
        <v>25</v>
      </c>
    </row>
    <row r="9" spans="1:12" ht="15.95" customHeight="1">
      <c r="A9" s="959" t="s">
        <v>4</v>
      </c>
      <c r="B9" s="960"/>
      <c r="C9" s="931" t="s">
        <v>26</v>
      </c>
      <c r="D9" s="930"/>
      <c r="E9" s="945" t="s">
        <v>4</v>
      </c>
      <c r="F9" s="944" t="s">
        <v>4</v>
      </c>
      <c r="G9" s="937" t="s">
        <v>4</v>
      </c>
      <c r="H9" s="933" t="s">
        <v>27</v>
      </c>
      <c r="I9" s="934"/>
      <c r="J9" s="933" t="s">
        <v>28</v>
      </c>
      <c r="K9" s="934" t="s">
        <v>4</v>
      </c>
      <c r="L9" s="934" t="s">
        <v>29</v>
      </c>
    </row>
    <row r="10" spans="1:12" ht="15.95" customHeight="1">
      <c r="A10" s="955"/>
      <c r="B10" s="956"/>
      <c r="C10" s="931" t="s">
        <v>30</v>
      </c>
      <c r="D10" s="961"/>
      <c r="E10" s="939"/>
      <c r="F10" s="962"/>
      <c r="G10" s="963"/>
      <c r="H10" s="953"/>
      <c r="I10" s="964"/>
      <c r="J10" s="965"/>
      <c r="K10" s="953"/>
      <c r="L10" s="964"/>
    </row>
    <row r="11" spans="1:12" s="974" customFormat="1" ht="9.9499999999999993" customHeight="1">
      <c r="A11" s="966">
        <v>1</v>
      </c>
      <c r="B11" s="967"/>
      <c r="C11" s="967"/>
      <c r="D11" s="967"/>
      <c r="E11" s="968" t="s">
        <v>32</v>
      </c>
      <c r="F11" s="968">
        <v>3</v>
      </c>
      <c r="G11" s="969" t="s">
        <v>34</v>
      </c>
      <c r="H11" s="970" t="s">
        <v>35</v>
      </c>
      <c r="I11" s="971" t="s">
        <v>36</v>
      </c>
      <c r="J11" s="972">
        <v>7</v>
      </c>
      <c r="K11" s="970">
        <v>8</v>
      </c>
      <c r="L11" s="973">
        <v>9</v>
      </c>
    </row>
    <row r="12" spans="1:12" ht="18.95" customHeight="1">
      <c r="A12" s="975"/>
      <c r="B12" s="976"/>
      <c r="C12" s="977" t="s">
        <v>40</v>
      </c>
      <c r="D12" s="978" t="s">
        <v>41</v>
      </c>
      <c r="E12" s="678">
        <v>71713219000</v>
      </c>
      <c r="F12" s="679">
        <v>66441231000</v>
      </c>
      <c r="G12" s="679">
        <v>29573000</v>
      </c>
      <c r="H12" s="679">
        <v>4616743000</v>
      </c>
      <c r="I12" s="679">
        <v>319848000</v>
      </c>
      <c r="J12" s="679">
        <v>0</v>
      </c>
      <c r="K12" s="679">
        <v>0</v>
      </c>
      <c r="L12" s="1079">
        <v>305824000</v>
      </c>
    </row>
    <row r="13" spans="1:12" ht="18.95" customHeight="1">
      <c r="A13" s="979"/>
      <c r="B13" s="980"/>
      <c r="C13" s="981"/>
      <c r="D13" s="962" t="s">
        <v>42</v>
      </c>
      <c r="E13" s="1080">
        <v>79784283407.610001</v>
      </c>
      <c r="F13" s="1078">
        <v>72503738429.320007</v>
      </c>
      <c r="G13" s="1078">
        <v>49770275.68</v>
      </c>
      <c r="H13" s="1078">
        <v>5586973967.2800007</v>
      </c>
      <c r="I13" s="1078">
        <v>1151076145.2500002</v>
      </c>
      <c r="J13" s="1078">
        <v>5000</v>
      </c>
      <c r="K13" s="1078">
        <v>0</v>
      </c>
      <c r="L13" s="1081">
        <v>492719590.08000004</v>
      </c>
    </row>
    <row r="14" spans="1:12" ht="18.95" customHeight="1">
      <c r="A14" s="979"/>
      <c r="B14" s="980"/>
      <c r="C14" s="946" t="s">
        <v>4</v>
      </c>
      <c r="D14" s="962" t="s">
        <v>43</v>
      </c>
      <c r="E14" s="1080">
        <v>71631763240.869995</v>
      </c>
      <c r="F14" s="1078">
        <v>66035167237.079994</v>
      </c>
      <c r="G14" s="1078">
        <v>43517758.859999992</v>
      </c>
      <c r="H14" s="1078">
        <v>4681605956.9400005</v>
      </c>
      <c r="I14" s="1078">
        <v>562181356.16999984</v>
      </c>
      <c r="J14" s="1078">
        <v>0</v>
      </c>
      <c r="K14" s="1078">
        <v>0</v>
      </c>
      <c r="L14" s="1081">
        <v>309290931.82000017</v>
      </c>
    </row>
    <row r="15" spans="1:12" ht="18.95" customHeight="1">
      <c r="A15" s="979"/>
      <c r="B15" s="980"/>
      <c r="C15" s="981"/>
      <c r="D15" s="962" t="s">
        <v>44</v>
      </c>
      <c r="E15" s="1007">
        <v>0.99886414582602956</v>
      </c>
      <c r="F15" s="1008">
        <v>0.99388837688874243</v>
      </c>
      <c r="G15" s="1008">
        <v>1.4715368363033845</v>
      </c>
      <c r="H15" s="1008">
        <v>1.0140495056666574</v>
      </c>
      <c r="I15" s="1008">
        <v>1.7576516225519616</v>
      </c>
      <c r="J15" s="1008">
        <v>0</v>
      </c>
      <c r="K15" s="1008">
        <v>0</v>
      </c>
      <c r="L15" s="1009">
        <v>1.0113363628099827</v>
      </c>
    </row>
    <row r="16" spans="1:12" ht="18.95" customHeight="1">
      <c r="A16" s="982"/>
      <c r="B16" s="983"/>
      <c r="C16" s="984"/>
      <c r="D16" s="962" t="s">
        <v>45</v>
      </c>
      <c r="E16" s="1010">
        <v>0.89781796842005102</v>
      </c>
      <c r="F16" s="1011">
        <v>0.91078292882034106</v>
      </c>
      <c r="G16" s="1011">
        <v>0.87437246962020432</v>
      </c>
      <c r="H16" s="1011">
        <v>0.83795020065561976</v>
      </c>
      <c r="I16" s="1011">
        <v>0.48839632242391806</v>
      </c>
      <c r="J16" s="1011">
        <v>0</v>
      </c>
      <c r="K16" s="1011">
        <v>0</v>
      </c>
      <c r="L16" s="1012">
        <v>0.62772201074810596</v>
      </c>
    </row>
    <row r="17" spans="1:12" ht="18.95" customHeight="1">
      <c r="A17" s="985" t="s">
        <v>350</v>
      </c>
      <c r="B17" s="986" t="s">
        <v>47</v>
      </c>
      <c r="C17" s="987" t="s">
        <v>351</v>
      </c>
      <c r="D17" s="988" t="s">
        <v>41</v>
      </c>
      <c r="E17" s="1082">
        <v>1300126000</v>
      </c>
      <c r="F17" s="1077">
        <v>17761000</v>
      </c>
      <c r="G17" s="1077">
        <v>1544000</v>
      </c>
      <c r="H17" s="1077">
        <v>1013834000</v>
      </c>
      <c r="I17" s="1077">
        <v>9155000</v>
      </c>
      <c r="J17" s="1077">
        <v>0</v>
      </c>
      <c r="K17" s="1077">
        <v>0</v>
      </c>
      <c r="L17" s="1085">
        <v>257832000</v>
      </c>
    </row>
    <row r="18" spans="1:12" ht="18.95" customHeight="1">
      <c r="A18" s="989"/>
      <c r="B18" s="986"/>
      <c r="C18" s="987"/>
      <c r="D18" s="990" t="s">
        <v>42</v>
      </c>
      <c r="E18" s="1084">
        <v>3032607524.6500006</v>
      </c>
      <c r="F18" s="1077">
        <v>1224530212.8099997</v>
      </c>
      <c r="G18" s="1077">
        <v>2280687.8899999997</v>
      </c>
      <c r="H18" s="1077">
        <v>1452973668.1900008</v>
      </c>
      <c r="I18" s="1077">
        <v>40793622</v>
      </c>
      <c r="J18" s="1077">
        <v>0</v>
      </c>
      <c r="K18" s="1077">
        <v>0</v>
      </c>
      <c r="L18" s="1085">
        <v>312029333.76000005</v>
      </c>
    </row>
    <row r="19" spans="1:12" ht="18.95" customHeight="1">
      <c r="A19" s="989"/>
      <c r="B19" s="986"/>
      <c r="C19" s="987"/>
      <c r="D19" s="990" t="s">
        <v>43</v>
      </c>
      <c r="E19" s="1084">
        <v>2591713179.0499978</v>
      </c>
      <c r="F19" s="1077">
        <v>1201915766.6599998</v>
      </c>
      <c r="G19" s="1077">
        <v>1512809.5700000005</v>
      </c>
      <c r="H19" s="1077">
        <v>1187423701.639998</v>
      </c>
      <c r="I19" s="1077">
        <v>21122404.989999995</v>
      </c>
      <c r="J19" s="1077">
        <v>0</v>
      </c>
      <c r="K19" s="1077">
        <v>0</v>
      </c>
      <c r="L19" s="1085">
        <v>179738496.19000015</v>
      </c>
    </row>
    <row r="20" spans="1:12" ht="18.95" customHeight="1">
      <c r="A20" s="989"/>
      <c r="B20" s="987"/>
      <c r="C20" s="987"/>
      <c r="D20" s="990" t="s">
        <v>44</v>
      </c>
      <c r="E20" s="1013">
        <v>1.9934323127527622</v>
      </c>
      <c r="F20" s="947" t="s">
        <v>928</v>
      </c>
      <c r="G20" s="947">
        <v>0.9797989443005185</v>
      </c>
      <c r="H20" s="947">
        <v>1.1712210299121928</v>
      </c>
      <c r="I20" s="947">
        <v>2.3071987973784811</v>
      </c>
      <c r="J20" s="947">
        <v>0</v>
      </c>
      <c r="K20" s="947">
        <v>0</v>
      </c>
      <c r="L20" s="1014">
        <v>0.69711477314685588</v>
      </c>
    </row>
    <row r="21" spans="1:12" s="994" customFormat="1" ht="18.95" customHeight="1">
      <c r="A21" s="991"/>
      <c r="B21" s="992"/>
      <c r="C21" s="992"/>
      <c r="D21" s="993" t="s">
        <v>45</v>
      </c>
      <c r="E21" s="1015">
        <v>0.85461542846666672</v>
      </c>
      <c r="F21" s="1016">
        <v>0.98153214521501664</v>
      </c>
      <c r="G21" s="1016">
        <v>0.66331284374031585</v>
      </c>
      <c r="H21" s="1016">
        <v>0.81723690362482349</v>
      </c>
      <c r="I21" s="1016">
        <v>0.51778694693989158</v>
      </c>
      <c r="J21" s="1016">
        <v>0</v>
      </c>
      <c r="K21" s="1016">
        <v>0</v>
      </c>
      <c r="L21" s="1017">
        <v>0.57603076615946469</v>
      </c>
    </row>
    <row r="22" spans="1:12" ht="18.95" customHeight="1">
      <c r="A22" s="985" t="s">
        <v>352</v>
      </c>
      <c r="B22" s="986" t="s">
        <v>47</v>
      </c>
      <c r="C22" s="987" t="s">
        <v>353</v>
      </c>
      <c r="D22" s="990" t="s">
        <v>41</v>
      </c>
      <c r="E22" s="1082">
        <v>3784000</v>
      </c>
      <c r="F22" s="1077">
        <v>3784000</v>
      </c>
      <c r="G22" s="1077">
        <v>0</v>
      </c>
      <c r="H22" s="1077">
        <v>0</v>
      </c>
      <c r="I22" s="1077">
        <v>0</v>
      </c>
      <c r="J22" s="1077">
        <v>0</v>
      </c>
      <c r="K22" s="1077">
        <v>0</v>
      </c>
      <c r="L22" s="1085">
        <v>0</v>
      </c>
    </row>
    <row r="23" spans="1:12" ht="18.95" customHeight="1">
      <c r="A23" s="985"/>
      <c r="B23" s="986"/>
      <c r="C23" s="987"/>
      <c r="D23" s="990" t="s">
        <v>42</v>
      </c>
      <c r="E23" s="1084">
        <v>3853504.02</v>
      </c>
      <c r="F23" s="1077">
        <v>3853504.02</v>
      </c>
      <c r="G23" s="1077">
        <v>0</v>
      </c>
      <c r="H23" s="1077">
        <v>0</v>
      </c>
      <c r="I23" s="1077">
        <v>0</v>
      </c>
      <c r="J23" s="1077">
        <v>0</v>
      </c>
      <c r="K23" s="1077">
        <v>0</v>
      </c>
      <c r="L23" s="1085">
        <v>0</v>
      </c>
    </row>
    <row r="24" spans="1:12" ht="18.95" customHeight="1">
      <c r="A24" s="985"/>
      <c r="B24" s="986"/>
      <c r="C24" s="987"/>
      <c r="D24" s="990" t="s">
        <v>43</v>
      </c>
      <c r="E24" s="1084">
        <v>381683.39999999997</v>
      </c>
      <c r="F24" s="1077">
        <v>381683.39999999997</v>
      </c>
      <c r="G24" s="1077">
        <v>0</v>
      </c>
      <c r="H24" s="1077">
        <v>0</v>
      </c>
      <c r="I24" s="1077">
        <v>0</v>
      </c>
      <c r="J24" s="1077">
        <v>0</v>
      </c>
      <c r="K24" s="1077">
        <v>0</v>
      </c>
      <c r="L24" s="1085">
        <v>0</v>
      </c>
    </row>
    <row r="25" spans="1:12" ht="18.95" customHeight="1">
      <c r="A25" s="985"/>
      <c r="B25" s="987"/>
      <c r="C25" s="987"/>
      <c r="D25" s="990" t="s">
        <v>44</v>
      </c>
      <c r="E25" s="1013">
        <v>0.10086770613107822</v>
      </c>
      <c r="F25" s="947">
        <v>0.10086770613107822</v>
      </c>
      <c r="G25" s="947">
        <v>0</v>
      </c>
      <c r="H25" s="947">
        <v>0</v>
      </c>
      <c r="I25" s="947">
        <v>0</v>
      </c>
      <c r="J25" s="947">
        <v>0</v>
      </c>
      <c r="K25" s="947">
        <v>0</v>
      </c>
      <c r="L25" s="1014">
        <v>0</v>
      </c>
    </row>
    <row r="26" spans="1:12" ht="18.95" customHeight="1">
      <c r="A26" s="991"/>
      <c r="B26" s="992"/>
      <c r="C26" s="992"/>
      <c r="D26" s="990" t="s">
        <v>45</v>
      </c>
      <c r="E26" s="1015">
        <v>9.9048398034368726E-2</v>
      </c>
      <c r="F26" s="1016">
        <v>9.9048398034368726E-2</v>
      </c>
      <c r="G26" s="1016">
        <v>0</v>
      </c>
      <c r="H26" s="1016">
        <v>0</v>
      </c>
      <c r="I26" s="1016">
        <v>0</v>
      </c>
      <c r="J26" s="1016">
        <v>0</v>
      </c>
      <c r="K26" s="1016">
        <v>0</v>
      </c>
      <c r="L26" s="1017">
        <v>0</v>
      </c>
    </row>
    <row r="27" spans="1:12" ht="18.95" customHeight="1">
      <c r="A27" s="985" t="s">
        <v>354</v>
      </c>
      <c r="B27" s="986" t="s">
        <v>47</v>
      </c>
      <c r="C27" s="987" t="s">
        <v>355</v>
      </c>
      <c r="D27" s="988" t="s">
        <v>41</v>
      </c>
      <c r="E27" s="1082">
        <v>36722000</v>
      </c>
      <c r="F27" s="1077">
        <v>233000</v>
      </c>
      <c r="G27" s="1077">
        <v>967000</v>
      </c>
      <c r="H27" s="1077">
        <v>27274000</v>
      </c>
      <c r="I27" s="1077">
        <v>452000</v>
      </c>
      <c r="J27" s="1077">
        <v>0</v>
      </c>
      <c r="K27" s="1077">
        <v>0</v>
      </c>
      <c r="L27" s="1085">
        <v>7796000</v>
      </c>
    </row>
    <row r="28" spans="1:12" ht="18.95" customHeight="1">
      <c r="A28" s="985"/>
      <c r="B28" s="986"/>
      <c r="C28" s="987"/>
      <c r="D28" s="990" t="s">
        <v>42</v>
      </c>
      <c r="E28" s="1084">
        <v>37410818</v>
      </c>
      <c r="F28" s="1077">
        <v>233000</v>
      </c>
      <c r="G28" s="1077">
        <v>945391.1</v>
      </c>
      <c r="H28" s="1077">
        <v>27333508.899999999</v>
      </c>
      <c r="I28" s="1077">
        <v>509100</v>
      </c>
      <c r="J28" s="1077">
        <v>0</v>
      </c>
      <c r="K28" s="1077">
        <v>0</v>
      </c>
      <c r="L28" s="1085">
        <v>8389818</v>
      </c>
    </row>
    <row r="29" spans="1:12" ht="18.95" customHeight="1">
      <c r="A29" s="985"/>
      <c r="B29" s="986"/>
      <c r="C29" s="987"/>
      <c r="D29" s="990" t="s">
        <v>43</v>
      </c>
      <c r="E29" s="1084">
        <v>31852463.28000002</v>
      </c>
      <c r="F29" s="1077">
        <v>233000</v>
      </c>
      <c r="G29" s="1077">
        <v>754015.19</v>
      </c>
      <c r="H29" s="1077">
        <v>23699570.980000019</v>
      </c>
      <c r="I29" s="1077">
        <v>392781.27</v>
      </c>
      <c r="J29" s="1077">
        <v>0</v>
      </c>
      <c r="K29" s="1077">
        <v>0</v>
      </c>
      <c r="L29" s="1085">
        <v>6773095.8399999999</v>
      </c>
    </row>
    <row r="30" spans="1:12" ht="18.95" customHeight="1">
      <c r="A30" s="989"/>
      <c r="B30" s="987"/>
      <c r="C30" s="987"/>
      <c r="D30" s="990" t="s">
        <v>44</v>
      </c>
      <c r="E30" s="1013">
        <v>0.86739456674473125</v>
      </c>
      <c r="F30" s="947">
        <v>1</v>
      </c>
      <c r="G30" s="947">
        <v>0.77974683557393998</v>
      </c>
      <c r="H30" s="947">
        <v>0.86894371855980124</v>
      </c>
      <c r="I30" s="947">
        <v>0.86898511061946904</v>
      </c>
      <c r="J30" s="947">
        <v>0</v>
      </c>
      <c r="K30" s="947">
        <v>0</v>
      </c>
      <c r="L30" s="1014">
        <v>0.86879115443817345</v>
      </c>
    </row>
    <row r="31" spans="1:12" ht="18.95" customHeight="1">
      <c r="A31" s="991"/>
      <c r="B31" s="992"/>
      <c r="C31" s="992"/>
      <c r="D31" s="993" t="s">
        <v>45</v>
      </c>
      <c r="E31" s="1015">
        <v>0.85142386568505457</v>
      </c>
      <c r="F31" s="1016">
        <v>1</v>
      </c>
      <c r="G31" s="1016">
        <v>0.79756958786686272</v>
      </c>
      <c r="H31" s="1016">
        <v>0.86705190565562629</v>
      </c>
      <c r="I31" s="1016">
        <v>0.77152086034177969</v>
      </c>
      <c r="J31" s="1016">
        <v>0</v>
      </c>
      <c r="K31" s="1016">
        <v>0</v>
      </c>
      <c r="L31" s="1017">
        <v>0.80729949565056114</v>
      </c>
    </row>
    <row r="32" spans="1:12" ht="18.95" customHeight="1">
      <c r="A32" s="985" t="s">
        <v>356</v>
      </c>
      <c r="B32" s="986" t="s">
        <v>47</v>
      </c>
      <c r="C32" s="987" t="s">
        <v>357</v>
      </c>
      <c r="D32" s="990" t="s">
        <v>41</v>
      </c>
      <c r="E32" s="1084">
        <v>763000</v>
      </c>
      <c r="F32" s="1077">
        <v>763000</v>
      </c>
      <c r="G32" s="1077">
        <v>0</v>
      </c>
      <c r="H32" s="1077">
        <v>0</v>
      </c>
      <c r="I32" s="1077">
        <v>0</v>
      </c>
      <c r="J32" s="1077">
        <v>0</v>
      </c>
      <c r="K32" s="1077">
        <v>0</v>
      </c>
      <c r="L32" s="1085">
        <v>0</v>
      </c>
    </row>
    <row r="33" spans="1:12" ht="18.95" customHeight="1">
      <c r="A33" s="985"/>
      <c r="B33" s="986"/>
      <c r="C33" s="987"/>
      <c r="D33" s="990" t="s">
        <v>42</v>
      </c>
      <c r="E33" s="1084">
        <v>763000</v>
      </c>
      <c r="F33" s="1077">
        <v>763000</v>
      </c>
      <c r="G33" s="1077">
        <v>0</v>
      </c>
      <c r="H33" s="1077">
        <v>0</v>
      </c>
      <c r="I33" s="1077">
        <v>0</v>
      </c>
      <c r="J33" s="1077">
        <v>0</v>
      </c>
      <c r="K33" s="1077">
        <v>0</v>
      </c>
      <c r="L33" s="1085">
        <v>0</v>
      </c>
    </row>
    <row r="34" spans="1:12" ht="18.95" customHeight="1">
      <c r="A34" s="985"/>
      <c r="B34" s="986"/>
      <c r="C34" s="987"/>
      <c r="D34" s="990" t="s">
        <v>43</v>
      </c>
      <c r="E34" s="1084">
        <v>727825</v>
      </c>
      <c r="F34" s="1077">
        <v>727825</v>
      </c>
      <c r="G34" s="1077">
        <v>0</v>
      </c>
      <c r="H34" s="1077">
        <v>0</v>
      </c>
      <c r="I34" s="1077">
        <v>0</v>
      </c>
      <c r="J34" s="1077">
        <v>0</v>
      </c>
      <c r="K34" s="1077">
        <v>0</v>
      </c>
      <c r="L34" s="1085">
        <v>0</v>
      </c>
    </row>
    <row r="35" spans="1:12" ht="18.95" customHeight="1">
      <c r="A35" s="989"/>
      <c r="B35" s="987"/>
      <c r="C35" s="987"/>
      <c r="D35" s="990" t="s">
        <v>44</v>
      </c>
      <c r="E35" s="1013">
        <v>0.95389908256880729</v>
      </c>
      <c r="F35" s="947">
        <v>0.95389908256880729</v>
      </c>
      <c r="G35" s="947">
        <v>0</v>
      </c>
      <c r="H35" s="947">
        <v>0</v>
      </c>
      <c r="I35" s="947">
        <v>0</v>
      </c>
      <c r="J35" s="947">
        <v>0</v>
      </c>
      <c r="K35" s="947">
        <v>0</v>
      </c>
      <c r="L35" s="1014">
        <v>0</v>
      </c>
    </row>
    <row r="36" spans="1:12" ht="18.75" customHeight="1">
      <c r="A36" s="991"/>
      <c r="B36" s="992"/>
      <c r="C36" s="992"/>
      <c r="D36" s="990" t="s">
        <v>45</v>
      </c>
      <c r="E36" s="1015">
        <v>0.95389908256880729</v>
      </c>
      <c r="F36" s="1016">
        <v>0.95389908256880729</v>
      </c>
      <c r="G36" s="1016">
        <v>0</v>
      </c>
      <c r="H36" s="1016">
        <v>0</v>
      </c>
      <c r="I36" s="1016">
        <v>0</v>
      </c>
      <c r="J36" s="1016">
        <v>0</v>
      </c>
      <c r="K36" s="1016">
        <v>0</v>
      </c>
      <c r="L36" s="1017">
        <v>0</v>
      </c>
    </row>
    <row r="37" spans="1:12" ht="18.95" hidden="1" customHeight="1">
      <c r="A37" s="985" t="s">
        <v>358</v>
      </c>
      <c r="B37" s="986" t="s">
        <v>47</v>
      </c>
      <c r="C37" s="987" t="s">
        <v>359</v>
      </c>
      <c r="D37" s="988" t="s">
        <v>41</v>
      </c>
      <c r="E37" s="1082">
        <v>0</v>
      </c>
      <c r="F37" s="1083">
        <v>0</v>
      </c>
      <c r="G37" s="1083">
        <v>0</v>
      </c>
      <c r="H37" s="1083">
        <v>0</v>
      </c>
      <c r="I37" s="1083">
        <v>0</v>
      </c>
      <c r="J37" s="1083">
        <v>0</v>
      </c>
      <c r="K37" s="1083">
        <v>0</v>
      </c>
      <c r="L37" s="1086">
        <v>0</v>
      </c>
    </row>
    <row r="38" spans="1:12" ht="18.95" hidden="1" customHeight="1">
      <c r="A38" s="985"/>
      <c r="B38" s="986"/>
      <c r="C38" s="987"/>
      <c r="D38" s="990" t="s">
        <v>42</v>
      </c>
      <c r="E38" s="1084">
        <v>0</v>
      </c>
      <c r="F38" s="1077">
        <v>0</v>
      </c>
      <c r="G38" s="1077">
        <v>0</v>
      </c>
      <c r="H38" s="1077">
        <v>0</v>
      </c>
      <c r="I38" s="1077">
        <v>0</v>
      </c>
      <c r="J38" s="1077">
        <v>0</v>
      </c>
      <c r="K38" s="1077">
        <v>0</v>
      </c>
      <c r="L38" s="1085">
        <v>0</v>
      </c>
    </row>
    <row r="39" spans="1:12" ht="18.95" hidden="1" customHeight="1">
      <c r="A39" s="985"/>
      <c r="B39" s="986"/>
      <c r="C39" s="987"/>
      <c r="D39" s="990" t="s">
        <v>43</v>
      </c>
      <c r="E39" s="1084">
        <v>0</v>
      </c>
      <c r="F39" s="1077">
        <v>0</v>
      </c>
      <c r="G39" s="1077">
        <v>0</v>
      </c>
      <c r="H39" s="1077">
        <v>0</v>
      </c>
      <c r="I39" s="1077">
        <v>0</v>
      </c>
      <c r="J39" s="1077">
        <v>0</v>
      </c>
      <c r="K39" s="1077">
        <v>0</v>
      </c>
      <c r="L39" s="1085">
        <v>0</v>
      </c>
    </row>
    <row r="40" spans="1:12" ht="18.95" hidden="1" customHeight="1">
      <c r="A40" s="989"/>
      <c r="B40" s="987"/>
      <c r="C40" s="987"/>
      <c r="D40" s="990" t="s">
        <v>44</v>
      </c>
      <c r="E40" s="1013">
        <v>0</v>
      </c>
      <c r="F40" s="947">
        <v>0</v>
      </c>
      <c r="G40" s="947">
        <v>0</v>
      </c>
      <c r="H40" s="947">
        <v>0</v>
      </c>
      <c r="I40" s="947">
        <v>0</v>
      </c>
      <c r="J40" s="947">
        <v>0</v>
      </c>
      <c r="K40" s="947">
        <v>0</v>
      </c>
      <c r="L40" s="1014">
        <v>0</v>
      </c>
    </row>
    <row r="41" spans="1:12" ht="18.95" hidden="1" customHeight="1">
      <c r="A41" s="991"/>
      <c r="B41" s="992"/>
      <c r="C41" s="992"/>
      <c r="D41" s="996" t="s">
        <v>45</v>
      </c>
      <c r="E41" s="1015">
        <v>0</v>
      </c>
      <c r="F41" s="1016">
        <v>0</v>
      </c>
      <c r="G41" s="1016">
        <v>0</v>
      </c>
      <c r="H41" s="1016">
        <v>0</v>
      </c>
      <c r="I41" s="1016">
        <v>0</v>
      </c>
      <c r="J41" s="1016">
        <v>0</v>
      </c>
      <c r="K41" s="1016">
        <v>0</v>
      </c>
      <c r="L41" s="1017">
        <v>0</v>
      </c>
    </row>
    <row r="42" spans="1:12" ht="18.95" customHeight="1">
      <c r="A42" s="997" t="s">
        <v>360</v>
      </c>
      <c r="B42" s="998" t="s">
        <v>47</v>
      </c>
      <c r="C42" s="999" t="s">
        <v>361</v>
      </c>
      <c r="D42" s="1000" t="s">
        <v>41</v>
      </c>
      <c r="E42" s="1148">
        <v>0</v>
      </c>
      <c r="F42" s="1146">
        <v>0</v>
      </c>
      <c r="G42" s="1146">
        <v>0</v>
      </c>
      <c r="H42" s="1146">
        <v>0</v>
      </c>
      <c r="I42" s="1146">
        <v>0</v>
      </c>
      <c r="J42" s="1146">
        <v>0</v>
      </c>
      <c r="K42" s="1146">
        <v>0</v>
      </c>
      <c r="L42" s="1149">
        <v>0</v>
      </c>
    </row>
    <row r="43" spans="1:12" ht="18.95" customHeight="1">
      <c r="A43" s="989"/>
      <c r="B43" s="987"/>
      <c r="C43" s="987" t="s">
        <v>362</v>
      </c>
      <c r="D43" s="990" t="s">
        <v>42</v>
      </c>
      <c r="E43" s="1084">
        <v>1498962</v>
      </c>
      <c r="F43" s="1077">
        <v>0</v>
      </c>
      <c r="G43" s="1077">
        <v>0</v>
      </c>
      <c r="H43" s="1077">
        <v>0</v>
      </c>
      <c r="I43" s="1077">
        <v>1498962</v>
      </c>
      <c r="J43" s="1077">
        <v>0</v>
      </c>
      <c r="K43" s="1077">
        <v>0</v>
      </c>
      <c r="L43" s="1085">
        <v>0</v>
      </c>
    </row>
    <row r="44" spans="1:12" ht="18.95" customHeight="1">
      <c r="A44" s="989"/>
      <c r="B44" s="987"/>
      <c r="C44" s="987"/>
      <c r="D44" s="990" t="s">
        <v>43</v>
      </c>
      <c r="E44" s="1084">
        <v>844906</v>
      </c>
      <c r="F44" s="1077">
        <v>0</v>
      </c>
      <c r="G44" s="1077">
        <v>0</v>
      </c>
      <c r="H44" s="1077">
        <v>0</v>
      </c>
      <c r="I44" s="1077">
        <v>844906</v>
      </c>
      <c r="J44" s="1077">
        <v>0</v>
      </c>
      <c r="K44" s="1077">
        <v>0</v>
      </c>
      <c r="L44" s="1085">
        <v>0</v>
      </c>
    </row>
    <row r="45" spans="1:12" ht="18.95" customHeight="1">
      <c r="A45" s="989"/>
      <c r="B45" s="987"/>
      <c r="C45" s="987"/>
      <c r="D45" s="990" t="s">
        <v>44</v>
      </c>
      <c r="E45" s="1013">
        <v>0</v>
      </c>
      <c r="F45" s="947">
        <v>0</v>
      </c>
      <c r="G45" s="947">
        <v>0</v>
      </c>
      <c r="H45" s="947">
        <v>0</v>
      </c>
      <c r="I45" s="947">
        <v>0</v>
      </c>
      <c r="J45" s="947">
        <v>0</v>
      </c>
      <c r="K45" s="947">
        <v>0</v>
      </c>
      <c r="L45" s="1014">
        <v>0</v>
      </c>
    </row>
    <row r="46" spans="1:12" ht="18.95" customHeight="1">
      <c r="A46" s="991"/>
      <c r="B46" s="992"/>
      <c r="C46" s="992"/>
      <c r="D46" s="993" t="s">
        <v>45</v>
      </c>
      <c r="E46" s="1015">
        <v>0.56366071988482702</v>
      </c>
      <c r="F46" s="1016">
        <v>0</v>
      </c>
      <c r="G46" s="1016">
        <v>0</v>
      </c>
      <c r="H46" s="1016">
        <v>0</v>
      </c>
      <c r="I46" s="1016">
        <v>0.56366071988482702</v>
      </c>
      <c r="J46" s="1016">
        <v>0</v>
      </c>
      <c r="K46" s="1016">
        <v>0</v>
      </c>
      <c r="L46" s="1017">
        <v>0</v>
      </c>
    </row>
    <row r="47" spans="1:12" ht="18.95" customHeight="1">
      <c r="A47" s="985" t="s">
        <v>363</v>
      </c>
      <c r="B47" s="986" t="s">
        <v>47</v>
      </c>
      <c r="C47" s="987" t="s">
        <v>364</v>
      </c>
      <c r="D47" s="1001" t="s">
        <v>41</v>
      </c>
      <c r="E47" s="1082">
        <v>99696000</v>
      </c>
      <c r="F47" s="1077">
        <v>0</v>
      </c>
      <c r="G47" s="1077">
        <v>257000</v>
      </c>
      <c r="H47" s="1077">
        <v>98989000</v>
      </c>
      <c r="I47" s="1077">
        <v>450000</v>
      </c>
      <c r="J47" s="1077">
        <v>0</v>
      </c>
      <c r="K47" s="1077">
        <v>0</v>
      </c>
      <c r="L47" s="1085">
        <v>0</v>
      </c>
    </row>
    <row r="48" spans="1:12" ht="18.95" customHeight="1">
      <c r="A48" s="985"/>
      <c r="B48" s="986"/>
      <c r="C48" s="987"/>
      <c r="D48" s="990" t="s">
        <v>42</v>
      </c>
      <c r="E48" s="1084">
        <v>96594408.650000006</v>
      </c>
      <c r="F48" s="1077">
        <v>0</v>
      </c>
      <c r="G48" s="1077">
        <v>289949</v>
      </c>
      <c r="H48" s="1077">
        <v>95563123.650000006</v>
      </c>
      <c r="I48" s="1077">
        <v>741336</v>
      </c>
      <c r="J48" s="1077">
        <v>0</v>
      </c>
      <c r="K48" s="1077">
        <v>0</v>
      </c>
      <c r="L48" s="1085">
        <v>0</v>
      </c>
    </row>
    <row r="49" spans="1:12" ht="18.95" customHeight="1">
      <c r="A49" s="985"/>
      <c r="B49" s="986"/>
      <c r="C49" s="987"/>
      <c r="D49" s="990" t="s">
        <v>43</v>
      </c>
      <c r="E49" s="1084">
        <v>84501806.439999983</v>
      </c>
      <c r="F49" s="1077">
        <v>0</v>
      </c>
      <c r="G49" s="1077">
        <v>183239.31999999998</v>
      </c>
      <c r="H49" s="1077">
        <v>83740770.159999996</v>
      </c>
      <c r="I49" s="1077">
        <v>577796.96</v>
      </c>
      <c r="J49" s="1077">
        <v>0</v>
      </c>
      <c r="K49" s="1077">
        <v>0</v>
      </c>
      <c r="L49" s="1085">
        <v>0</v>
      </c>
    </row>
    <row r="50" spans="1:12" ht="18.95" customHeight="1">
      <c r="A50" s="985"/>
      <c r="B50" s="987"/>
      <c r="C50" s="987"/>
      <c r="D50" s="990" t="s">
        <v>44</v>
      </c>
      <c r="E50" s="1013">
        <v>0.84759475244744009</v>
      </c>
      <c r="F50" s="947">
        <v>0</v>
      </c>
      <c r="G50" s="947">
        <v>0.71299346303501931</v>
      </c>
      <c r="H50" s="947">
        <v>0.84596036084817505</v>
      </c>
      <c r="I50" s="947">
        <v>1.2839932444444444</v>
      </c>
      <c r="J50" s="947">
        <v>0</v>
      </c>
      <c r="K50" s="947">
        <v>0</v>
      </c>
      <c r="L50" s="1014">
        <v>0</v>
      </c>
    </row>
    <row r="51" spans="1:12" ht="18.95" customHeight="1">
      <c r="A51" s="991"/>
      <c r="B51" s="992"/>
      <c r="C51" s="992"/>
      <c r="D51" s="995" t="s">
        <v>45</v>
      </c>
      <c r="E51" s="1015">
        <v>0.87481053635499406</v>
      </c>
      <c r="F51" s="1016">
        <v>0</v>
      </c>
      <c r="G51" s="1016">
        <v>0.63197086384157208</v>
      </c>
      <c r="H51" s="1016">
        <v>0.87628749418761798</v>
      </c>
      <c r="I51" s="1016">
        <v>0.77939957050514197</v>
      </c>
      <c r="J51" s="1016">
        <v>0</v>
      </c>
      <c r="K51" s="1016">
        <v>0</v>
      </c>
      <c r="L51" s="1017">
        <v>0</v>
      </c>
    </row>
    <row r="52" spans="1:12" ht="18.95" hidden="1" customHeight="1">
      <c r="A52" s="985" t="s">
        <v>365</v>
      </c>
      <c r="B52" s="986" t="s">
        <v>47</v>
      </c>
      <c r="C52" s="987" t="s">
        <v>366</v>
      </c>
      <c r="D52" s="988" t="s">
        <v>41</v>
      </c>
      <c r="E52" s="1082">
        <v>0</v>
      </c>
      <c r="F52" s="1083">
        <v>0</v>
      </c>
      <c r="G52" s="1083">
        <v>0</v>
      </c>
      <c r="H52" s="1083">
        <v>0</v>
      </c>
      <c r="I52" s="1083">
        <v>0</v>
      </c>
      <c r="J52" s="1083">
        <v>0</v>
      </c>
      <c r="K52" s="1083">
        <v>0</v>
      </c>
      <c r="L52" s="1086">
        <v>0</v>
      </c>
    </row>
    <row r="53" spans="1:12" ht="18.95" hidden="1" customHeight="1">
      <c r="A53" s="985"/>
      <c r="B53" s="986"/>
      <c r="C53" s="987"/>
      <c r="D53" s="990" t="s">
        <v>42</v>
      </c>
      <c r="E53" s="1084">
        <v>0</v>
      </c>
      <c r="F53" s="1077">
        <v>0</v>
      </c>
      <c r="G53" s="1077">
        <v>0</v>
      </c>
      <c r="H53" s="1077">
        <v>0</v>
      </c>
      <c r="I53" s="1077">
        <v>0</v>
      </c>
      <c r="J53" s="1077">
        <v>0</v>
      </c>
      <c r="K53" s="1077">
        <v>0</v>
      </c>
      <c r="L53" s="1085">
        <v>0</v>
      </c>
    </row>
    <row r="54" spans="1:12" ht="18.95" hidden="1" customHeight="1">
      <c r="A54" s="985"/>
      <c r="B54" s="986"/>
      <c r="C54" s="987"/>
      <c r="D54" s="990" t="s">
        <v>43</v>
      </c>
      <c r="E54" s="1084">
        <v>0</v>
      </c>
      <c r="F54" s="1077">
        <v>0</v>
      </c>
      <c r="G54" s="1077">
        <v>0</v>
      </c>
      <c r="H54" s="1077">
        <v>0</v>
      </c>
      <c r="I54" s="1077">
        <v>0</v>
      </c>
      <c r="J54" s="1077">
        <v>0</v>
      </c>
      <c r="K54" s="1077">
        <v>0</v>
      </c>
      <c r="L54" s="1085">
        <v>0</v>
      </c>
    </row>
    <row r="55" spans="1:12" ht="18.95" hidden="1" customHeight="1">
      <c r="A55" s="989"/>
      <c r="B55" s="987"/>
      <c r="C55" s="987"/>
      <c r="D55" s="990" t="s">
        <v>44</v>
      </c>
      <c r="E55" s="1013">
        <v>0</v>
      </c>
      <c r="F55" s="947">
        <v>0</v>
      </c>
      <c r="G55" s="947">
        <v>0</v>
      </c>
      <c r="H55" s="947">
        <v>0</v>
      </c>
      <c r="I55" s="947">
        <v>0</v>
      </c>
      <c r="J55" s="947">
        <v>0</v>
      </c>
      <c r="K55" s="947">
        <v>0</v>
      </c>
      <c r="L55" s="1014">
        <v>0</v>
      </c>
    </row>
    <row r="56" spans="1:12" ht="18.95" hidden="1" customHeight="1">
      <c r="A56" s="991"/>
      <c r="B56" s="992"/>
      <c r="C56" s="992"/>
      <c r="D56" s="995" t="s">
        <v>45</v>
      </c>
      <c r="E56" s="1015">
        <v>0</v>
      </c>
      <c r="F56" s="1016">
        <v>0</v>
      </c>
      <c r="G56" s="1016">
        <v>0</v>
      </c>
      <c r="H56" s="1016">
        <v>0</v>
      </c>
      <c r="I56" s="1016">
        <v>0</v>
      </c>
      <c r="J56" s="1016">
        <v>0</v>
      </c>
      <c r="K56" s="1016">
        <v>0</v>
      </c>
      <c r="L56" s="1017">
        <v>0</v>
      </c>
    </row>
    <row r="57" spans="1:12" ht="18.95" customHeight="1">
      <c r="A57" s="985" t="s">
        <v>367</v>
      </c>
      <c r="B57" s="986" t="s">
        <v>47</v>
      </c>
      <c r="C57" s="987" t="s">
        <v>368</v>
      </c>
      <c r="D57" s="990" t="s">
        <v>41</v>
      </c>
      <c r="E57" s="1082">
        <v>895990000</v>
      </c>
      <c r="F57" s="1077">
        <v>649264000</v>
      </c>
      <c r="G57" s="1077">
        <v>2301000</v>
      </c>
      <c r="H57" s="1077">
        <v>205206000</v>
      </c>
      <c r="I57" s="1077">
        <v>38307000</v>
      </c>
      <c r="J57" s="1077">
        <v>0</v>
      </c>
      <c r="K57" s="1077">
        <v>0</v>
      </c>
      <c r="L57" s="1085">
        <v>912000</v>
      </c>
    </row>
    <row r="58" spans="1:12" ht="18.95" customHeight="1">
      <c r="A58" s="985"/>
      <c r="B58" s="986"/>
      <c r="C58" s="987"/>
      <c r="D58" s="990" t="s">
        <v>42</v>
      </c>
      <c r="E58" s="1084">
        <v>1093682941.99</v>
      </c>
      <c r="F58" s="1077">
        <v>645915752.01999998</v>
      </c>
      <c r="G58" s="1077">
        <v>2438292</v>
      </c>
      <c r="H58" s="1077">
        <v>240076092.78</v>
      </c>
      <c r="I58" s="1077">
        <v>171751629.91999999</v>
      </c>
      <c r="J58" s="1077">
        <v>0</v>
      </c>
      <c r="K58" s="1077">
        <v>0</v>
      </c>
      <c r="L58" s="1085">
        <v>33501175.27</v>
      </c>
    </row>
    <row r="59" spans="1:12" ht="18.95" customHeight="1">
      <c r="A59" s="985"/>
      <c r="B59" s="986"/>
      <c r="C59" s="987"/>
      <c r="D59" s="990" t="s">
        <v>43</v>
      </c>
      <c r="E59" s="1084">
        <v>704950639.56000006</v>
      </c>
      <c r="F59" s="1077">
        <v>424126144.36000001</v>
      </c>
      <c r="G59" s="1077">
        <v>1920974.6899999997</v>
      </c>
      <c r="H59" s="1077">
        <v>176809970.60000002</v>
      </c>
      <c r="I59" s="1077">
        <v>78866503.919999972</v>
      </c>
      <c r="J59" s="1077">
        <v>0</v>
      </c>
      <c r="K59" s="1077">
        <v>0</v>
      </c>
      <c r="L59" s="1085">
        <v>23227045.990000002</v>
      </c>
    </row>
    <row r="60" spans="1:12" ht="18.95" customHeight="1">
      <c r="A60" s="989"/>
      <c r="B60" s="987"/>
      <c r="C60" s="987"/>
      <c r="D60" s="990" t="s">
        <v>44</v>
      </c>
      <c r="E60" s="1013">
        <v>0.78678404843804062</v>
      </c>
      <c r="F60" s="947">
        <v>0.65324143085093278</v>
      </c>
      <c r="G60" s="947">
        <v>0.83484341156019115</v>
      </c>
      <c r="H60" s="947">
        <v>0.86162183659347202</v>
      </c>
      <c r="I60" s="947">
        <v>2.058801365807815</v>
      </c>
      <c r="J60" s="947">
        <v>0</v>
      </c>
      <c r="K60" s="947">
        <v>0</v>
      </c>
      <c r="L60" s="1014" t="s">
        <v>928</v>
      </c>
    </row>
    <row r="61" spans="1:12" ht="18.95" customHeight="1">
      <c r="A61" s="991"/>
      <c r="B61" s="992"/>
      <c r="C61" s="992"/>
      <c r="D61" s="990" t="s">
        <v>45</v>
      </c>
      <c r="E61" s="1015">
        <v>0.64456581747294517</v>
      </c>
      <c r="F61" s="1016">
        <v>0.65662765311669857</v>
      </c>
      <c r="G61" s="1016">
        <v>0.78783619435244001</v>
      </c>
      <c r="H61" s="1016">
        <v>0.73647470913325996</v>
      </c>
      <c r="I61" s="1016">
        <v>0.45918926042643743</v>
      </c>
      <c r="J61" s="1016">
        <v>0</v>
      </c>
      <c r="K61" s="1016">
        <v>0</v>
      </c>
      <c r="L61" s="1017">
        <v>0.69332033287798156</v>
      </c>
    </row>
    <row r="62" spans="1:12" ht="18.95" customHeight="1">
      <c r="A62" s="985" t="s">
        <v>369</v>
      </c>
      <c r="B62" s="986" t="s">
        <v>47</v>
      </c>
      <c r="C62" s="987" t="s">
        <v>132</v>
      </c>
      <c r="D62" s="988" t="s">
        <v>41</v>
      </c>
      <c r="E62" s="1082">
        <v>3038000</v>
      </c>
      <c r="F62" s="1077">
        <v>3038000</v>
      </c>
      <c r="G62" s="1077">
        <v>0</v>
      </c>
      <c r="H62" s="1077">
        <v>0</v>
      </c>
      <c r="I62" s="1077">
        <v>0</v>
      </c>
      <c r="J62" s="1077">
        <v>0</v>
      </c>
      <c r="K62" s="1077">
        <v>0</v>
      </c>
      <c r="L62" s="1085">
        <v>0</v>
      </c>
    </row>
    <row r="63" spans="1:12" ht="18.95" customHeight="1">
      <c r="A63" s="985"/>
      <c r="B63" s="986"/>
      <c r="C63" s="987"/>
      <c r="D63" s="990" t="s">
        <v>42</v>
      </c>
      <c r="E63" s="1084">
        <v>3040080</v>
      </c>
      <c r="F63" s="1077">
        <v>3040080</v>
      </c>
      <c r="G63" s="1077">
        <v>0</v>
      </c>
      <c r="H63" s="1077">
        <v>0</v>
      </c>
      <c r="I63" s="1077">
        <v>0</v>
      </c>
      <c r="J63" s="1077">
        <v>0</v>
      </c>
      <c r="K63" s="1077">
        <v>0</v>
      </c>
      <c r="L63" s="1085">
        <v>0</v>
      </c>
    </row>
    <row r="64" spans="1:12" ht="18.95" customHeight="1">
      <c r="A64" s="985"/>
      <c r="B64" s="986"/>
      <c r="C64" s="987"/>
      <c r="D64" s="990" t="s">
        <v>43</v>
      </c>
      <c r="E64" s="1084">
        <v>2874227</v>
      </c>
      <c r="F64" s="1077">
        <v>2874227</v>
      </c>
      <c r="G64" s="1077">
        <v>0</v>
      </c>
      <c r="H64" s="1077">
        <v>0</v>
      </c>
      <c r="I64" s="1077">
        <v>0</v>
      </c>
      <c r="J64" s="1077">
        <v>0</v>
      </c>
      <c r="K64" s="1077">
        <v>0</v>
      </c>
      <c r="L64" s="1085">
        <v>0</v>
      </c>
    </row>
    <row r="65" spans="1:12" ht="18.95" customHeight="1">
      <c r="A65" s="989"/>
      <c r="B65" s="987"/>
      <c r="C65" s="987"/>
      <c r="D65" s="990" t="s">
        <v>44</v>
      </c>
      <c r="E65" s="1013">
        <v>0.94609183673469388</v>
      </c>
      <c r="F65" s="947">
        <v>0.94609183673469388</v>
      </c>
      <c r="G65" s="947">
        <v>0</v>
      </c>
      <c r="H65" s="947">
        <v>0</v>
      </c>
      <c r="I65" s="947">
        <v>0</v>
      </c>
      <c r="J65" s="947">
        <v>0</v>
      </c>
      <c r="K65" s="947">
        <v>0</v>
      </c>
      <c r="L65" s="1014">
        <v>0</v>
      </c>
    </row>
    <row r="66" spans="1:12" ht="18.95" customHeight="1">
      <c r="A66" s="991"/>
      <c r="B66" s="992"/>
      <c r="C66" s="992"/>
      <c r="D66" s="995" t="s">
        <v>45</v>
      </c>
      <c r="E66" s="1015">
        <v>0.94544452777558485</v>
      </c>
      <c r="F66" s="1016">
        <v>0.94544452777558485</v>
      </c>
      <c r="G66" s="1016">
        <v>0</v>
      </c>
      <c r="H66" s="1016">
        <v>0</v>
      </c>
      <c r="I66" s="1016">
        <v>0</v>
      </c>
      <c r="J66" s="1016">
        <v>0</v>
      </c>
      <c r="K66" s="1016">
        <v>0</v>
      </c>
      <c r="L66" s="1017">
        <v>0</v>
      </c>
    </row>
    <row r="67" spans="1:12" ht="18.95" customHeight="1">
      <c r="A67" s="985" t="s">
        <v>370</v>
      </c>
      <c r="B67" s="986" t="s">
        <v>47</v>
      </c>
      <c r="C67" s="987" t="s">
        <v>371</v>
      </c>
      <c r="D67" s="988" t="s">
        <v>41</v>
      </c>
      <c r="E67" s="1082">
        <v>106250000</v>
      </c>
      <c r="F67" s="1077">
        <v>96881000</v>
      </c>
      <c r="G67" s="1077">
        <v>0</v>
      </c>
      <c r="H67" s="1077">
        <v>8897000</v>
      </c>
      <c r="I67" s="1077">
        <v>472000</v>
      </c>
      <c r="J67" s="1077">
        <v>0</v>
      </c>
      <c r="K67" s="1077">
        <v>0</v>
      </c>
      <c r="L67" s="1085">
        <v>0</v>
      </c>
    </row>
    <row r="68" spans="1:12" ht="18.95" customHeight="1">
      <c r="A68" s="985"/>
      <c r="B68" s="986"/>
      <c r="C68" s="987"/>
      <c r="D68" s="990" t="s">
        <v>42</v>
      </c>
      <c r="E68" s="1084">
        <v>242911033.57000002</v>
      </c>
      <c r="F68" s="1077">
        <v>190287615.64000002</v>
      </c>
      <c r="G68" s="1077">
        <v>0</v>
      </c>
      <c r="H68" s="1077">
        <v>48958962.280000001</v>
      </c>
      <c r="I68" s="1077">
        <v>3664455.65</v>
      </c>
      <c r="J68" s="1077">
        <v>0</v>
      </c>
      <c r="K68" s="1077">
        <v>0</v>
      </c>
      <c r="L68" s="1085">
        <v>0</v>
      </c>
    </row>
    <row r="69" spans="1:12" ht="18.95" customHeight="1">
      <c r="A69" s="985"/>
      <c r="B69" s="986"/>
      <c r="C69" s="987"/>
      <c r="D69" s="990" t="s">
        <v>43</v>
      </c>
      <c r="E69" s="1084">
        <v>206328116.37000003</v>
      </c>
      <c r="F69" s="1077">
        <v>164549347.91000003</v>
      </c>
      <c r="G69" s="1077">
        <v>0</v>
      </c>
      <c r="H69" s="1077">
        <v>40647189.810000002</v>
      </c>
      <c r="I69" s="1077">
        <v>1131578.6499999999</v>
      </c>
      <c r="J69" s="1077">
        <v>0</v>
      </c>
      <c r="K69" s="1077">
        <v>0</v>
      </c>
      <c r="L69" s="1085">
        <v>0</v>
      </c>
    </row>
    <row r="70" spans="1:12" ht="18.95" customHeight="1">
      <c r="A70" s="989"/>
      <c r="B70" s="987"/>
      <c r="C70" s="987"/>
      <c r="D70" s="990" t="s">
        <v>44</v>
      </c>
      <c r="E70" s="1013">
        <v>1.9419116834823533</v>
      </c>
      <c r="F70" s="947">
        <v>1.6984687184277623</v>
      </c>
      <c r="G70" s="947">
        <v>0</v>
      </c>
      <c r="H70" s="947">
        <v>4.5686399696526925</v>
      </c>
      <c r="I70" s="947">
        <v>2.3974123940677963</v>
      </c>
      <c r="J70" s="947">
        <v>0</v>
      </c>
      <c r="K70" s="947">
        <v>0</v>
      </c>
      <c r="L70" s="1014">
        <v>0</v>
      </c>
    </row>
    <row r="71" spans="1:12" ht="18.95" customHeight="1">
      <c r="A71" s="991"/>
      <c r="B71" s="992"/>
      <c r="C71" s="992"/>
      <c r="D71" s="993" t="s">
        <v>45</v>
      </c>
      <c r="E71" s="1015">
        <v>0.8493978776412483</v>
      </c>
      <c r="F71" s="1016">
        <v>0.86474018478063475</v>
      </c>
      <c r="G71" s="1016">
        <v>0</v>
      </c>
      <c r="H71" s="1016">
        <v>0.83022980710938388</v>
      </c>
      <c r="I71" s="1016">
        <v>0.30879856602985495</v>
      </c>
      <c r="J71" s="1016">
        <v>0</v>
      </c>
      <c r="K71" s="1016">
        <v>0</v>
      </c>
      <c r="L71" s="1017">
        <v>0</v>
      </c>
    </row>
    <row r="72" spans="1:12" ht="18.95" customHeight="1">
      <c r="A72" s="1002" t="s">
        <v>372</v>
      </c>
      <c r="B72" s="998" t="s">
        <v>47</v>
      </c>
      <c r="C72" s="1003" t="s">
        <v>373</v>
      </c>
      <c r="D72" s="1000" t="s">
        <v>41</v>
      </c>
      <c r="E72" s="1082">
        <v>420597000</v>
      </c>
      <c r="F72" s="1077">
        <v>343703000</v>
      </c>
      <c r="G72" s="1077">
        <v>157000</v>
      </c>
      <c r="H72" s="1077">
        <v>60380000</v>
      </c>
      <c r="I72" s="1077">
        <v>1239000</v>
      </c>
      <c r="J72" s="1077">
        <v>0</v>
      </c>
      <c r="K72" s="1077">
        <v>0</v>
      </c>
      <c r="L72" s="1085">
        <v>15118000</v>
      </c>
    </row>
    <row r="73" spans="1:12" ht="18.95" customHeight="1">
      <c r="A73" s="985"/>
      <c r="B73" s="986"/>
      <c r="C73" s="987"/>
      <c r="D73" s="990" t="s">
        <v>42</v>
      </c>
      <c r="E73" s="1084">
        <v>426447222.12</v>
      </c>
      <c r="F73" s="1077">
        <v>349539796.82999998</v>
      </c>
      <c r="G73" s="1077">
        <v>173829</v>
      </c>
      <c r="H73" s="1077">
        <v>55418654.789999999</v>
      </c>
      <c r="I73" s="1077">
        <v>3548012.5</v>
      </c>
      <c r="J73" s="1077">
        <v>0</v>
      </c>
      <c r="K73" s="1077">
        <v>0</v>
      </c>
      <c r="L73" s="1085">
        <v>17766929</v>
      </c>
    </row>
    <row r="74" spans="1:12" ht="18.95" customHeight="1">
      <c r="A74" s="985"/>
      <c r="B74" s="986"/>
      <c r="C74" s="987"/>
      <c r="D74" s="990" t="s">
        <v>43</v>
      </c>
      <c r="E74" s="1084">
        <v>356201081.64999998</v>
      </c>
      <c r="F74" s="1077">
        <v>295834172.82999998</v>
      </c>
      <c r="G74" s="1077">
        <v>122248.75000000001</v>
      </c>
      <c r="H74" s="1077">
        <v>45396902.059999973</v>
      </c>
      <c r="I74" s="1077">
        <v>2491945.1700000004</v>
      </c>
      <c r="J74" s="1077">
        <v>0</v>
      </c>
      <c r="K74" s="1077">
        <v>0</v>
      </c>
      <c r="L74" s="1085">
        <v>12355812.839999994</v>
      </c>
    </row>
    <row r="75" spans="1:12" ht="18.95" customHeight="1">
      <c r="A75" s="989"/>
      <c r="B75" s="987"/>
      <c r="C75" s="987" t="s">
        <v>4</v>
      </c>
      <c r="D75" s="990" t="s">
        <v>44</v>
      </c>
      <c r="E75" s="1013">
        <v>0.84689401410376197</v>
      </c>
      <c r="F75" s="947">
        <v>0.86072618752236663</v>
      </c>
      <c r="G75" s="947">
        <v>0.77865445859872617</v>
      </c>
      <c r="H75" s="947">
        <v>0.75185329678701507</v>
      </c>
      <c r="I75" s="947">
        <v>2.0112551815980635</v>
      </c>
      <c r="J75" s="947">
        <v>0</v>
      </c>
      <c r="K75" s="947">
        <v>0</v>
      </c>
      <c r="L75" s="1014">
        <v>0.81729149622965958</v>
      </c>
    </row>
    <row r="76" spans="1:12" ht="18.75" customHeight="1">
      <c r="A76" s="991"/>
      <c r="B76" s="992"/>
      <c r="C76" s="992"/>
      <c r="D76" s="996" t="s">
        <v>45</v>
      </c>
      <c r="E76" s="1015">
        <v>0.83527588684765042</v>
      </c>
      <c r="F76" s="1016">
        <v>0.84635333519370348</v>
      </c>
      <c r="G76" s="1016">
        <v>0.70327016780859364</v>
      </c>
      <c r="H76" s="1016">
        <v>0.81916282941230112</v>
      </c>
      <c r="I76" s="1016">
        <v>0.70234960277056535</v>
      </c>
      <c r="J76" s="1016">
        <v>0</v>
      </c>
      <c r="K76" s="1016">
        <v>0</v>
      </c>
      <c r="L76" s="1017">
        <v>0.69543885946749684</v>
      </c>
    </row>
    <row r="77" spans="1:12" ht="18.95" hidden="1" customHeight="1">
      <c r="A77" s="985" t="s">
        <v>374</v>
      </c>
      <c r="B77" s="986" t="s">
        <v>47</v>
      </c>
      <c r="C77" s="987" t="s">
        <v>375</v>
      </c>
      <c r="D77" s="1001" t="s">
        <v>41</v>
      </c>
      <c r="E77" s="1082">
        <v>0</v>
      </c>
      <c r="F77" s="1083">
        <v>0</v>
      </c>
      <c r="G77" s="1083">
        <v>0</v>
      </c>
      <c r="H77" s="1083">
        <v>0</v>
      </c>
      <c r="I77" s="1083">
        <v>0</v>
      </c>
      <c r="J77" s="1083">
        <v>0</v>
      </c>
      <c r="K77" s="1083">
        <v>0</v>
      </c>
      <c r="L77" s="1086">
        <v>0</v>
      </c>
    </row>
    <row r="78" spans="1:12" ht="18.95" hidden="1" customHeight="1">
      <c r="A78" s="985"/>
      <c r="B78" s="986"/>
      <c r="C78" s="987"/>
      <c r="D78" s="990" t="s">
        <v>42</v>
      </c>
      <c r="E78" s="1084">
        <v>0</v>
      </c>
      <c r="F78" s="1077">
        <v>0</v>
      </c>
      <c r="G78" s="1077">
        <v>0</v>
      </c>
      <c r="H78" s="1077">
        <v>0</v>
      </c>
      <c r="I78" s="1077">
        <v>0</v>
      </c>
      <c r="J78" s="1077">
        <v>0</v>
      </c>
      <c r="K78" s="1077">
        <v>0</v>
      </c>
      <c r="L78" s="1085">
        <v>0</v>
      </c>
    </row>
    <row r="79" spans="1:12" ht="18.95" hidden="1" customHeight="1">
      <c r="A79" s="985"/>
      <c r="B79" s="986"/>
      <c r="C79" s="987"/>
      <c r="D79" s="990" t="s">
        <v>43</v>
      </c>
      <c r="E79" s="1084">
        <v>0</v>
      </c>
      <c r="F79" s="1077">
        <v>0</v>
      </c>
      <c r="G79" s="1077">
        <v>0</v>
      </c>
      <c r="H79" s="1077">
        <v>0</v>
      </c>
      <c r="I79" s="1077">
        <v>0</v>
      </c>
      <c r="J79" s="1077">
        <v>0</v>
      </c>
      <c r="K79" s="1077">
        <v>0</v>
      </c>
      <c r="L79" s="1085">
        <v>0</v>
      </c>
    </row>
    <row r="80" spans="1:12" ht="18.95" hidden="1" customHeight="1">
      <c r="A80" s="989"/>
      <c r="B80" s="987"/>
      <c r="C80" s="987"/>
      <c r="D80" s="990" t="s">
        <v>44</v>
      </c>
      <c r="E80" s="1013">
        <v>0</v>
      </c>
      <c r="F80" s="947">
        <v>0</v>
      </c>
      <c r="G80" s="947">
        <v>0</v>
      </c>
      <c r="H80" s="947">
        <v>0</v>
      </c>
      <c r="I80" s="947">
        <v>0</v>
      </c>
      <c r="J80" s="947">
        <v>0</v>
      </c>
      <c r="K80" s="947">
        <v>0</v>
      </c>
      <c r="L80" s="1014">
        <v>0</v>
      </c>
    </row>
    <row r="81" spans="1:12" ht="18.95" hidden="1" customHeight="1">
      <c r="A81" s="991"/>
      <c r="B81" s="992"/>
      <c r="C81" s="992"/>
      <c r="D81" s="990" t="s">
        <v>45</v>
      </c>
      <c r="E81" s="1015">
        <v>0</v>
      </c>
      <c r="F81" s="1016">
        <v>0</v>
      </c>
      <c r="G81" s="1016">
        <v>0</v>
      </c>
      <c r="H81" s="1016">
        <v>0</v>
      </c>
      <c r="I81" s="1016">
        <v>0</v>
      </c>
      <c r="J81" s="1016">
        <v>0</v>
      </c>
      <c r="K81" s="1016">
        <v>0</v>
      </c>
      <c r="L81" s="1017">
        <v>0</v>
      </c>
    </row>
    <row r="82" spans="1:12" ht="18.95" hidden="1" customHeight="1">
      <c r="A82" s="985" t="s">
        <v>376</v>
      </c>
      <c r="B82" s="986" t="s">
        <v>47</v>
      </c>
      <c r="C82" s="987" t="s">
        <v>111</v>
      </c>
      <c r="D82" s="988" t="s">
        <v>41</v>
      </c>
      <c r="E82" s="1082">
        <v>0</v>
      </c>
      <c r="F82" s="1083">
        <v>0</v>
      </c>
      <c r="G82" s="1083">
        <v>0</v>
      </c>
      <c r="H82" s="1083">
        <v>0</v>
      </c>
      <c r="I82" s="1083">
        <v>0</v>
      </c>
      <c r="J82" s="1083">
        <v>0</v>
      </c>
      <c r="K82" s="1083">
        <v>0</v>
      </c>
      <c r="L82" s="1086">
        <v>0</v>
      </c>
    </row>
    <row r="83" spans="1:12" ht="18.95" hidden="1" customHeight="1">
      <c r="A83" s="985"/>
      <c r="B83" s="986"/>
      <c r="C83" s="987"/>
      <c r="D83" s="990" t="s">
        <v>42</v>
      </c>
      <c r="E83" s="1084">
        <v>0</v>
      </c>
      <c r="F83" s="1077">
        <v>0</v>
      </c>
      <c r="G83" s="1077">
        <v>0</v>
      </c>
      <c r="H83" s="1077">
        <v>0</v>
      </c>
      <c r="I83" s="1077">
        <v>0</v>
      </c>
      <c r="J83" s="1077">
        <v>0</v>
      </c>
      <c r="K83" s="1077">
        <v>0</v>
      </c>
      <c r="L83" s="1085">
        <v>0</v>
      </c>
    </row>
    <row r="84" spans="1:12" ht="18.95" hidden="1" customHeight="1">
      <c r="A84" s="985"/>
      <c r="B84" s="986"/>
      <c r="C84" s="987"/>
      <c r="D84" s="990" t="s">
        <v>43</v>
      </c>
      <c r="E84" s="1084">
        <v>0</v>
      </c>
      <c r="F84" s="1077">
        <v>0</v>
      </c>
      <c r="G84" s="1077">
        <v>0</v>
      </c>
      <c r="H84" s="1077">
        <v>0</v>
      </c>
      <c r="I84" s="1077">
        <v>0</v>
      </c>
      <c r="J84" s="1077">
        <v>0</v>
      </c>
      <c r="K84" s="1077">
        <v>0</v>
      </c>
      <c r="L84" s="1085">
        <v>0</v>
      </c>
    </row>
    <row r="85" spans="1:12" ht="18.95" hidden="1" customHeight="1">
      <c r="A85" s="989"/>
      <c r="B85" s="987"/>
      <c r="C85" s="987"/>
      <c r="D85" s="990" t="s">
        <v>44</v>
      </c>
      <c r="E85" s="1013">
        <v>0</v>
      </c>
      <c r="F85" s="947">
        <v>0</v>
      </c>
      <c r="G85" s="947">
        <v>0</v>
      </c>
      <c r="H85" s="947">
        <v>0</v>
      </c>
      <c r="I85" s="947">
        <v>0</v>
      </c>
      <c r="J85" s="947">
        <v>0</v>
      </c>
      <c r="K85" s="947">
        <v>0</v>
      </c>
      <c r="L85" s="1014">
        <v>0</v>
      </c>
    </row>
    <row r="86" spans="1:12" ht="18.95" hidden="1" customHeight="1">
      <c r="A86" s="991"/>
      <c r="B86" s="992"/>
      <c r="C86" s="992"/>
      <c r="D86" s="995" t="s">
        <v>45</v>
      </c>
      <c r="E86" s="1015">
        <v>0</v>
      </c>
      <c r="F86" s="1016">
        <v>0</v>
      </c>
      <c r="G86" s="1016">
        <v>0</v>
      </c>
      <c r="H86" s="1016">
        <v>0</v>
      </c>
      <c r="I86" s="1016">
        <v>0</v>
      </c>
      <c r="J86" s="1016">
        <v>0</v>
      </c>
      <c r="K86" s="1016">
        <v>0</v>
      </c>
      <c r="L86" s="1017">
        <v>0</v>
      </c>
    </row>
    <row r="87" spans="1:12" ht="18.95" customHeight="1">
      <c r="A87" s="985" t="s">
        <v>377</v>
      </c>
      <c r="B87" s="986" t="s">
        <v>47</v>
      </c>
      <c r="C87" s="987" t="s">
        <v>83</v>
      </c>
      <c r="D87" s="990" t="s">
        <v>41</v>
      </c>
      <c r="E87" s="1082">
        <v>1684879000</v>
      </c>
      <c r="F87" s="1077">
        <v>504576000</v>
      </c>
      <c r="G87" s="1077">
        <v>2411000</v>
      </c>
      <c r="H87" s="1077">
        <v>1116860000</v>
      </c>
      <c r="I87" s="1077">
        <v>46077000</v>
      </c>
      <c r="J87" s="1077">
        <v>0</v>
      </c>
      <c r="K87" s="1077">
        <v>0</v>
      </c>
      <c r="L87" s="1085">
        <v>14955000</v>
      </c>
    </row>
    <row r="88" spans="1:12" ht="18.95" customHeight="1">
      <c r="A88" s="985"/>
      <c r="B88" s="986"/>
      <c r="C88" s="987"/>
      <c r="D88" s="990" t="s">
        <v>42</v>
      </c>
      <c r="E88" s="1084">
        <v>1807395650.9199998</v>
      </c>
      <c r="F88" s="1077">
        <v>508723507.71999997</v>
      </c>
      <c r="G88" s="1077">
        <v>2679153.92</v>
      </c>
      <c r="H88" s="1077">
        <v>1162972601.4699996</v>
      </c>
      <c r="I88" s="1077">
        <v>66665446.68</v>
      </c>
      <c r="J88" s="1077">
        <v>5000</v>
      </c>
      <c r="K88" s="1077">
        <v>0</v>
      </c>
      <c r="L88" s="1085">
        <v>66349941.13000001</v>
      </c>
    </row>
    <row r="89" spans="1:12" ht="18.95" customHeight="1">
      <c r="A89" s="985"/>
      <c r="B89" s="986"/>
      <c r="C89" s="987"/>
      <c r="D89" s="990" t="s">
        <v>43</v>
      </c>
      <c r="E89" s="1084">
        <v>1530852683.5600011</v>
      </c>
      <c r="F89" s="1077">
        <v>443476552.81999993</v>
      </c>
      <c r="G89" s="1077">
        <v>2113252</v>
      </c>
      <c r="H89" s="1077">
        <v>1001519728.560001</v>
      </c>
      <c r="I89" s="1077">
        <v>33159320.260000002</v>
      </c>
      <c r="J89" s="1077">
        <v>0</v>
      </c>
      <c r="K89" s="1077">
        <v>0</v>
      </c>
      <c r="L89" s="1085">
        <v>50583829.919999987</v>
      </c>
    </row>
    <row r="90" spans="1:12" ht="18.95" customHeight="1">
      <c r="A90" s="985"/>
      <c r="B90" s="987"/>
      <c r="C90" s="987"/>
      <c r="D90" s="990" t="s">
        <v>44</v>
      </c>
      <c r="E90" s="1013">
        <v>0.90858315852948557</v>
      </c>
      <c r="F90" s="947">
        <v>0.8789093274749491</v>
      </c>
      <c r="G90" s="947">
        <v>0.87650435503940272</v>
      </c>
      <c r="H90" s="947">
        <v>0.89672808459430997</v>
      </c>
      <c r="I90" s="947">
        <v>0.71965015647720121</v>
      </c>
      <c r="J90" s="947">
        <v>0</v>
      </c>
      <c r="K90" s="947">
        <v>0</v>
      </c>
      <c r="L90" s="1014">
        <v>3.3824025356068197</v>
      </c>
    </row>
    <row r="91" spans="1:12" ht="18.95" customHeight="1">
      <c r="A91" s="991"/>
      <c r="B91" s="992"/>
      <c r="C91" s="992"/>
      <c r="D91" s="993" t="s">
        <v>45</v>
      </c>
      <c r="E91" s="1015">
        <v>0.84699367445128415</v>
      </c>
      <c r="F91" s="1016">
        <v>0.87174377847718454</v>
      </c>
      <c r="G91" s="1016">
        <v>0.78877588339530713</v>
      </c>
      <c r="H91" s="1016">
        <v>0.86117224713125506</v>
      </c>
      <c r="I91" s="1016">
        <v>0.4973989062005037</v>
      </c>
      <c r="J91" s="1016">
        <v>0</v>
      </c>
      <c r="K91" s="1016">
        <v>0</v>
      </c>
      <c r="L91" s="1017">
        <v>0.76237942428450167</v>
      </c>
    </row>
    <row r="92" spans="1:12" ht="18.95" hidden="1" customHeight="1">
      <c r="A92" s="985" t="s">
        <v>378</v>
      </c>
      <c r="B92" s="986" t="s">
        <v>47</v>
      </c>
      <c r="C92" s="987" t="s">
        <v>379</v>
      </c>
      <c r="D92" s="988" t="s">
        <v>41</v>
      </c>
      <c r="E92" s="1082">
        <v>0</v>
      </c>
      <c r="F92" s="1083">
        <v>0</v>
      </c>
      <c r="G92" s="1083">
        <v>0</v>
      </c>
      <c r="H92" s="1083">
        <v>0</v>
      </c>
      <c r="I92" s="1083">
        <v>0</v>
      </c>
      <c r="J92" s="1083">
        <v>0</v>
      </c>
      <c r="K92" s="1083">
        <v>0</v>
      </c>
      <c r="L92" s="1086">
        <v>0</v>
      </c>
    </row>
    <row r="93" spans="1:12" ht="18.95" hidden="1" customHeight="1">
      <c r="A93" s="985"/>
      <c r="B93" s="986"/>
      <c r="C93" s="987" t="s">
        <v>380</v>
      </c>
      <c r="D93" s="990" t="s">
        <v>42</v>
      </c>
      <c r="E93" s="1084">
        <v>0</v>
      </c>
      <c r="F93" s="1077">
        <v>0</v>
      </c>
      <c r="G93" s="1077">
        <v>0</v>
      </c>
      <c r="H93" s="1077">
        <v>0</v>
      </c>
      <c r="I93" s="1077">
        <v>0</v>
      </c>
      <c r="J93" s="1077">
        <v>0</v>
      </c>
      <c r="K93" s="1077">
        <v>0</v>
      </c>
      <c r="L93" s="1085">
        <v>0</v>
      </c>
    </row>
    <row r="94" spans="1:12" ht="18.95" hidden="1" customHeight="1">
      <c r="A94" s="985"/>
      <c r="B94" s="986"/>
      <c r="C94" s="987" t="s">
        <v>381</v>
      </c>
      <c r="D94" s="990" t="s">
        <v>43</v>
      </c>
      <c r="E94" s="1084">
        <v>0</v>
      </c>
      <c r="F94" s="1077">
        <v>0</v>
      </c>
      <c r="G94" s="1077">
        <v>0</v>
      </c>
      <c r="H94" s="1077">
        <v>0</v>
      </c>
      <c r="I94" s="1077">
        <v>0</v>
      </c>
      <c r="J94" s="1077">
        <v>0</v>
      </c>
      <c r="K94" s="1077">
        <v>0</v>
      </c>
      <c r="L94" s="1085">
        <v>0</v>
      </c>
    </row>
    <row r="95" spans="1:12" ht="18.95" hidden="1" customHeight="1">
      <c r="A95" s="989"/>
      <c r="B95" s="987"/>
      <c r="C95" s="987" t="s">
        <v>382</v>
      </c>
      <c r="D95" s="990" t="s">
        <v>44</v>
      </c>
      <c r="E95" s="1013">
        <v>0</v>
      </c>
      <c r="F95" s="947">
        <v>0</v>
      </c>
      <c r="G95" s="947">
        <v>0</v>
      </c>
      <c r="H95" s="947">
        <v>0</v>
      </c>
      <c r="I95" s="947">
        <v>0</v>
      </c>
      <c r="J95" s="947">
        <v>0</v>
      </c>
      <c r="K95" s="947">
        <v>0</v>
      </c>
      <c r="L95" s="1014">
        <v>0</v>
      </c>
    </row>
    <row r="96" spans="1:12" ht="18.95" hidden="1" customHeight="1">
      <c r="A96" s="991"/>
      <c r="B96" s="992"/>
      <c r="C96" s="992"/>
      <c r="D96" s="995" t="s">
        <v>45</v>
      </c>
      <c r="E96" s="1015">
        <v>0</v>
      </c>
      <c r="F96" s="1016">
        <v>0</v>
      </c>
      <c r="G96" s="1016">
        <v>0</v>
      </c>
      <c r="H96" s="1016">
        <v>0</v>
      </c>
      <c r="I96" s="1016">
        <v>0</v>
      </c>
      <c r="J96" s="1016">
        <v>0</v>
      </c>
      <c r="K96" s="1016">
        <v>0</v>
      </c>
      <c r="L96" s="1017">
        <v>0</v>
      </c>
    </row>
    <row r="97" spans="1:12" ht="18.95" customHeight="1">
      <c r="A97" s="985" t="s">
        <v>383</v>
      </c>
      <c r="B97" s="986" t="s">
        <v>47</v>
      </c>
      <c r="C97" s="987" t="s">
        <v>113</v>
      </c>
      <c r="D97" s="990" t="s">
        <v>41</v>
      </c>
      <c r="E97" s="1082">
        <v>6340000</v>
      </c>
      <c r="F97" s="1077">
        <v>1633000</v>
      </c>
      <c r="G97" s="1077">
        <v>5000</v>
      </c>
      <c r="H97" s="1077">
        <v>3560000</v>
      </c>
      <c r="I97" s="1077">
        <v>1142000</v>
      </c>
      <c r="J97" s="1077">
        <v>0</v>
      </c>
      <c r="K97" s="1077">
        <v>0</v>
      </c>
      <c r="L97" s="1085">
        <v>0</v>
      </c>
    </row>
    <row r="98" spans="1:12" ht="18.95" customHeight="1">
      <c r="A98" s="985"/>
      <c r="B98" s="986"/>
      <c r="C98" s="987"/>
      <c r="D98" s="990" t="s">
        <v>42</v>
      </c>
      <c r="E98" s="1084">
        <v>45627087</v>
      </c>
      <c r="F98" s="1077">
        <v>23622057</v>
      </c>
      <c r="G98" s="1077">
        <v>5000</v>
      </c>
      <c r="H98" s="1077">
        <v>9469628</v>
      </c>
      <c r="I98" s="1077">
        <v>12530402</v>
      </c>
      <c r="J98" s="1077">
        <v>0</v>
      </c>
      <c r="K98" s="1077">
        <v>0</v>
      </c>
      <c r="L98" s="1085">
        <v>0</v>
      </c>
    </row>
    <row r="99" spans="1:12" ht="18.95" customHeight="1">
      <c r="A99" s="985"/>
      <c r="B99" s="986"/>
      <c r="C99" s="987"/>
      <c r="D99" s="990" t="s">
        <v>43</v>
      </c>
      <c r="E99" s="1084">
        <v>30342389.649999999</v>
      </c>
      <c r="F99" s="1077">
        <v>20597281.079999998</v>
      </c>
      <c r="G99" s="1077">
        <v>0</v>
      </c>
      <c r="H99" s="1077">
        <v>2932059.02</v>
      </c>
      <c r="I99" s="1077">
        <v>6813049.5499999998</v>
      </c>
      <c r="J99" s="1077">
        <v>0</v>
      </c>
      <c r="K99" s="1077">
        <v>0</v>
      </c>
      <c r="L99" s="1085">
        <v>0</v>
      </c>
    </row>
    <row r="100" spans="1:12" ht="18.95" customHeight="1">
      <c r="A100" s="989"/>
      <c r="B100" s="987"/>
      <c r="C100" s="987"/>
      <c r="D100" s="990" t="s">
        <v>44</v>
      </c>
      <c r="E100" s="1013">
        <v>4.7858658753943217</v>
      </c>
      <c r="F100" s="947" t="s">
        <v>928</v>
      </c>
      <c r="G100" s="947">
        <v>0</v>
      </c>
      <c r="H100" s="947">
        <v>0.82361208426966293</v>
      </c>
      <c r="I100" s="947">
        <v>5.9658927758318736</v>
      </c>
      <c r="J100" s="947">
        <v>0</v>
      </c>
      <c r="K100" s="947">
        <v>0</v>
      </c>
      <c r="L100" s="1014">
        <v>0</v>
      </c>
    </row>
    <row r="101" spans="1:12" ht="18.95" customHeight="1">
      <c r="A101" s="991"/>
      <c r="B101" s="992"/>
      <c r="C101" s="992"/>
      <c r="D101" s="993" t="s">
        <v>45</v>
      </c>
      <c r="E101" s="1015">
        <v>0.66500825814280007</v>
      </c>
      <c r="F101" s="1016">
        <v>0.87195120560415196</v>
      </c>
      <c r="G101" s="1016">
        <v>0</v>
      </c>
      <c r="H101" s="1016">
        <v>0.3096276875923743</v>
      </c>
      <c r="I101" s="1016">
        <v>0.543721546204184</v>
      </c>
      <c r="J101" s="1016">
        <v>0</v>
      </c>
      <c r="K101" s="1016">
        <v>0</v>
      </c>
      <c r="L101" s="1017">
        <v>0</v>
      </c>
    </row>
    <row r="102" spans="1:12" ht="18.95" hidden="1" customHeight="1">
      <c r="A102" s="1002" t="s">
        <v>384</v>
      </c>
      <c r="B102" s="998" t="s">
        <v>47</v>
      </c>
      <c r="C102" s="1003" t="s">
        <v>385</v>
      </c>
      <c r="D102" s="1000" t="s">
        <v>41</v>
      </c>
      <c r="E102" s="1082">
        <v>0</v>
      </c>
      <c r="F102" s="1077">
        <v>0</v>
      </c>
      <c r="G102" s="1077">
        <v>0</v>
      </c>
      <c r="H102" s="1077">
        <v>0</v>
      </c>
      <c r="I102" s="1077">
        <v>0</v>
      </c>
      <c r="J102" s="1077">
        <v>0</v>
      </c>
      <c r="K102" s="1077">
        <v>0</v>
      </c>
      <c r="L102" s="1085">
        <v>0</v>
      </c>
    </row>
    <row r="103" spans="1:12" ht="18.95" hidden="1" customHeight="1">
      <c r="A103" s="985"/>
      <c r="B103" s="986"/>
      <c r="C103" s="987" t="s">
        <v>386</v>
      </c>
      <c r="D103" s="990" t="s">
        <v>42</v>
      </c>
      <c r="E103" s="1084">
        <v>0</v>
      </c>
      <c r="F103" s="1077">
        <v>0</v>
      </c>
      <c r="G103" s="1077">
        <v>0</v>
      </c>
      <c r="H103" s="1077">
        <v>0</v>
      </c>
      <c r="I103" s="1077">
        <v>0</v>
      </c>
      <c r="J103" s="1077">
        <v>0</v>
      </c>
      <c r="K103" s="1077">
        <v>0</v>
      </c>
      <c r="L103" s="1085">
        <v>0</v>
      </c>
    </row>
    <row r="104" spans="1:12" ht="18.95" hidden="1" customHeight="1">
      <c r="A104" s="985"/>
      <c r="B104" s="986"/>
      <c r="C104" s="987"/>
      <c r="D104" s="990" t="s">
        <v>43</v>
      </c>
      <c r="E104" s="1084">
        <v>0</v>
      </c>
      <c r="F104" s="1077">
        <v>0</v>
      </c>
      <c r="G104" s="1077">
        <v>0</v>
      </c>
      <c r="H104" s="1077">
        <v>0</v>
      </c>
      <c r="I104" s="1077">
        <v>0</v>
      </c>
      <c r="J104" s="1077">
        <v>0</v>
      </c>
      <c r="K104" s="1077">
        <v>0</v>
      </c>
      <c r="L104" s="1085">
        <v>0</v>
      </c>
    </row>
    <row r="105" spans="1:12" ht="18.95" hidden="1" customHeight="1">
      <c r="A105" s="989"/>
      <c r="B105" s="987"/>
      <c r="C105" s="987"/>
      <c r="D105" s="990" t="s">
        <v>44</v>
      </c>
      <c r="E105" s="1013">
        <v>0</v>
      </c>
      <c r="F105" s="947">
        <v>0</v>
      </c>
      <c r="G105" s="947">
        <v>0</v>
      </c>
      <c r="H105" s="947">
        <v>0</v>
      </c>
      <c r="I105" s="947">
        <v>0</v>
      </c>
      <c r="J105" s="947">
        <v>0</v>
      </c>
      <c r="K105" s="947">
        <v>0</v>
      </c>
      <c r="L105" s="1014">
        <v>0</v>
      </c>
    </row>
    <row r="106" spans="1:12" ht="18.95" hidden="1" customHeight="1">
      <c r="A106" s="991"/>
      <c r="B106" s="992"/>
      <c r="C106" s="992"/>
      <c r="D106" s="996" t="s">
        <v>45</v>
      </c>
      <c r="E106" s="1015">
        <v>0</v>
      </c>
      <c r="F106" s="1016">
        <v>0</v>
      </c>
      <c r="G106" s="1016">
        <v>0</v>
      </c>
      <c r="H106" s="1016">
        <v>0</v>
      </c>
      <c r="I106" s="1016">
        <v>0</v>
      </c>
      <c r="J106" s="1016">
        <v>0</v>
      </c>
      <c r="K106" s="1016">
        <v>0</v>
      </c>
      <c r="L106" s="1017">
        <v>0</v>
      </c>
    </row>
    <row r="107" spans="1:12" ht="18.95" customHeight="1">
      <c r="A107" s="985" t="s">
        <v>387</v>
      </c>
      <c r="B107" s="986" t="s">
        <v>47</v>
      </c>
      <c r="C107" s="987" t="s">
        <v>388</v>
      </c>
      <c r="D107" s="1001" t="s">
        <v>41</v>
      </c>
      <c r="E107" s="1082">
        <v>3118625000</v>
      </c>
      <c r="F107" s="1077">
        <v>2702208000</v>
      </c>
      <c r="G107" s="1077">
        <v>4694000</v>
      </c>
      <c r="H107" s="1077">
        <v>207269000</v>
      </c>
      <c r="I107" s="1077">
        <v>196846000</v>
      </c>
      <c r="J107" s="1077">
        <v>0</v>
      </c>
      <c r="K107" s="1077">
        <v>0</v>
      </c>
      <c r="L107" s="1085">
        <v>7608000</v>
      </c>
    </row>
    <row r="108" spans="1:12" ht="18.95" customHeight="1">
      <c r="A108" s="985"/>
      <c r="B108" s="986"/>
      <c r="C108" s="987" t="s">
        <v>389</v>
      </c>
      <c r="D108" s="990" t="s">
        <v>42</v>
      </c>
      <c r="E108" s="1084">
        <v>3538396745.8599997</v>
      </c>
      <c r="F108" s="1077">
        <v>2954437214.73</v>
      </c>
      <c r="G108" s="1077">
        <v>3918104.38</v>
      </c>
      <c r="H108" s="1077">
        <v>268869543.19999993</v>
      </c>
      <c r="I108" s="1077">
        <v>284429632.54999995</v>
      </c>
      <c r="J108" s="1077">
        <v>0</v>
      </c>
      <c r="K108" s="1077">
        <v>0</v>
      </c>
      <c r="L108" s="1085">
        <v>26742251</v>
      </c>
    </row>
    <row r="109" spans="1:12" ht="18.95" customHeight="1">
      <c r="A109" s="985"/>
      <c r="B109" s="986"/>
      <c r="C109" s="987"/>
      <c r="D109" s="990" t="s">
        <v>43</v>
      </c>
      <c r="E109" s="1084">
        <v>3203177265.5499988</v>
      </c>
      <c r="F109" s="1077">
        <v>2857064589.7799993</v>
      </c>
      <c r="G109" s="1077">
        <v>3207234.0699999994</v>
      </c>
      <c r="H109" s="1077">
        <v>220616047.54999992</v>
      </c>
      <c r="I109" s="1077">
        <v>110663899.94999999</v>
      </c>
      <c r="J109" s="1077">
        <v>0</v>
      </c>
      <c r="K109" s="1077">
        <v>0</v>
      </c>
      <c r="L109" s="1085">
        <v>11625494.199999999</v>
      </c>
    </row>
    <row r="110" spans="1:12" ht="18.95" customHeight="1">
      <c r="A110" s="985"/>
      <c r="B110" s="987"/>
      <c r="C110" s="987"/>
      <c r="D110" s="990" t="s">
        <v>44</v>
      </c>
      <c r="E110" s="1013">
        <v>1.0271120335243893</v>
      </c>
      <c r="F110" s="947">
        <v>1.0573074277701788</v>
      </c>
      <c r="G110" s="947">
        <v>0.68326247763101822</v>
      </c>
      <c r="H110" s="947">
        <v>1.0643948084373442</v>
      </c>
      <c r="I110" s="947">
        <v>0.56218515971876482</v>
      </c>
      <c r="J110" s="947">
        <v>0</v>
      </c>
      <c r="K110" s="947">
        <v>0</v>
      </c>
      <c r="L110" s="1014">
        <v>1.528061803364879</v>
      </c>
    </row>
    <row r="111" spans="1:12" ht="18.95" customHeight="1">
      <c r="A111" s="991"/>
      <c r="B111" s="992"/>
      <c r="C111" s="992"/>
      <c r="D111" s="990" t="s">
        <v>45</v>
      </c>
      <c r="E111" s="1015">
        <v>0.90526232517531702</v>
      </c>
      <c r="F111" s="1016">
        <v>0.96704190413506574</v>
      </c>
      <c r="G111" s="1016">
        <v>0.81856779680790415</v>
      </c>
      <c r="H111" s="1016">
        <v>0.82053193873987285</v>
      </c>
      <c r="I111" s="1016">
        <v>0.38907303348762845</v>
      </c>
      <c r="J111" s="1016">
        <v>0</v>
      </c>
      <c r="K111" s="1016">
        <v>0</v>
      </c>
      <c r="L111" s="1017">
        <v>0.43472384579742368</v>
      </c>
    </row>
    <row r="112" spans="1:12" ht="18.95" customHeight="1">
      <c r="A112" s="985" t="s">
        <v>390</v>
      </c>
      <c r="B112" s="986" t="s">
        <v>47</v>
      </c>
      <c r="C112" s="987" t="s">
        <v>391</v>
      </c>
      <c r="D112" s="988" t="s">
        <v>41</v>
      </c>
      <c r="E112" s="1082">
        <v>100518000</v>
      </c>
      <c r="F112" s="1077">
        <v>100518000</v>
      </c>
      <c r="G112" s="1077">
        <v>0</v>
      </c>
      <c r="H112" s="1077">
        <v>0</v>
      </c>
      <c r="I112" s="1077">
        <v>0</v>
      </c>
      <c r="J112" s="1077">
        <v>0</v>
      </c>
      <c r="K112" s="1077">
        <v>0</v>
      </c>
      <c r="L112" s="1085">
        <v>0</v>
      </c>
    </row>
    <row r="113" spans="1:12" ht="18.95" customHeight="1">
      <c r="A113" s="985"/>
      <c r="B113" s="986"/>
      <c r="C113" s="987"/>
      <c r="D113" s="990" t="s">
        <v>42</v>
      </c>
      <c r="E113" s="1084">
        <v>100527932.59999999</v>
      </c>
      <c r="F113" s="1077">
        <v>100517500</v>
      </c>
      <c r="G113" s="1077">
        <v>0</v>
      </c>
      <c r="H113" s="1077">
        <v>10432.6</v>
      </c>
      <c r="I113" s="1077">
        <v>0</v>
      </c>
      <c r="J113" s="1077">
        <v>0</v>
      </c>
      <c r="K113" s="1077">
        <v>0</v>
      </c>
      <c r="L113" s="1085">
        <v>0</v>
      </c>
    </row>
    <row r="114" spans="1:12" ht="18.95" customHeight="1">
      <c r="A114" s="985"/>
      <c r="B114" s="986"/>
      <c r="C114" s="987"/>
      <c r="D114" s="990" t="s">
        <v>43</v>
      </c>
      <c r="E114" s="1084">
        <v>92019907.160000011</v>
      </c>
      <c r="F114" s="1077">
        <v>92016772.980000004</v>
      </c>
      <c r="G114" s="1077">
        <v>0</v>
      </c>
      <c r="H114" s="1077">
        <v>3134.1800000000003</v>
      </c>
      <c r="I114" s="1077">
        <v>0</v>
      </c>
      <c r="J114" s="1077">
        <v>0</v>
      </c>
      <c r="K114" s="1077">
        <v>0</v>
      </c>
      <c r="L114" s="1085">
        <v>0</v>
      </c>
    </row>
    <row r="115" spans="1:12" ht="18.95" customHeight="1">
      <c r="A115" s="989"/>
      <c r="B115" s="987"/>
      <c r="C115" s="987"/>
      <c r="D115" s="990" t="s">
        <v>44</v>
      </c>
      <c r="E115" s="1013">
        <v>0.91545700431763477</v>
      </c>
      <c r="F115" s="947">
        <v>0.91542582403151673</v>
      </c>
      <c r="G115" s="947">
        <v>0</v>
      </c>
      <c r="H115" s="947">
        <v>0</v>
      </c>
      <c r="I115" s="947">
        <v>0</v>
      </c>
      <c r="J115" s="947">
        <v>0</v>
      </c>
      <c r="K115" s="947">
        <v>0</v>
      </c>
      <c r="L115" s="1014">
        <v>0</v>
      </c>
    </row>
    <row r="116" spans="1:12" ht="18.95" customHeight="1">
      <c r="A116" s="991"/>
      <c r="B116" s="992"/>
      <c r="C116" s="992"/>
      <c r="D116" s="995" t="s">
        <v>45</v>
      </c>
      <c r="E116" s="1015">
        <v>0.91536655315639126</v>
      </c>
      <c r="F116" s="1016">
        <v>0.91543037759594104</v>
      </c>
      <c r="G116" s="1016">
        <v>0</v>
      </c>
      <c r="H116" s="1016">
        <v>0.30042175488372985</v>
      </c>
      <c r="I116" s="1016">
        <v>0</v>
      </c>
      <c r="J116" s="1016">
        <v>0</v>
      </c>
      <c r="K116" s="1016">
        <v>0</v>
      </c>
      <c r="L116" s="1017">
        <v>0</v>
      </c>
    </row>
    <row r="117" spans="1:12" ht="18.95" customHeight="1">
      <c r="A117" s="985" t="s">
        <v>392</v>
      </c>
      <c r="B117" s="986" t="s">
        <v>47</v>
      </c>
      <c r="C117" s="987" t="s">
        <v>393</v>
      </c>
      <c r="D117" s="988" t="s">
        <v>41</v>
      </c>
      <c r="E117" s="1147">
        <v>0</v>
      </c>
      <c r="F117" s="1146">
        <v>0</v>
      </c>
      <c r="G117" s="1146">
        <v>0</v>
      </c>
      <c r="H117" s="1146">
        <v>0</v>
      </c>
      <c r="I117" s="1146">
        <v>0</v>
      </c>
      <c r="J117" s="1146">
        <v>0</v>
      </c>
      <c r="K117" s="1146">
        <v>0</v>
      </c>
      <c r="L117" s="1149">
        <v>0</v>
      </c>
    </row>
    <row r="118" spans="1:12" ht="18.95" customHeight="1">
      <c r="A118" s="985"/>
      <c r="B118" s="986"/>
      <c r="C118" s="987" t="s">
        <v>394</v>
      </c>
      <c r="D118" s="990" t="s">
        <v>42</v>
      </c>
      <c r="E118" s="1084">
        <v>6094428</v>
      </c>
      <c r="F118" s="1077">
        <v>6094428</v>
      </c>
      <c r="G118" s="1077">
        <v>0</v>
      </c>
      <c r="H118" s="1077">
        <v>0</v>
      </c>
      <c r="I118" s="1077">
        <v>0</v>
      </c>
      <c r="J118" s="1077">
        <v>0</v>
      </c>
      <c r="K118" s="1077">
        <v>0</v>
      </c>
      <c r="L118" s="1085">
        <v>0</v>
      </c>
    </row>
    <row r="119" spans="1:12" ht="18.95" customHeight="1">
      <c r="A119" s="985"/>
      <c r="B119" s="986"/>
      <c r="C119" s="987" t="s">
        <v>395</v>
      </c>
      <c r="D119" s="990" t="s">
        <v>43</v>
      </c>
      <c r="E119" s="1084">
        <v>6094427.4100000001</v>
      </c>
      <c r="F119" s="1077">
        <v>6094427.4100000001</v>
      </c>
      <c r="G119" s="1077">
        <v>0</v>
      </c>
      <c r="H119" s="1077">
        <v>0</v>
      </c>
      <c r="I119" s="1077">
        <v>0</v>
      </c>
      <c r="J119" s="1077">
        <v>0</v>
      </c>
      <c r="K119" s="1077">
        <v>0</v>
      </c>
      <c r="L119" s="1085">
        <v>0</v>
      </c>
    </row>
    <row r="120" spans="1:12" ht="18.95" customHeight="1">
      <c r="A120" s="989"/>
      <c r="B120" s="987"/>
      <c r="C120" s="987" t="s">
        <v>396</v>
      </c>
      <c r="D120" s="990" t="s">
        <v>44</v>
      </c>
      <c r="E120" s="1013">
        <v>0</v>
      </c>
      <c r="F120" s="947">
        <v>0</v>
      </c>
      <c r="G120" s="947">
        <v>0</v>
      </c>
      <c r="H120" s="947">
        <v>0</v>
      </c>
      <c r="I120" s="947">
        <v>0</v>
      </c>
      <c r="J120" s="947">
        <v>0</v>
      </c>
      <c r="K120" s="947">
        <v>0</v>
      </c>
      <c r="L120" s="1014">
        <v>0</v>
      </c>
    </row>
    <row r="121" spans="1:12" ht="18.95" customHeight="1">
      <c r="A121" s="991"/>
      <c r="B121" s="992"/>
      <c r="C121" s="992" t="s">
        <v>397</v>
      </c>
      <c r="D121" s="995" t="s">
        <v>45</v>
      </c>
      <c r="E121" s="1015">
        <v>0.99999990319025844</v>
      </c>
      <c r="F121" s="1016">
        <v>0.99999990319025844</v>
      </c>
      <c r="G121" s="1016">
        <v>0</v>
      </c>
      <c r="H121" s="1016">
        <v>0</v>
      </c>
      <c r="I121" s="1016">
        <v>0</v>
      </c>
      <c r="J121" s="1016">
        <v>0</v>
      </c>
      <c r="K121" s="1016">
        <v>0</v>
      </c>
      <c r="L121" s="1017">
        <v>0</v>
      </c>
    </row>
    <row r="122" spans="1:12" ht="18.95" hidden="1" customHeight="1">
      <c r="A122" s="985" t="s">
        <v>398</v>
      </c>
      <c r="B122" s="986" t="s">
        <v>47</v>
      </c>
      <c r="C122" s="987" t="s">
        <v>399</v>
      </c>
      <c r="D122" s="988" t="s">
        <v>41</v>
      </c>
      <c r="E122" s="1082">
        <v>0</v>
      </c>
      <c r="F122" s="1077">
        <v>0</v>
      </c>
      <c r="G122" s="1077">
        <v>0</v>
      </c>
      <c r="H122" s="1077">
        <v>0</v>
      </c>
      <c r="I122" s="1077">
        <v>0</v>
      </c>
      <c r="J122" s="1077">
        <v>0</v>
      </c>
      <c r="K122" s="1077">
        <v>0</v>
      </c>
      <c r="L122" s="1085">
        <v>0</v>
      </c>
    </row>
    <row r="123" spans="1:12" ht="18.95" hidden="1" customHeight="1">
      <c r="A123" s="985"/>
      <c r="B123" s="986"/>
      <c r="C123" s="987"/>
      <c r="D123" s="990" t="s">
        <v>42</v>
      </c>
      <c r="E123" s="1084">
        <v>0</v>
      </c>
      <c r="F123" s="1077">
        <v>0</v>
      </c>
      <c r="G123" s="1077">
        <v>0</v>
      </c>
      <c r="H123" s="1077">
        <v>0</v>
      </c>
      <c r="I123" s="1077">
        <v>0</v>
      </c>
      <c r="J123" s="1077">
        <v>0</v>
      </c>
      <c r="K123" s="1077">
        <v>0</v>
      </c>
      <c r="L123" s="1085">
        <v>0</v>
      </c>
    </row>
    <row r="124" spans="1:12" ht="18.95" hidden="1" customHeight="1">
      <c r="A124" s="985"/>
      <c r="B124" s="986"/>
      <c r="C124" s="987"/>
      <c r="D124" s="990" t="s">
        <v>43</v>
      </c>
      <c r="E124" s="1084">
        <v>0</v>
      </c>
      <c r="F124" s="1077">
        <v>0</v>
      </c>
      <c r="G124" s="1077">
        <v>0</v>
      </c>
      <c r="H124" s="1077">
        <v>0</v>
      </c>
      <c r="I124" s="1077">
        <v>0</v>
      </c>
      <c r="J124" s="1077">
        <v>0</v>
      </c>
      <c r="K124" s="1077">
        <v>0</v>
      </c>
      <c r="L124" s="1085">
        <v>0</v>
      </c>
    </row>
    <row r="125" spans="1:12" ht="18.95" hidden="1" customHeight="1">
      <c r="A125" s="989"/>
      <c r="B125" s="987"/>
      <c r="C125" s="987"/>
      <c r="D125" s="990" t="s">
        <v>44</v>
      </c>
      <c r="E125" s="1013">
        <v>0</v>
      </c>
      <c r="F125" s="947">
        <v>0</v>
      </c>
      <c r="G125" s="947">
        <v>0</v>
      </c>
      <c r="H125" s="947">
        <v>0</v>
      </c>
      <c r="I125" s="947">
        <v>0</v>
      </c>
      <c r="J125" s="947">
        <v>0</v>
      </c>
      <c r="K125" s="947">
        <v>0</v>
      </c>
      <c r="L125" s="1014">
        <v>0</v>
      </c>
    </row>
    <row r="126" spans="1:12" ht="18.95" hidden="1" customHeight="1">
      <c r="A126" s="991"/>
      <c r="B126" s="992"/>
      <c r="C126" s="992"/>
      <c r="D126" s="995" t="s">
        <v>45</v>
      </c>
      <c r="E126" s="1015">
        <v>0</v>
      </c>
      <c r="F126" s="1016">
        <v>0</v>
      </c>
      <c r="G126" s="1016">
        <v>0</v>
      </c>
      <c r="H126" s="1016">
        <v>0</v>
      </c>
      <c r="I126" s="1016">
        <v>0</v>
      </c>
      <c r="J126" s="1016">
        <v>0</v>
      </c>
      <c r="K126" s="1016">
        <v>0</v>
      </c>
      <c r="L126" s="1017">
        <v>0</v>
      </c>
    </row>
    <row r="127" spans="1:12" ht="18.95" customHeight="1">
      <c r="A127" s="985" t="s">
        <v>400</v>
      </c>
      <c r="B127" s="986" t="s">
        <v>47</v>
      </c>
      <c r="C127" s="987" t="s">
        <v>401</v>
      </c>
      <c r="D127" s="988" t="s">
        <v>41</v>
      </c>
      <c r="E127" s="1082">
        <v>91058000</v>
      </c>
      <c r="F127" s="1077">
        <v>70677000</v>
      </c>
      <c r="G127" s="1077">
        <v>0</v>
      </c>
      <c r="H127" s="1077">
        <v>14600000</v>
      </c>
      <c r="I127" s="1077">
        <v>4431000</v>
      </c>
      <c r="J127" s="1077">
        <v>0</v>
      </c>
      <c r="K127" s="1077">
        <v>0</v>
      </c>
      <c r="L127" s="1085">
        <v>1350000</v>
      </c>
    </row>
    <row r="128" spans="1:12" ht="18.95" customHeight="1">
      <c r="A128" s="989"/>
      <c r="B128" s="987"/>
      <c r="C128" s="987"/>
      <c r="D128" s="990" t="s">
        <v>42</v>
      </c>
      <c r="E128" s="1084">
        <v>217117818.14999998</v>
      </c>
      <c r="F128" s="1077">
        <v>164823682.93000001</v>
      </c>
      <c r="G128" s="1077">
        <v>0</v>
      </c>
      <c r="H128" s="1077">
        <v>2127309.17</v>
      </c>
      <c r="I128" s="1077">
        <v>48261757.049999997</v>
      </c>
      <c r="J128" s="1077">
        <v>0</v>
      </c>
      <c r="K128" s="1077">
        <v>0</v>
      </c>
      <c r="L128" s="1085">
        <v>1905069</v>
      </c>
    </row>
    <row r="129" spans="1:12" ht="18.95" customHeight="1">
      <c r="A129" s="989"/>
      <c r="B129" s="987"/>
      <c r="C129" s="987"/>
      <c r="D129" s="990" t="s">
        <v>43</v>
      </c>
      <c r="E129" s="1084">
        <v>213611977.05000001</v>
      </c>
      <c r="F129" s="1077">
        <v>164762943.40000001</v>
      </c>
      <c r="G129" s="1077">
        <v>0</v>
      </c>
      <c r="H129" s="1077">
        <v>203190.63</v>
      </c>
      <c r="I129" s="1077">
        <v>46763590.769999996</v>
      </c>
      <c r="J129" s="1077">
        <v>0</v>
      </c>
      <c r="K129" s="1077">
        <v>0</v>
      </c>
      <c r="L129" s="1085">
        <v>1882252.25</v>
      </c>
    </row>
    <row r="130" spans="1:12" ht="18.95" customHeight="1">
      <c r="A130" s="989"/>
      <c r="B130" s="987"/>
      <c r="C130" s="987"/>
      <c r="D130" s="990" t="s">
        <v>44</v>
      </c>
      <c r="E130" s="1013">
        <v>2.3458891810714051</v>
      </c>
      <c r="F130" s="947">
        <v>2.3312102013384837</v>
      </c>
      <c r="G130" s="947">
        <v>0</v>
      </c>
      <c r="H130" s="947">
        <v>1.3917166438356166E-2</v>
      </c>
      <c r="I130" s="947" t="s">
        <v>928</v>
      </c>
      <c r="J130" s="947">
        <v>0</v>
      </c>
      <c r="K130" s="947">
        <v>0</v>
      </c>
      <c r="L130" s="1014">
        <v>1.394260925925926</v>
      </c>
    </row>
    <row r="131" spans="1:12" ht="18.95" customHeight="1">
      <c r="A131" s="991"/>
      <c r="B131" s="992"/>
      <c r="C131" s="992"/>
      <c r="D131" s="993" t="s">
        <v>45</v>
      </c>
      <c r="E131" s="1015">
        <v>0.98385281719449724</v>
      </c>
      <c r="F131" s="1016">
        <v>0.99963148784858913</v>
      </c>
      <c r="G131" s="1016">
        <v>0</v>
      </c>
      <c r="H131" s="1016">
        <v>9.5515326528677544E-2</v>
      </c>
      <c r="I131" s="1016">
        <v>0.96895748576978091</v>
      </c>
      <c r="J131" s="1016">
        <v>0</v>
      </c>
      <c r="K131" s="1016">
        <v>0</v>
      </c>
      <c r="L131" s="1017">
        <v>0.98802313721970181</v>
      </c>
    </row>
    <row r="132" spans="1:12" ht="18.95" customHeight="1">
      <c r="A132" s="1002" t="s">
        <v>402</v>
      </c>
      <c r="B132" s="998" t="s">
        <v>47</v>
      </c>
      <c r="C132" s="1003" t="s">
        <v>115</v>
      </c>
      <c r="D132" s="1000" t="s">
        <v>41</v>
      </c>
      <c r="E132" s="1082">
        <v>300090000</v>
      </c>
      <c r="F132" s="1077">
        <v>76150000</v>
      </c>
      <c r="G132" s="1077">
        <v>6025000</v>
      </c>
      <c r="H132" s="1077">
        <v>217698000</v>
      </c>
      <c r="I132" s="1077">
        <v>217000</v>
      </c>
      <c r="J132" s="1077">
        <v>0</v>
      </c>
      <c r="K132" s="1077">
        <v>0</v>
      </c>
      <c r="L132" s="1085">
        <v>0</v>
      </c>
    </row>
    <row r="133" spans="1:12" ht="18.95" customHeight="1">
      <c r="A133" s="985"/>
      <c r="B133" s="987"/>
      <c r="C133" s="987"/>
      <c r="D133" s="990" t="s">
        <v>42</v>
      </c>
      <c r="E133" s="1084">
        <v>2267816829.0500002</v>
      </c>
      <c r="F133" s="1077">
        <v>2010466376.4000001</v>
      </c>
      <c r="G133" s="1077">
        <v>6359386.2000000002</v>
      </c>
      <c r="H133" s="1077">
        <v>223366148.97</v>
      </c>
      <c r="I133" s="1077">
        <v>27624917.480000004</v>
      </c>
      <c r="J133" s="1077">
        <v>0</v>
      </c>
      <c r="K133" s="1077">
        <v>0</v>
      </c>
      <c r="L133" s="1085">
        <v>0</v>
      </c>
    </row>
    <row r="134" spans="1:12" ht="18.95" customHeight="1">
      <c r="A134" s="985"/>
      <c r="B134" s="987"/>
      <c r="C134" s="987"/>
      <c r="D134" s="990" t="s">
        <v>43</v>
      </c>
      <c r="E134" s="1084">
        <v>2048473517.49</v>
      </c>
      <c r="F134" s="1077">
        <v>1843096663.3900001</v>
      </c>
      <c r="G134" s="1077">
        <v>5859513.9399999985</v>
      </c>
      <c r="H134" s="1077">
        <v>188035984.65999985</v>
      </c>
      <c r="I134" s="1077">
        <v>11481355.5</v>
      </c>
      <c r="J134" s="1077">
        <v>0</v>
      </c>
      <c r="K134" s="1077">
        <v>0</v>
      </c>
      <c r="L134" s="1085">
        <v>0</v>
      </c>
    </row>
    <row r="135" spans="1:12" ht="18.95" customHeight="1">
      <c r="A135" s="985"/>
      <c r="B135" s="987"/>
      <c r="C135" s="987"/>
      <c r="D135" s="990" t="s">
        <v>44</v>
      </c>
      <c r="E135" s="680">
        <v>6.8261971991402577</v>
      </c>
      <c r="F135" s="947" t="s">
        <v>928</v>
      </c>
      <c r="G135" s="947">
        <v>0.972533434024896</v>
      </c>
      <c r="H135" s="947">
        <v>0.86374695523155864</v>
      </c>
      <c r="I135" s="947" t="s">
        <v>928</v>
      </c>
      <c r="J135" s="947">
        <v>0</v>
      </c>
      <c r="K135" s="947">
        <v>0</v>
      </c>
      <c r="L135" s="1014">
        <v>0</v>
      </c>
    </row>
    <row r="136" spans="1:12" ht="18.95" customHeight="1">
      <c r="A136" s="1004"/>
      <c r="B136" s="992"/>
      <c r="C136" s="992"/>
      <c r="D136" s="993" t="s">
        <v>45</v>
      </c>
      <c r="E136" s="1015">
        <v>0.90327997007946881</v>
      </c>
      <c r="F136" s="1016">
        <v>0.91675080221451055</v>
      </c>
      <c r="G136" s="1016">
        <v>0.92139614669101211</v>
      </c>
      <c r="H136" s="1016">
        <v>0.84182847547438666</v>
      </c>
      <c r="I136" s="1016">
        <v>0.41561592023984567</v>
      </c>
      <c r="J136" s="1016">
        <v>0</v>
      </c>
      <c r="K136" s="1016">
        <v>0</v>
      </c>
      <c r="L136" s="1017">
        <v>0</v>
      </c>
    </row>
    <row r="137" spans="1:12" ht="18.95" customHeight="1">
      <c r="A137" s="985" t="s">
        <v>403</v>
      </c>
      <c r="B137" s="986" t="s">
        <v>47</v>
      </c>
      <c r="C137" s="987" t="s">
        <v>404</v>
      </c>
      <c r="D137" s="1001" t="s">
        <v>41</v>
      </c>
      <c r="E137" s="1082">
        <v>4316416000</v>
      </c>
      <c r="F137" s="1077">
        <v>2990871000</v>
      </c>
      <c r="G137" s="1077">
        <v>10200000</v>
      </c>
      <c r="H137" s="1077">
        <v>1298178000</v>
      </c>
      <c r="I137" s="1077">
        <v>17027000</v>
      </c>
      <c r="J137" s="1077">
        <v>0</v>
      </c>
      <c r="K137" s="1077">
        <v>0</v>
      </c>
      <c r="L137" s="1085">
        <v>140000</v>
      </c>
    </row>
    <row r="138" spans="1:12" ht="18.95" customHeight="1">
      <c r="A138" s="985"/>
      <c r="B138" s="986"/>
      <c r="C138" s="987"/>
      <c r="D138" s="990" t="s">
        <v>42</v>
      </c>
      <c r="E138" s="1084">
        <v>5087142947.6499996</v>
      </c>
      <c r="F138" s="1077">
        <v>3154310743.4499989</v>
      </c>
      <c r="G138" s="1077">
        <v>14249999.869999999</v>
      </c>
      <c r="H138" s="1077">
        <v>1652018430.1600008</v>
      </c>
      <c r="I138" s="1077">
        <v>266330144.17000005</v>
      </c>
      <c r="J138" s="1077">
        <v>0</v>
      </c>
      <c r="K138" s="1077">
        <v>0</v>
      </c>
      <c r="L138" s="1085">
        <v>233630</v>
      </c>
    </row>
    <row r="139" spans="1:12" ht="18.95" customHeight="1">
      <c r="A139" s="985"/>
      <c r="B139" s="986"/>
      <c r="C139" s="987"/>
      <c r="D139" s="990" t="s">
        <v>43</v>
      </c>
      <c r="E139" s="1084">
        <v>4331138340.670002</v>
      </c>
      <c r="F139" s="1077">
        <v>2757548887.4300003</v>
      </c>
      <c r="G139" s="1077">
        <v>11567073.689999998</v>
      </c>
      <c r="H139" s="1077">
        <v>1422442476.6000013</v>
      </c>
      <c r="I139" s="1077">
        <v>139486573.65000001</v>
      </c>
      <c r="J139" s="1077">
        <v>0</v>
      </c>
      <c r="K139" s="1077">
        <v>0</v>
      </c>
      <c r="L139" s="1085">
        <v>93329.3</v>
      </c>
    </row>
    <row r="140" spans="1:12" ht="18.95" customHeight="1">
      <c r="A140" s="985"/>
      <c r="B140" s="987"/>
      <c r="C140" s="987"/>
      <c r="D140" s="990" t="s">
        <v>44</v>
      </c>
      <c r="E140" s="1013">
        <v>1.0034107789124129</v>
      </c>
      <c r="F140" s="947">
        <v>0.92198857370645548</v>
      </c>
      <c r="G140" s="947">
        <v>1.134026832352941</v>
      </c>
      <c r="H140" s="947">
        <v>1.0957222172922367</v>
      </c>
      <c r="I140" s="1075">
        <v>8.1920816144946258</v>
      </c>
      <c r="J140" s="947">
        <v>0</v>
      </c>
      <c r="K140" s="947">
        <v>0</v>
      </c>
      <c r="L140" s="1014">
        <v>0.66663785714285717</v>
      </c>
    </row>
    <row r="141" spans="1:12" ht="18.95" customHeight="1">
      <c r="A141" s="991"/>
      <c r="B141" s="992"/>
      <c r="C141" s="992"/>
      <c r="D141" s="993" t="s">
        <v>45</v>
      </c>
      <c r="E141" s="1015">
        <v>0.85138915600371856</v>
      </c>
      <c r="F141" s="1016">
        <v>0.87421598939042899</v>
      </c>
      <c r="G141" s="1016">
        <v>0.81172447687888982</v>
      </c>
      <c r="H141" s="1016">
        <v>0.86103305546187847</v>
      </c>
      <c r="I141" s="1016">
        <v>0.52373558421147004</v>
      </c>
      <c r="J141" s="1016">
        <v>0</v>
      </c>
      <c r="K141" s="1016">
        <v>0</v>
      </c>
      <c r="L141" s="1017">
        <v>0.39947481059795403</v>
      </c>
    </row>
    <row r="142" spans="1:12" ht="18.95" customHeight="1">
      <c r="A142" s="985" t="s">
        <v>405</v>
      </c>
      <c r="B142" s="986" t="s">
        <v>47</v>
      </c>
      <c r="C142" s="987" t="s">
        <v>406</v>
      </c>
      <c r="D142" s="1000" t="s">
        <v>41</v>
      </c>
      <c r="E142" s="1082">
        <v>3987888000</v>
      </c>
      <c r="F142" s="1077">
        <v>3987581000</v>
      </c>
      <c r="G142" s="1077">
        <v>12000</v>
      </c>
      <c r="H142" s="1077">
        <v>48000</v>
      </c>
      <c r="I142" s="1077">
        <v>134000</v>
      </c>
      <c r="J142" s="1077">
        <v>0</v>
      </c>
      <c r="K142" s="1077">
        <v>0</v>
      </c>
      <c r="L142" s="1085">
        <v>113000</v>
      </c>
    </row>
    <row r="143" spans="1:12" ht="18.95" customHeight="1">
      <c r="A143" s="985"/>
      <c r="B143" s="986"/>
      <c r="C143" s="987"/>
      <c r="D143" s="990" t="s">
        <v>42</v>
      </c>
      <c r="E143" s="1084">
        <v>4850421369.5</v>
      </c>
      <c r="F143" s="1077">
        <v>4783463402.5</v>
      </c>
      <c r="G143" s="1077">
        <v>12000</v>
      </c>
      <c r="H143" s="1077">
        <v>607773</v>
      </c>
      <c r="I143" s="1077">
        <v>61080977.080000006</v>
      </c>
      <c r="J143" s="1077">
        <v>0</v>
      </c>
      <c r="K143" s="1077">
        <v>0</v>
      </c>
      <c r="L143" s="1085">
        <v>5257216.92</v>
      </c>
    </row>
    <row r="144" spans="1:12" ht="18.95" customHeight="1">
      <c r="A144" s="985"/>
      <c r="B144" s="986"/>
      <c r="C144" s="987"/>
      <c r="D144" s="990" t="s">
        <v>43</v>
      </c>
      <c r="E144" s="1084">
        <v>4211941408.7599974</v>
      </c>
      <c r="F144" s="1077">
        <v>4182948340.6599975</v>
      </c>
      <c r="G144" s="1077">
        <v>11000</v>
      </c>
      <c r="H144" s="1077">
        <v>222884.14</v>
      </c>
      <c r="I144" s="1077">
        <v>24267560.449999996</v>
      </c>
      <c r="J144" s="1077">
        <v>0</v>
      </c>
      <c r="K144" s="1077">
        <v>0</v>
      </c>
      <c r="L144" s="1085">
        <v>4491623.5100000007</v>
      </c>
    </row>
    <row r="145" spans="1:12" ht="18.95" customHeight="1">
      <c r="A145" s="985"/>
      <c r="B145" s="987"/>
      <c r="C145" s="987"/>
      <c r="D145" s="990" t="s">
        <v>44</v>
      </c>
      <c r="E145" s="1013">
        <v>1.0561834757545843</v>
      </c>
      <c r="F145" s="947">
        <v>1.0489939491285563</v>
      </c>
      <c r="G145" s="947">
        <v>0.91666666666666663</v>
      </c>
      <c r="H145" s="947">
        <v>4.6434195833333334</v>
      </c>
      <c r="I145" s="947" t="s">
        <v>928</v>
      </c>
      <c r="J145" s="947">
        <v>0</v>
      </c>
      <c r="K145" s="947">
        <v>0</v>
      </c>
      <c r="L145" s="1014" t="s">
        <v>928</v>
      </c>
    </row>
    <row r="146" spans="1:12" ht="18.95" customHeight="1">
      <c r="A146" s="991"/>
      <c r="B146" s="992"/>
      <c r="C146" s="992"/>
      <c r="D146" s="993" t="s">
        <v>45</v>
      </c>
      <c r="E146" s="1015">
        <v>0.86836608366546519</v>
      </c>
      <c r="F146" s="1016">
        <v>0.87446019519535723</v>
      </c>
      <c r="G146" s="1016">
        <v>0.91666666666666663</v>
      </c>
      <c r="H146" s="1016">
        <v>0.3667226744195613</v>
      </c>
      <c r="I146" s="1016">
        <v>0.39730144490347424</v>
      </c>
      <c r="J146" s="1016">
        <v>0</v>
      </c>
      <c r="K146" s="1016">
        <v>0</v>
      </c>
      <c r="L146" s="1017">
        <v>0.85437287035133425</v>
      </c>
    </row>
    <row r="147" spans="1:12" ht="18.75" customHeight="1">
      <c r="A147" s="985" t="s">
        <v>407</v>
      </c>
      <c r="B147" s="986" t="s">
        <v>47</v>
      </c>
      <c r="C147" s="987" t="s">
        <v>408</v>
      </c>
      <c r="D147" s="990" t="s">
        <v>41</v>
      </c>
      <c r="E147" s="1084">
        <v>104830000</v>
      </c>
      <c r="F147" s="1077">
        <v>88825000</v>
      </c>
      <c r="G147" s="1077">
        <v>510000</v>
      </c>
      <c r="H147" s="1077">
        <v>15495000</v>
      </c>
      <c r="I147" s="1077">
        <v>0</v>
      </c>
      <c r="J147" s="1077">
        <v>0</v>
      </c>
      <c r="K147" s="1077">
        <v>0</v>
      </c>
      <c r="L147" s="1085">
        <v>0</v>
      </c>
    </row>
    <row r="148" spans="1:12" ht="18.95" customHeight="1">
      <c r="A148" s="985"/>
      <c r="B148" s="986"/>
      <c r="C148" s="987" t="s">
        <v>409</v>
      </c>
      <c r="D148" s="990" t="s">
        <v>42</v>
      </c>
      <c r="E148" s="1084">
        <v>245263979.57999998</v>
      </c>
      <c r="F148" s="1077">
        <v>224380905.57999998</v>
      </c>
      <c r="G148" s="1077">
        <v>521550</v>
      </c>
      <c r="H148" s="1077">
        <v>17783566</v>
      </c>
      <c r="I148" s="1077">
        <v>2577958</v>
      </c>
      <c r="J148" s="1077">
        <v>0</v>
      </c>
      <c r="K148" s="1077">
        <v>0</v>
      </c>
      <c r="L148" s="1085">
        <v>0</v>
      </c>
    </row>
    <row r="149" spans="1:12" ht="18.95" customHeight="1">
      <c r="A149" s="985"/>
      <c r="B149" s="986"/>
      <c r="C149" s="987"/>
      <c r="D149" s="990" t="s">
        <v>43</v>
      </c>
      <c r="E149" s="1084">
        <v>221823213.63999999</v>
      </c>
      <c r="F149" s="1077">
        <v>205741606.40999997</v>
      </c>
      <c r="G149" s="1077">
        <v>508727.57</v>
      </c>
      <c r="H149" s="1077">
        <v>13601806.390000004</v>
      </c>
      <c r="I149" s="1077">
        <v>1971073.27</v>
      </c>
      <c r="J149" s="1077">
        <v>0</v>
      </c>
      <c r="K149" s="1077">
        <v>0</v>
      </c>
      <c r="L149" s="1085">
        <v>0</v>
      </c>
    </row>
    <row r="150" spans="1:12" ht="18.95" customHeight="1">
      <c r="A150" s="985"/>
      <c r="B150" s="987"/>
      <c r="C150" s="987"/>
      <c r="D150" s="990" t="s">
        <v>44</v>
      </c>
      <c r="E150" s="1013">
        <v>2.1160279847371934</v>
      </c>
      <c r="F150" s="947">
        <v>2.3162578824655218</v>
      </c>
      <c r="G150" s="947">
        <v>0.99750503921568634</v>
      </c>
      <c r="H150" s="947">
        <v>0.8778190635688935</v>
      </c>
      <c r="I150" s="947">
        <v>0</v>
      </c>
      <c r="J150" s="947">
        <v>0</v>
      </c>
      <c r="K150" s="947">
        <v>0</v>
      </c>
      <c r="L150" s="1014">
        <v>0</v>
      </c>
    </row>
    <row r="151" spans="1:12" ht="18.95" customHeight="1">
      <c r="A151" s="991"/>
      <c r="B151" s="992"/>
      <c r="C151" s="992"/>
      <c r="D151" s="995" t="s">
        <v>45</v>
      </c>
      <c r="E151" s="1015">
        <v>0.90442638181056623</v>
      </c>
      <c r="F151" s="1016">
        <v>0.91693010097352323</v>
      </c>
      <c r="G151" s="1016">
        <v>0.97541476368516922</v>
      </c>
      <c r="H151" s="1016">
        <v>0.76485258299713366</v>
      </c>
      <c r="I151" s="1016">
        <v>0.76458703749246493</v>
      </c>
      <c r="J151" s="1016">
        <v>0</v>
      </c>
      <c r="K151" s="1016">
        <v>0</v>
      </c>
      <c r="L151" s="1017">
        <v>0</v>
      </c>
    </row>
    <row r="152" spans="1:12" ht="18.95" customHeight="1">
      <c r="A152" s="985" t="s">
        <v>410</v>
      </c>
      <c r="B152" s="986" t="s">
        <v>47</v>
      </c>
      <c r="C152" s="987" t="s">
        <v>411</v>
      </c>
      <c r="D152" s="988" t="s">
        <v>41</v>
      </c>
      <c r="E152" s="1082">
        <v>27808000</v>
      </c>
      <c r="F152" s="1077">
        <v>18833000</v>
      </c>
      <c r="G152" s="1077">
        <v>0</v>
      </c>
      <c r="H152" s="1077">
        <v>8975000</v>
      </c>
      <c r="I152" s="1077">
        <v>0</v>
      </c>
      <c r="J152" s="1077">
        <v>0</v>
      </c>
      <c r="K152" s="1077">
        <v>0</v>
      </c>
      <c r="L152" s="1085">
        <v>0</v>
      </c>
    </row>
    <row r="153" spans="1:12" ht="18.95" customHeight="1">
      <c r="A153" s="985"/>
      <c r="B153" s="986"/>
      <c r="C153" s="987" t="s">
        <v>412</v>
      </c>
      <c r="D153" s="990" t="s">
        <v>42</v>
      </c>
      <c r="E153" s="1084">
        <v>300340117.24000001</v>
      </c>
      <c r="F153" s="1077">
        <v>271796541.50999999</v>
      </c>
      <c r="G153" s="1077">
        <v>15195000</v>
      </c>
      <c r="H153" s="1077">
        <v>7582028</v>
      </c>
      <c r="I153" s="1077">
        <v>5766547.7300000004</v>
      </c>
      <c r="J153" s="1077">
        <v>0</v>
      </c>
      <c r="K153" s="1077">
        <v>0</v>
      </c>
      <c r="L153" s="1085">
        <v>0</v>
      </c>
    </row>
    <row r="154" spans="1:12" ht="18.95" customHeight="1">
      <c r="A154" s="985"/>
      <c r="B154" s="986"/>
      <c r="C154" s="987"/>
      <c r="D154" s="990" t="s">
        <v>43</v>
      </c>
      <c r="E154" s="1084">
        <v>269586459.81000006</v>
      </c>
      <c r="F154" s="1077">
        <v>245718581.60000005</v>
      </c>
      <c r="G154" s="1077">
        <v>15193800</v>
      </c>
      <c r="H154" s="1077">
        <v>6296033.4800000004</v>
      </c>
      <c r="I154" s="1077">
        <v>2378044.73</v>
      </c>
      <c r="J154" s="1077">
        <v>0</v>
      </c>
      <c r="K154" s="1077">
        <v>0</v>
      </c>
      <c r="L154" s="1085">
        <v>0</v>
      </c>
    </row>
    <row r="155" spans="1:12" ht="18.95" customHeight="1">
      <c r="A155" s="985"/>
      <c r="B155" s="987"/>
      <c r="C155" s="987"/>
      <c r="D155" s="990" t="s">
        <v>44</v>
      </c>
      <c r="E155" s="1013">
        <v>9.6945648665851571</v>
      </c>
      <c r="F155" s="947" t="s">
        <v>928</v>
      </c>
      <c r="G155" s="947">
        <v>0</v>
      </c>
      <c r="H155" s="947">
        <v>0.70150790863509749</v>
      </c>
      <c r="I155" s="947">
        <v>0</v>
      </c>
      <c r="J155" s="947">
        <v>0</v>
      </c>
      <c r="K155" s="947">
        <v>0</v>
      </c>
      <c r="L155" s="1014">
        <v>0</v>
      </c>
    </row>
    <row r="156" spans="1:12" ht="18.95" customHeight="1">
      <c r="A156" s="991"/>
      <c r="B156" s="992"/>
      <c r="C156" s="992"/>
      <c r="D156" s="995" t="s">
        <v>45</v>
      </c>
      <c r="E156" s="1015">
        <v>0.8976038974992312</v>
      </c>
      <c r="F156" s="1016">
        <v>0.90405337843844313</v>
      </c>
      <c r="G156" s="1016">
        <v>0.99992102665350446</v>
      </c>
      <c r="H156" s="1016">
        <v>0.8303891096155277</v>
      </c>
      <c r="I156" s="1016">
        <v>0.41238620424979988</v>
      </c>
      <c r="J156" s="1016">
        <v>0</v>
      </c>
      <c r="K156" s="1016">
        <v>0</v>
      </c>
      <c r="L156" s="1017">
        <v>0</v>
      </c>
    </row>
    <row r="157" spans="1:12" ht="18.95" customHeight="1">
      <c r="A157" s="985" t="s">
        <v>426</v>
      </c>
      <c r="B157" s="986" t="s">
        <v>47</v>
      </c>
      <c r="C157" s="987" t="s">
        <v>178</v>
      </c>
      <c r="D157" s="990" t="s">
        <v>41</v>
      </c>
      <c r="E157" s="1082">
        <v>54764080000</v>
      </c>
      <c r="F157" s="1077">
        <v>54711346000</v>
      </c>
      <c r="G157" s="1077">
        <v>16000</v>
      </c>
      <c r="H157" s="1077">
        <v>52718000</v>
      </c>
      <c r="I157" s="1077">
        <v>0</v>
      </c>
      <c r="J157" s="1077">
        <v>0</v>
      </c>
      <c r="K157" s="1077">
        <v>0</v>
      </c>
      <c r="L157" s="1085">
        <v>0</v>
      </c>
    </row>
    <row r="158" spans="1:12" ht="18.95" customHeight="1">
      <c r="A158" s="985"/>
      <c r="B158" s="986"/>
      <c r="C158" s="987"/>
      <c r="D158" s="990" t="s">
        <v>42</v>
      </c>
      <c r="E158" s="1084">
        <v>56019122200.950005</v>
      </c>
      <c r="F158" s="1077">
        <v>55807720673.93</v>
      </c>
      <c r="G158" s="1077">
        <v>21520</v>
      </c>
      <c r="H158" s="1077">
        <v>55077366.229999997</v>
      </c>
      <c r="I158" s="1077">
        <v>135783277.78999999</v>
      </c>
      <c r="J158" s="1077">
        <v>0</v>
      </c>
      <c r="K158" s="1077">
        <v>0</v>
      </c>
      <c r="L158" s="1085">
        <v>20519363</v>
      </c>
    </row>
    <row r="159" spans="1:12" ht="18.95" customHeight="1">
      <c r="A159" s="985"/>
      <c r="B159" s="986"/>
      <c r="C159" s="987"/>
      <c r="D159" s="990" t="s">
        <v>43</v>
      </c>
      <c r="E159" s="1084">
        <v>51203676156.660011</v>
      </c>
      <c r="F159" s="1077">
        <v>51067148822.700005</v>
      </c>
      <c r="G159" s="1077">
        <v>15119.470000000001</v>
      </c>
      <c r="H159" s="1077">
        <v>45971974.61999999</v>
      </c>
      <c r="I159" s="1077">
        <v>72040384.25999999</v>
      </c>
      <c r="J159" s="1077">
        <v>0</v>
      </c>
      <c r="K159" s="1077">
        <v>0</v>
      </c>
      <c r="L159" s="1085">
        <v>18499855.609999999</v>
      </c>
    </row>
    <row r="160" spans="1:12" ht="18.95" customHeight="1">
      <c r="A160" s="989"/>
      <c r="B160" s="987"/>
      <c r="C160" s="987"/>
      <c r="D160" s="990" t="s">
        <v>44</v>
      </c>
      <c r="E160" s="1013">
        <v>0.93498651226606955</v>
      </c>
      <c r="F160" s="947">
        <v>0.93339229531475987</v>
      </c>
      <c r="G160" s="947">
        <v>0.94496687500000009</v>
      </c>
      <c r="H160" s="947">
        <v>0.87203563526689154</v>
      </c>
      <c r="I160" s="947">
        <v>0</v>
      </c>
      <c r="J160" s="947">
        <v>0</v>
      </c>
      <c r="K160" s="947">
        <v>0</v>
      </c>
      <c r="L160" s="1014">
        <v>0</v>
      </c>
    </row>
    <row r="161" spans="1:12" ht="18.75" customHeight="1">
      <c r="A161" s="991"/>
      <c r="B161" s="992"/>
      <c r="C161" s="992"/>
      <c r="D161" s="996" t="s">
        <v>45</v>
      </c>
      <c r="E161" s="1015">
        <v>0.91403924490254995</v>
      </c>
      <c r="F161" s="1016">
        <v>0.91505526844703222</v>
      </c>
      <c r="G161" s="1016">
        <v>0.70257760223048338</v>
      </c>
      <c r="H161" s="1016">
        <v>0.83467997412991024</v>
      </c>
      <c r="I161" s="1016">
        <v>0.53055417009019601</v>
      </c>
      <c r="J161" s="1016">
        <v>0</v>
      </c>
      <c r="K161" s="1016">
        <v>0</v>
      </c>
      <c r="L161" s="1017">
        <v>0.90158040529815664</v>
      </c>
    </row>
    <row r="162" spans="1:12" ht="18.95" customHeight="1">
      <c r="A162" s="1002" t="s">
        <v>413</v>
      </c>
      <c r="B162" s="998" t="s">
        <v>47</v>
      </c>
      <c r="C162" s="1003" t="s">
        <v>414</v>
      </c>
      <c r="D162" s="1000" t="s">
        <v>41</v>
      </c>
      <c r="E162" s="1082">
        <v>177816000</v>
      </c>
      <c r="F162" s="1077">
        <v>4396000</v>
      </c>
      <c r="G162" s="1077">
        <v>268000</v>
      </c>
      <c r="H162" s="1077">
        <v>171347000</v>
      </c>
      <c r="I162" s="1077">
        <v>1805000</v>
      </c>
      <c r="J162" s="1077">
        <v>0</v>
      </c>
      <c r="K162" s="1077">
        <v>0</v>
      </c>
      <c r="L162" s="1085">
        <v>0</v>
      </c>
    </row>
    <row r="163" spans="1:12" ht="18.95" customHeight="1">
      <c r="A163" s="985"/>
      <c r="B163" s="986"/>
      <c r="C163" s="987" t="s">
        <v>415</v>
      </c>
      <c r="D163" s="990" t="s">
        <v>42</v>
      </c>
      <c r="E163" s="1084">
        <v>189031033.85999998</v>
      </c>
      <c r="F163" s="1077">
        <v>3889437</v>
      </c>
      <c r="G163" s="1077">
        <v>392836</v>
      </c>
      <c r="H163" s="1077">
        <v>172704185.20999998</v>
      </c>
      <c r="I163" s="1077">
        <v>12044575.65</v>
      </c>
      <c r="J163" s="1077">
        <v>0</v>
      </c>
      <c r="K163" s="1077">
        <v>0</v>
      </c>
      <c r="L163" s="1085">
        <v>0</v>
      </c>
    </row>
    <row r="164" spans="1:12" ht="18.95" customHeight="1">
      <c r="A164" s="985"/>
      <c r="B164" s="986"/>
      <c r="C164" s="987"/>
      <c r="D164" s="990" t="s">
        <v>43</v>
      </c>
      <c r="E164" s="1084">
        <v>155272628.55000001</v>
      </c>
      <c r="F164" s="1077">
        <v>3501388.06</v>
      </c>
      <c r="G164" s="1077">
        <v>303369.10000000003</v>
      </c>
      <c r="H164" s="1077">
        <v>145482320.59</v>
      </c>
      <c r="I164" s="1077">
        <v>5985550.7999999998</v>
      </c>
      <c r="J164" s="1077">
        <v>0</v>
      </c>
      <c r="K164" s="1077">
        <v>0</v>
      </c>
      <c r="L164" s="1085">
        <v>0</v>
      </c>
    </row>
    <row r="165" spans="1:12" ht="18.95" customHeight="1">
      <c r="A165" s="985"/>
      <c r="B165" s="987"/>
      <c r="C165" s="987"/>
      <c r="D165" s="990" t="s">
        <v>44</v>
      </c>
      <c r="E165" s="1013">
        <v>0.87322079312322853</v>
      </c>
      <c r="F165" s="947">
        <v>0.79649409918107372</v>
      </c>
      <c r="G165" s="947">
        <v>1.1319742537313433</v>
      </c>
      <c r="H165" s="947">
        <v>0.84905087681721891</v>
      </c>
      <c r="I165" s="947">
        <v>3.3160946260387809</v>
      </c>
      <c r="J165" s="947">
        <v>0</v>
      </c>
      <c r="K165" s="947">
        <v>0</v>
      </c>
      <c r="L165" s="1014">
        <v>0</v>
      </c>
    </row>
    <row r="166" spans="1:12" ht="18.95" customHeight="1">
      <c r="A166" s="991"/>
      <c r="B166" s="992"/>
      <c r="C166" s="992"/>
      <c r="D166" s="995" t="s">
        <v>45</v>
      </c>
      <c r="E166" s="1015">
        <v>0.82141342286154928</v>
      </c>
      <c r="F166" s="1016">
        <v>0.90023004871913337</v>
      </c>
      <c r="G166" s="1016">
        <v>0.77225381584172537</v>
      </c>
      <c r="H166" s="1016">
        <v>0.84237866275852258</v>
      </c>
      <c r="I166" s="1016">
        <v>0.49694991122414511</v>
      </c>
      <c r="J166" s="1016">
        <v>0</v>
      </c>
      <c r="K166" s="1016">
        <v>0</v>
      </c>
      <c r="L166" s="1017">
        <v>0</v>
      </c>
    </row>
    <row r="167" spans="1:12" ht="18.95" customHeight="1">
      <c r="A167" s="985" t="s">
        <v>416</v>
      </c>
      <c r="B167" s="986" t="s">
        <v>47</v>
      </c>
      <c r="C167" s="987" t="s">
        <v>417</v>
      </c>
      <c r="D167" s="990" t="s">
        <v>41</v>
      </c>
      <c r="E167" s="1082">
        <v>146109000</v>
      </c>
      <c r="F167" s="1077">
        <v>48554000</v>
      </c>
      <c r="G167" s="1077">
        <v>196000</v>
      </c>
      <c r="H167" s="1077">
        <v>95415000</v>
      </c>
      <c r="I167" s="1077">
        <v>1944000</v>
      </c>
      <c r="J167" s="1077">
        <v>0</v>
      </c>
      <c r="K167" s="1077">
        <v>0</v>
      </c>
      <c r="L167" s="1085">
        <v>0</v>
      </c>
    </row>
    <row r="168" spans="1:12" ht="18.95" customHeight="1">
      <c r="A168" s="985"/>
      <c r="B168" s="986"/>
      <c r="C168" s="987" t="s">
        <v>418</v>
      </c>
      <c r="D168" s="990" t="s">
        <v>42</v>
      </c>
      <c r="E168" s="1084">
        <v>148003643.25</v>
      </c>
      <c r="F168" s="1077">
        <v>51514412.250000007</v>
      </c>
      <c r="G168" s="1077">
        <v>277576.32000000001</v>
      </c>
      <c r="H168" s="1077">
        <v>93666237.680000007</v>
      </c>
      <c r="I168" s="1077">
        <v>2520554</v>
      </c>
      <c r="J168" s="1077">
        <v>0</v>
      </c>
      <c r="K168" s="1077">
        <v>0</v>
      </c>
      <c r="L168" s="1085">
        <v>24863</v>
      </c>
    </row>
    <row r="169" spans="1:12" ht="18.95" customHeight="1">
      <c r="A169" s="985"/>
      <c r="B169" s="986"/>
      <c r="C169" s="987"/>
      <c r="D169" s="990" t="s">
        <v>43</v>
      </c>
      <c r="E169" s="1084">
        <v>115004149.48000005</v>
      </c>
      <c r="F169" s="1077">
        <v>36763023.200000003</v>
      </c>
      <c r="G169" s="1077">
        <v>236581.50000000003</v>
      </c>
      <c r="H169" s="1077">
        <v>76365827.590000048</v>
      </c>
      <c r="I169" s="1077">
        <v>1618621.0199999998</v>
      </c>
      <c r="J169" s="1077">
        <v>0</v>
      </c>
      <c r="K169" s="1077">
        <v>0</v>
      </c>
      <c r="L169" s="1085">
        <v>20096.170000000002</v>
      </c>
    </row>
    <row r="170" spans="1:12" ht="18.95" customHeight="1">
      <c r="A170" s="989"/>
      <c r="B170" s="987"/>
      <c r="C170" s="987"/>
      <c r="D170" s="990" t="s">
        <v>44</v>
      </c>
      <c r="E170" s="1013">
        <v>0.78711201555003485</v>
      </c>
      <c r="F170" s="947">
        <v>0.75715745767598963</v>
      </c>
      <c r="G170" s="947">
        <v>1.2070484693877552</v>
      </c>
      <c r="H170" s="947">
        <v>0.80035453115338306</v>
      </c>
      <c r="I170" s="947">
        <v>0.83262398148148142</v>
      </c>
      <c r="J170" s="947">
        <v>0</v>
      </c>
      <c r="K170" s="947">
        <v>0</v>
      </c>
      <c r="L170" s="1014">
        <v>0</v>
      </c>
    </row>
    <row r="171" spans="1:12" ht="18.95" customHeight="1">
      <c r="A171" s="991"/>
      <c r="B171" s="992"/>
      <c r="C171" s="992"/>
      <c r="D171" s="996" t="s">
        <v>45</v>
      </c>
      <c r="E171" s="1015">
        <v>0.77703593610693122</v>
      </c>
      <c r="F171" s="1016">
        <v>0.71364539736158972</v>
      </c>
      <c r="G171" s="1016">
        <v>0.85231153723775865</v>
      </c>
      <c r="H171" s="1016">
        <v>0.81529726699277882</v>
      </c>
      <c r="I171" s="1016">
        <v>0.64216875337723367</v>
      </c>
      <c r="J171" s="1016">
        <v>0</v>
      </c>
      <c r="K171" s="1016">
        <v>0</v>
      </c>
      <c r="L171" s="1017">
        <v>0.80827615332019476</v>
      </c>
    </row>
    <row r="172" spans="1:12" ht="18.95" customHeight="1">
      <c r="A172" s="985" t="s">
        <v>419</v>
      </c>
      <c r="B172" s="986" t="s">
        <v>47</v>
      </c>
      <c r="C172" s="987" t="s">
        <v>420</v>
      </c>
      <c r="D172" s="1001" t="s">
        <v>41</v>
      </c>
      <c r="E172" s="1082">
        <v>19796000</v>
      </c>
      <c r="F172" s="1077">
        <v>19636000</v>
      </c>
      <c r="G172" s="1077">
        <v>10000</v>
      </c>
      <c r="H172" s="1077">
        <v>0</v>
      </c>
      <c r="I172" s="1077">
        <v>150000</v>
      </c>
      <c r="J172" s="1077">
        <v>0</v>
      </c>
      <c r="K172" s="1077">
        <v>0</v>
      </c>
      <c r="L172" s="1085">
        <v>0</v>
      </c>
    </row>
    <row r="173" spans="1:12" ht="18.95" customHeight="1">
      <c r="A173" s="989"/>
      <c r="B173" s="987"/>
      <c r="C173" s="987" t="s">
        <v>421</v>
      </c>
      <c r="D173" s="990" t="s">
        <v>42</v>
      </c>
      <c r="E173" s="1084">
        <v>20190707</v>
      </c>
      <c r="F173" s="1077">
        <v>19661585</v>
      </c>
      <c r="G173" s="1077">
        <v>10000</v>
      </c>
      <c r="H173" s="1077">
        <v>394707</v>
      </c>
      <c r="I173" s="1077">
        <v>124415</v>
      </c>
      <c r="J173" s="1077">
        <v>0</v>
      </c>
      <c r="K173" s="1077">
        <v>0</v>
      </c>
      <c r="L173" s="1085">
        <v>0</v>
      </c>
    </row>
    <row r="174" spans="1:12" ht="18.95" customHeight="1">
      <c r="A174" s="989"/>
      <c r="B174" s="987"/>
      <c r="C174" s="987" t="s">
        <v>422</v>
      </c>
      <c r="D174" s="990" t="s">
        <v>43</v>
      </c>
      <c r="E174" s="1084">
        <v>18372787.68</v>
      </c>
      <c r="F174" s="1077">
        <v>18045189</v>
      </c>
      <c r="G174" s="1077">
        <v>8800</v>
      </c>
      <c r="H174" s="1077">
        <v>194383.68</v>
      </c>
      <c r="I174" s="1077">
        <v>124415</v>
      </c>
      <c r="J174" s="1077">
        <v>0</v>
      </c>
      <c r="K174" s="1077">
        <v>0</v>
      </c>
      <c r="L174" s="1085">
        <v>0</v>
      </c>
    </row>
    <row r="175" spans="1:12" ht="18.95" customHeight="1">
      <c r="A175" s="989"/>
      <c r="B175" s="987"/>
      <c r="C175" s="987" t="s">
        <v>423</v>
      </c>
      <c r="D175" s="990" t="s">
        <v>44</v>
      </c>
      <c r="E175" s="1013">
        <v>0.92810606587189326</v>
      </c>
      <c r="F175" s="947">
        <v>0.9189849765736402</v>
      </c>
      <c r="G175" s="947">
        <v>0.88</v>
      </c>
      <c r="H175" s="947">
        <v>0</v>
      </c>
      <c r="I175" s="947">
        <v>0.82943333333333336</v>
      </c>
      <c r="J175" s="947">
        <v>0</v>
      </c>
      <c r="K175" s="947">
        <v>0</v>
      </c>
      <c r="L175" s="1014">
        <v>0</v>
      </c>
    </row>
    <row r="176" spans="1:12" ht="18.75" customHeight="1">
      <c r="A176" s="991"/>
      <c r="B176" s="992"/>
      <c r="C176" s="992"/>
      <c r="D176" s="995" t="s">
        <v>45</v>
      </c>
      <c r="E176" s="1015">
        <v>0.90996257238540479</v>
      </c>
      <c r="F176" s="1016">
        <v>0.91778913042870147</v>
      </c>
      <c r="G176" s="1016">
        <v>0.88</v>
      </c>
      <c r="H176" s="1016">
        <v>0.49247588717707058</v>
      </c>
      <c r="I176" s="1016">
        <v>1</v>
      </c>
      <c r="J176" s="1016">
        <v>0</v>
      </c>
      <c r="K176" s="1016">
        <v>0</v>
      </c>
      <c r="L176" s="1017">
        <v>0</v>
      </c>
    </row>
    <row r="177" spans="1:12" ht="18.95" customHeight="1">
      <c r="A177" s="985" t="s">
        <v>424</v>
      </c>
      <c r="B177" s="986" t="s">
        <v>47</v>
      </c>
      <c r="C177" s="987" t="s">
        <v>425</v>
      </c>
      <c r="D177" s="988" t="s">
        <v>41</v>
      </c>
      <c r="E177" s="1082">
        <v>0</v>
      </c>
      <c r="F177" s="1077">
        <v>0</v>
      </c>
      <c r="G177" s="1077">
        <v>0</v>
      </c>
      <c r="H177" s="1077">
        <v>0</v>
      </c>
      <c r="I177" s="1077">
        <v>0</v>
      </c>
      <c r="J177" s="1077">
        <v>0</v>
      </c>
      <c r="K177" s="1077">
        <v>0</v>
      </c>
      <c r="L177" s="1085">
        <v>0</v>
      </c>
    </row>
    <row r="178" spans="1:12" ht="18.95" customHeight="1">
      <c r="A178" s="989"/>
      <c r="B178" s="987"/>
      <c r="C178" s="987"/>
      <c r="D178" s="990" t="s">
        <v>42</v>
      </c>
      <c r="E178" s="1084">
        <v>2981422</v>
      </c>
      <c r="F178" s="1077">
        <v>153000</v>
      </c>
      <c r="G178" s="1077">
        <v>0</v>
      </c>
      <c r="H178" s="1077">
        <v>0</v>
      </c>
      <c r="I178" s="1077">
        <v>2828422</v>
      </c>
      <c r="J178" s="1077">
        <v>0</v>
      </c>
      <c r="K178" s="1077">
        <v>0</v>
      </c>
      <c r="L178" s="1085">
        <v>0</v>
      </c>
    </row>
    <row r="179" spans="1:12" ht="18.95" customHeight="1">
      <c r="A179" s="989"/>
      <c r="B179" s="987"/>
      <c r="C179" s="987"/>
      <c r="D179" s="990" t="s">
        <v>43</v>
      </c>
      <c r="E179" s="1084">
        <v>0</v>
      </c>
      <c r="F179" s="1077">
        <v>0</v>
      </c>
      <c r="G179" s="1077">
        <v>0</v>
      </c>
      <c r="H179" s="1077">
        <v>0</v>
      </c>
      <c r="I179" s="1077">
        <v>0</v>
      </c>
      <c r="J179" s="1077">
        <v>0</v>
      </c>
      <c r="K179" s="1077">
        <v>0</v>
      </c>
      <c r="L179" s="1085">
        <v>0</v>
      </c>
    </row>
    <row r="180" spans="1:12" ht="18.95" customHeight="1">
      <c r="A180" s="989"/>
      <c r="B180" s="987"/>
      <c r="C180" s="987"/>
      <c r="D180" s="990" t="s">
        <v>44</v>
      </c>
      <c r="E180" s="1013">
        <v>0</v>
      </c>
      <c r="F180" s="947">
        <v>0</v>
      </c>
      <c r="G180" s="947">
        <v>0</v>
      </c>
      <c r="H180" s="947">
        <v>0</v>
      </c>
      <c r="I180" s="947">
        <v>0</v>
      </c>
      <c r="J180" s="947">
        <v>0</v>
      </c>
      <c r="K180" s="947">
        <v>0</v>
      </c>
      <c r="L180" s="1014">
        <v>0</v>
      </c>
    </row>
    <row r="181" spans="1:12" ht="32.25" customHeight="1">
      <c r="A181" s="991"/>
      <c r="B181" s="992"/>
      <c r="C181" s="992"/>
      <c r="D181" s="995" t="s">
        <v>45</v>
      </c>
      <c r="E181" s="1015">
        <v>0</v>
      </c>
      <c r="F181" s="1016">
        <v>0</v>
      </c>
      <c r="G181" s="1016">
        <v>0</v>
      </c>
      <c r="H181" s="1016">
        <v>0</v>
      </c>
      <c r="I181" s="1016">
        <v>0</v>
      </c>
      <c r="J181" s="1016">
        <v>0</v>
      </c>
      <c r="K181" s="1016">
        <v>0</v>
      </c>
      <c r="L181" s="1017">
        <v>0</v>
      </c>
    </row>
    <row r="182" spans="1:12" s="940" customFormat="1" ht="23.25" customHeight="1">
      <c r="A182" s="658" t="s">
        <v>721</v>
      </c>
      <c r="B182" s="661"/>
      <c r="C182" s="661"/>
      <c r="F182" s="75"/>
      <c r="G182" s="75"/>
      <c r="H182" s="75"/>
      <c r="I182" s="75"/>
      <c r="J182" s="75"/>
    </row>
    <row r="183" spans="1:12" ht="18" customHeight="1">
      <c r="A183" s="1660"/>
      <c r="B183" s="1660"/>
      <c r="C183" s="1660"/>
      <c r="D183" s="1660"/>
      <c r="E183" s="1660"/>
      <c r="F183" s="1660"/>
      <c r="G183" s="1660"/>
      <c r="H183" s="1660"/>
      <c r="I183" s="1660"/>
      <c r="J183" s="1660"/>
      <c r="K183" s="1660"/>
      <c r="L183" s="1660"/>
    </row>
    <row r="184" spans="1:12">
      <c r="E184" s="1005"/>
      <c r="F184" s="1005"/>
      <c r="G184" s="1005"/>
      <c r="H184" s="1005"/>
      <c r="I184" s="1005"/>
      <c r="J184" s="1005"/>
      <c r="K184" s="1005"/>
      <c r="L184" s="1005"/>
    </row>
    <row r="185" spans="1:12">
      <c r="E185" s="1005"/>
      <c r="F185" s="1005"/>
      <c r="G185" s="1005"/>
      <c r="H185" s="1005"/>
      <c r="I185" s="1005"/>
      <c r="J185" s="1005"/>
      <c r="K185" s="1005"/>
      <c r="L185" s="1005"/>
    </row>
    <row r="186" spans="1:12">
      <c r="G186" s="994"/>
      <c r="H186" s="1018"/>
      <c r="I186" s="1019"/>
      <c r="J186" s="994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5" zoomScaleNormal="75" workbookViewId="0">
      <selection activeCell="P11" sqref="P11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4" ht="15.75" customHeight="1">
      <c r="A1" s="941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4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4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4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4" ht="15.95" customHeight="1">
      <c r="A5" s="125" t="s">
        <v>4</v>
      </c>
      <c r="B5" s="126" t="s">
        <v>4</v>
      </c>
      <c r="C5" s="127" t="s">
        <v>3</v>
      </c>
      <c r="D5" s="126"/>
      <c r="E5" s="929" t="s">
        <v>4</v>
      </c>
      <c r="F5" s="942" t="s">
        <v>4</v>
      </c>
      <c r="G5" s="927" t="s">
        <v>4</v>
      </c>
      <c r="H5" s="928" t="s">
        <v>4</v>
      </c>
      <c r="I5" s="929" t="s">
        <v>4</v>
      </c>
      <c r="J5" s="928" t="s">
        <v>4</v>
      </c>
      <c r="K5" s="929" t="s">
        <v>4</v>
      </c>
      <c r="L5" s="929" t="s">
        <v>4</v>
      </c>
    </row>
    <row r="6" spans="1:14" ht="15.95" customHeight="1">
      <c r="A6" s="129"/>
      <c r="B6" s="130"/>
      <c r="C6" s="131" t="s">
        <v>741</v>
      </c>
      <c r="D6" s="130"/>
      <c r="E6" s="943"/>
      <c r="F6" s="944" t="s">
        <v>5</v>
      </c>
      <c r="G6" s="932" t="s">
        <v>6</v>
      </c>
      <c r="H6" s="933" t="s">
        <v>7</v>
      </c>
      <c r="I6" s="934" t="s">
        <v>7</v>
      </c>
      <c r="J6" s="933" t="s">
        <v>8</v>
      </c>
      <c r="K6" s="935" t="s">
        <v>9</v>
      </c>
      <c r="L6" s="934" t="s">
        <v>10</v>
      </c>
    </row>
    <row r="7" spans="1:14" ht="15.95" customHeight="1">
      <c r="A7" s="129" t="s">
        <v>4</v>
      </c>
      <c r="B7" s="130"/>
      <c r="C7" s="131" t="s">
        <v>11</v>
      </c>
      <c r="D7" s="130"/>
      <c r="E7" s="935" t="s">
        <v>12</v>
      </c>
      <c r="F7" s="944" t="s">
        <v>13</v>
      </c>
      <c r="G7" s="937" t="s">
        <v>14</v>
      </c>
      <c r="H7" s="933" t="s">
        <v>15</v>
      </c>
      <c r="I7" s="934" t="s">
        <v>16</v>
      </c>
      <c r="J7" s="933" t="s">
        <v>17</v>
      </c>
      <c r="K7" s="934" t="s">
        <v>18</v>
      </c>
      <c r="L7" s="938" t="s">
        <v>19</v>
      </c>
    </row>
    <row r="8" spans="1:14" ht="15.95" customHeight="1">
      <c r="A8" s="132" t="s">
        <v>4</v>
      </c>
      <c r="B8" s="133"/>
      <c r="C8" s="131" t="s">
        <v>718</v>
      </c>
      <c r="D8" s="130"/>
      <c r="E8" s="935" t="s">
        <v>4</v>
      </c>
      <c r="F8" s="944" t="s">
        <v>20</v>
      </c>
      <c r="G8" s="937" t="s">
        <v>21</v>
      </c>
      <c r="H8" s="933" t="s">
        <v>22</v>
      </c>
      <c r="I8" s="934" t="s">
        <v>4</v>
      </c>
      <c r="J8" s="933" t="s">
        <v>23</v>
      </c>
      <c r="K8" s="934" t="s">
        <v>24</v>
      </c>
      <c r="L8" s="934" t="s">
        <v>25</v>
      </c>
    </row>
    <row r="9" spans="1:14" ht="15.95" customHeight="1">
      <c r="A9" s="134" t="s">
        <v>4</v>
      </c>
      <c r="B9" s="128"/>
      <c r="C9" s="131" t="s">
        <v>26</v>
      </c>
      <c r="D9" s="130"/>
      <c r="E9" s="945" t="s">
        <v>4</v>
      </c>
      <c r="F9" s="944" t="s">
        <v>4</v>
      </c>
      <c r="G9" s="937" t="s">
        <v>4</v>
      </c>
      <c r="H9" s="933" t="s">
        <v>27</v>
      </c>
      <c r="I9" s="934"/>
      <c r="J9" s="933" t="s">
        <v>28</v>
      </c>
      <c r="K9" s="934" t="s">
        <v>4</v>
      </c>
      <c r="L9" s="934" t="s">
        <v>29</v>
      </c>
    </row>
    <row r="10" spans="1:14" ht="15.95" customHeight="1">
      <c r="A10" s="129"/>
      <c r="B10" s="130"/>
      <c r="C10" s="131" t="s">
        <v>30</v>
      </c>
      <c r="D10" s="135"/>
      <c r="E10" s="28"/>
      <c r="F10" s="136"/>
      <c r="G10" s="939"/>
      <c r="H10" s="27"/>
      <c r="I10" s="28"/>
      <c r="J10" s="29"/>
      <c r="K10" s="27"/>
      <c r="L10" s="28"/>
    </row>
    <row r="11" spans="1:14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0">
        <v>71713219000</v>
      </c>
      <c r="F12" s="690">
        <v>66441231000</v>
      </c>
      <c r="G12" s="690">
        <v>29573000</v>
      </c>
      <c r="H12" s="690">
        <v>4616743000</v>
      </c>
      <c r="I12" s="690">
        <v>319848000</v>
      </c>
      <c r="J12" s="690">
        <v>0</v>
      </c>
      <c r="K12" s="690">
        <v>0</v>
      </c>
      <c r="L12" s="691">
        <v>305824000</v>
      </c>
      <c r="M12" s="144"/>
      <c r="N12" s="144"/>
    </row>
    <row r="13" spans="1:14" ht="18.95" customHeight="1">
      <c r="A13" s="145"/>
      <c r="B13" s="146"/>
      <c r="C13" s="142"/>
      <c r="D13" s="143" t="s">
        <v>42</v>
      </c>
      <c r="E13" s="690">
        <v>79784283407.610001</v>
      </c>
      <c r="F13" s="690">
        <v>72503738429.320007</v>
      </c>
      <c r="G13" s="690">
        <v>49770275.680000007</v>
      </c>
      <c r="H13" s="690">
        <v>5586973967.2799997</v>
      </c>
      <c r="I13" s="690">
        <v>1151076145.25</v>
      </c>
      <c r="J13" s="690">
        <v>5000</v>
      </c>
      <c r="K13" s="690">
        <v>0</v>
      </c>
      <c r="L13" s="692">
        <v>492719590.07999992</v>
      </c>
      <c r="M13" s="144"/>
      <c r="N13" s="144"/>
    </row>
    <row r="14" spans="1:14" ht="18.95" customHeight="1">
      <c r="A14" s="145"/>
      <c r="B14" s="146"/>
      <c r="C14" s="946" t="s">
        <v>4</v>
      </c>
      <c r="D14" s="143" t="s">
        <v>43</v>
      </c>
      <c r="E14" s="690">
        <v>71631763240.869995</v>
      </c>
      <c r="F14" s="690">
        <v>66035167237.079994</v>
      </c>
      <c r="G14" s="690">
        <v>43517758.859999985</v>
      </c>
      <c r="H14" s="690">
        <v>4681605956.9400005</v>
      </c>
      <c r="I14" s="690">
        <v>562181356.17000008</v>
      </c>
      <c r="J14" s="690">
        <v>0</v>
      </c>
      <c r="K14" s="690">
        <v>0</v>
      </c>
      <c r="L14" s="692">
        <v>309290931.81999999</v>
      </c>
      <c r="M14" s="144"/>
      <c r="N14" s="144"/>
    </row>
    <row r="15" spans="1:14" ht="18.95" customHeight="1">
      <c r="A15" s="145"/>
      <c r="B15" s="146"/>
      <c r="C15" s="142"/>
      <c r="D15" s="143" t="s">
        <v>44</v>
      </c>
      <c r="E15" s="693">
        <v>0.99886414582602956</v>
      </c>
      <c r="F15" s="693">
        <v>0.99388837688874243</v>
      </c>
      <c r="G15" s="681">
        <v>1.4715368363033843</v>
      </c>
      <c r="H15" s="681">
        <v>1.0140495056666574</v>
      </c>
      <c r="I15" s="681">
        <v>1.7576516225519625</v>
      </c>
      <c r="J15" s="681">
        <v>0</v>
      </c>
      <c r="K15" s="681">
        <v>0</v>
      </c>
      <c r="L15" s="682">
        <v>1.0113363628099823</v>
      </c>
      <c r="M15" s="144"/>
      <c r="N15" s="144"/>
    </row>
    <row r="16" spans="1:14" ht="18.95" customHeight="1">
      <c r="A16" s="147"/>
      <c r="B16" s="148"/>
      <c r="C16" s="149"/>
      <c r="D16" s="150" t="s">
        <v>45</v>
      </c>
      <c r="E16" s="683">
        <v>0.89781796842005102</v>
      </c>
      <c r="F16" s="683">
        <v>0.91078292882034106</v>
      </c>
      <c r="G16" s="683">
        <v>0.87437246962020398</v>
      </c>
      <c r="H16" s="683">
        <v>0.83795020065561987</v>
      </c>
      <c r="I16" s="683">
        <v>0.48839632242391834</v>
      </c>
      <c r="J16" s="683">
        <v>0</v>
      </c>
      <c r="K16" s="683">
        <v>0</v>
      </c>
      <c r="L16" s="684">
        <v>0.62772201074810574</v>
      </c>
      <c r="M16" s="144"/>
      <c r="N16" s="144"/>
    </row>
    <row r="17" spans="1:14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4">
        <v>5030066000</v>
      </c>
      <c r="F17" s="1131">
        <v>4654698000</v>
      </c>
      <c r="G17" s="1131">
        <v>2661000</v>
      </c>
      <c r="H17" s="1131">
        <v>318059000</v>
      </c>
      <c r="I17" s="1131">
        <v>34770000</v>
      </c>
      <c r="J17" s="1131">
        <v>0</v>
      </c>
      <c r="K17" s="1131">
        <v>0</v>
      </c>
      <c r="L17" s="1132">
        <v>19878000</v>
      </c>
      <c r="M17" s="144"/>
      <c r="N17" s="144"/>
    </row>
    <row r="18" spans="1:14" ht="18.95" customHeight="1">
      <c r="A18" s="151"/>
      <c r="B18" s="152"/>
      <c r="C18" s="153"/>
      <c r="D18" s="154" t="s">
        <v>42</v>
      </c>
      <c r="E18" s="694">
        <v>5525086253.2699995</v>
      </c>
      <c r="F18" s="1131">
        <v>5045532491.0599995</v>
      </c>
      <c r="G18" s="1131">
        <v>3798338.38</v>
      </c>
      <c r="H18" s="1131">
        <v>360917096.69999999</v>
      </c>
      <c r="I18" s="1131">
        <v>85090471.00999999</v>
      </c>
      <c r="J18" s="1131">
        <v>0</v>
      </c>
      <c r="K18" s="1131">
        <v>0</v>
      </c>
      <c r="L18" s="1132">
        <v>29747856.120000001</v>
      </c>
      <c r="M18" s="144"/>
      <c r="N18" s="144"/>
    </row>
    <row r="19" spans="1:14" ht="18.95" customHeight="1">
      <c r="A19" s="151"/>
      <c r="B19" s="152"/>
      <c r="C19" s="153"/>
      <c r="D19" s="154" t="s">
        <v>43</v>
      </c>
      <c r="E19" s="694">
        <v>4937738105.789999</v>
      </c>
      <c r="F19" s="1131">
        <v>4582442735.6699991</v>
      </c>
      <c r="G19" s="1131">
        <v>3387174.0799999996</v>
      </c>
      <c r="H19" s="1131">
        <v>304629696.36999977</v>
      </c>
      <c r="I19" s="1131">
        <v>26176331.649999999</v>
      </c>
      <c r="J19" s="1131">
        <v>0</v>
      </c>
      <c r="K19" s="1131">
        <v>0</v>
      </c>
      <c r="L19" s="1132">
        <v>21102168.019999996</v>
      </c>
      <c r="M19" s="144"/>
      <c r="N19" s="144"/>
    </row>
    <row r="20" spans="1:14" ht="18.95" customHeight="1">
      <c r="A20" s="151"/>
      <c r="B20" s="152"/>
      <c r="C20" s="153"/>
      <c r="D20" s="154" t="s">
        <v>44</v>
      </c>
      <c r="E20" s="695">
        <v>0.98164479467863819</v>
      </c>
      <c r="F20" s="695">
        <v>0.98447691679889848</v>
      </c>
      <c r="G20" s="685">
        <v>1.2728951822623074</v>
      </c>
      <c r="H20" s="685">
        <v>0.95777731920807074</v>
      </c>
      <c r="I20" s="686">
        <v>0.75284244032211678</v>
      </c>
      <c r="J20" s="685">
        <v>0</v>
      </c>
      <c r="K20" s="685">
        <v>0</v>
      </c>
      <c r="L20" s="687">
        <v>1.0615840637891134</v>
      </c>
      <c r="M20" s="144"/>
      <c r="N20" s="144"/>
    </row>
    <row r="21" spans="1:14" s="158" customFormat="1" ht="18.95" customHeight="1">
      <c r="A21" s="155"/>
      <c r="B21" s="156"/>
      <c r="C21" s="153"/>
      <c r="D21" s="157" t="s">
        <v>45</v>
      </c>
      <c r="E21" s="688">
        <v>0.89369430257629356</v>
      </c>
      <c r="F21" s="688">
        <v>0.90821786279039274</v>
      </c>
      <c r="G21" s="688">
        <v>0.89175153478558689</v>
      </c>
      <c r="H21" s="688">
        <v>0.84404340818249679</v>
      </c>
      <c r="I21" s="688">
        <v>0.30762941301528002</v>
      </c>
      <c r="J21" s="688">
        <v>0</v>
      </c>
      <c r="K21" s="688">
        <v>0</v>
      </c>
      <c r="L21" s="689">
        <v>0.70936769140189038</v>
      </c>
      <c r="M21" s="144"/>
      <c r="N21" s="144"/>
    </row>
    <row r="22" spans="1:14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4">
        <v>3988024000</v>
      </c>
      <c r="F22" s="1131">
        <v>3723366000</v>
      </c>
      <c r="G22" s="1131">
        <v>1415000</v>
      </c>
      <c r="H22" s="1131">
        <v>238977000</v>
      </c>
      <c r="I22" s="1131">
        <v>18277000</v>
      </c>
      <c r="J22" s="1131">
        <v>0</v>
      </c>
      <c r="K22" s="1131">
        <v>0</v>
      </c>
      <c r="L22" s="1132">
        <v>5989000</v>
      </c>
      <c r="M22" s="144"/>
      <c r="N22" s="144"/>
    </row>
    <row r="23" spans="1:14" ht="18.95" customHeight="1">
      <c r="A23" s="151"/>
      <c r="B23" s="152"/>
      <c r="C23" s="153"/>
      <c r="D23" s="154" t="s">
        <v>42</v>
      </c>
      <c r="E23" s="694">
        <v>4498892755.9300003</v>
      </c>
      <c r="F23" s="1131">
        <v>4125713061.4200001</v>
      </c>
      <c r="G23" s="1131">
        <v>3566462</v>
      </c>
      <c r="H23" s="1131">
        <v>300172636.50999999</v>
      </c>
      <c r="I23" s="1131">
        <v>58875286</v>
      </c>
      <c r="J23" s="1131">
        <v>0</v>
      </c>
      <c r="K23" s="1131">
        <v>0</v>
      </c>
      <c r="L23" s="1132">
        <v>10565310</v>
      </c>
      <c r="M23" s="144"/>
      <c r="N23" s="144"/>
    </row>
    <row r="24" spans="1:14" ht="18.95" customHeight="1">
      <c r="A24" s="151"/>
      <c r="B24" s="152"/>
      <c r="C24" s="153"/>
      <c r="D24" s="154" t="s">
        <v>43</v>
      </c>
      <c r="E24" s="694">
        <v>4042846931.04</v>
      </c>
      <c r="F24" s="1131">
        <v>3762105119.6700001</v>
      </c>
      <c r="G24" s="1131">
        <v>2967829.1599999997</v>
      </c>
      <c r="H24" s="1131">
        <v>243712174.42000011</v>
      </c>
      <c r="I24" s="1131">
        <v>25537069.019999996</v>
      </c>
      <c r="J24" s="1131">
        <v>0</v>
      </c>
      <c r="K24" s="1131">
        <v>0</v>
      </c>
      <c r="L24" s="1132">
        <v>8524738.7699999996</v>
      </c>
      <c r="M24" s="144"/>
      <c r="N24" s="144"/>
    </row>
    <row r="25" spans="1:14" ht="18.95" customHeight="1">
      <c r="A25" s="151"/>
      <c r="B25" s="152"/>
      <c r="C25" s="153"/>
      <c r="D25" s="154" t="s">
        <v>44</v>
      </c>
      <c r="E25" s="695">
        <v>1.0137468909515088</v>
      </c>
      <c r="F25" s="695">
        <v>1.010404327608406</v>
      </c>
      <c r="G25" s="685">
        <v>2.0974057667844521</v>
      </c>
      <c r="H25" s="685">
        <v>1.0198143520924612</v>
      </c>
      <c r="I25" s="686">
        <v>1.3972243267494664</v>
      </c>
      <c r="J25" s="685">
        <v>0</v>
      </c>
      <c r="K25" s="685">
        <v>0</v>
      </c>
      <c r="L25" s="687">
        <v>1.4233993604942394</v>
      </c>
      <c r="M25" s="144"/>
      <c r="N25" s="144"/>
    </row>
    <row r="26" spans="1:14" ht="18.95" customHeight="1">
      <c r="A26" s="155"/>
      <c r="B26" s="156"/>
      <c r="C26" s="153"/>
      <c r="D26" s="154" t="s">
        <v>45</v>
      </c>
      <c r="E26" s="688">
        <v>0.89863154121891764</v>
      </c>
      <c r="F26" s="688">
        <v>0.91186785500180845</v>
      </c>
      <c r="G26" s="688">
        <v>0.83214938502078517</v>
      </c>
      <c r="H26" s="688">
        <v>0.81190669893683343</v>
      </c>
      <c r="I26" s="688">
        <v>0.43374853448694917</v>
      </c>
      <c r="J26" s="688">
        <v>0</v>
      </c>
      <c r="K26" s="688">
        <v>0</v>
      </c>
      <c r="L26" s="689">
        <v>0.80686120615485957</v>
      </c>
      <c r="M26" s="144"/>
      <c r="N26" s="144"/>
    </row>
    <row r="27" spans="1:14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4">
        <v>4091615000</v>
      </c>
      <c r="F27" s="1131">
        <v>3701470000</v>
      </c>
      <c r="G27" s="1131">
        <v>2314000</v>
      </c>
      <c r="H27" s="1131">
        <v>312733000</v>
      </c>
      <c r="I27" s="1131">
        <v>21930000</v>
      </c>
      <c r="J27" s="1131">
        <v>0</v>
      </c>
      <c r="K27" s="1131">
        <v>0</v>
      </c>
      <c r="L27" s="1132">
        <v>53168000</v>
      </c>
      <c r="M27" s="144"/>
      <c r="N27" s="144"/>
    </row>
    <row r="28" spans="1:14" ht="18.95" customHeight="1">
      <c r="A28" s="151"/>
      <c r="B28" s="152"/>
      <c r="C28" s="153"/>
      <c r="D28" s="154" t="s">
        <v>42</v>
      </c>
      <c r="E28" s="694">
        <v>4603355998.3499994</v>
      </c>
      <c r="F28" s="1131">
        <v>4067327298.73</v>
      </c>
      <c r="G28" s="1131">
        <v>3143406.49</v>
      </c>
      <c r="H28" s="1131">
        <v>381869161.99000001</v>
      </c>
      <c r="I28" s="1131">
        <v>78620160.359999985</v>
      </c>
      <c r="J28" s="1131">
        <v>0</v>
      </c>
      <c r="K28" s="1131">
        <v>0</v>
      </c>
      <c r="L28" s="1132">
        <v>72395970.780000001</v>
      </c>
      <c r="M28" s="144"/>
      <c r="N28" s="144"/>
    </row>
    <row r="29" spans="1:14" ht="18.95" customHeight="1">
      <c r="A29" s="151"/>
      <c r="B29" s="152"/>
      <c r="C29" s="153"/>
      <c r="D29" s="154" t="s">
        <v>43</v>
      </c>
      <c r="E29" s="694">
        <v>4103990802.9499998</v>
      </c>
      <c r="F29" s="1131">
        <v>3707793723.6999998</v>
      </c>
      <c r="G29" s="1131">
        <v>2821041.6099999994</v>
      </c>
      <c r="H29" s="1131">
        <v>319183684.24999988</v>
      </c>
      <c r="I29" s="1131">
        <v>41147881.809999995</v>
      </c>
      <c r="J29" s="1131">
        <v>0</v>
      </c>
      <c r="K29" s="1131">
        <v>0</v>
      </c>
      <c r="L29" s="1132">
        <v>33044471.580000009</v>
      </c>
      <c r="M29" s="144"/>
      <c r="N29" s="144"/>
    </row>
    <row r="30" spans="1:14" ht="18.95" customHeight="1">
      <c r="A30" s="151"/>
      <c r="B30" s="152"/>
      <c r="C30" s="153"/>
      <c r="D30" s="154" t="s">
        <v>44</v>
      </c>
      <c r="E30" s="695">
        <v>1.0030246743523035</v>
      </c>
      <c r="F30" s="695">
        <v>1.0017084357566048</v>
      </c>
      <c r="G30" s="685">
        <v>1.2191191054451165</v>
      </c>
      <c r="H30" s="685">
        <v>1.0206268102502769</v>
      </c>
      <c r="I30" s="686">
        <v>1.8763283999088005</v>
      </c>
      <c r="J30" s="685">
        <v>0</v>
      </c>
      <c r="K30" s="685">
        <v>0</v>
      </c>
      <c r="L30" s="687">
        <v>0.62151052475173052</v>
      </c>
      <c r="M30" s="144"/>
      <c r="N30" s="144"/>
    </row>
    <row r="31" spans="1:14" ht="18.95" customHeight="1">
      <c r="A31" s="155"/>
      <c r="B31" s="156"/>
      <c r="C31" s="153"/>
      <c r="D31" s="157" t="s">
        <v>45</v>
      </c>
      <c r="E31" s="688">
        <v>0.89152149093422506</v>
      </c>
      <c r="F31" s="688">
        <v>0.91160446440042764</v>
      </c>
      <c r="G31" s="688">
        <v>0.89744728178632704</v>
      </c>
      <c r="H31" s="688">
        <v>0.83584566658032033</v>
      </c>
      <c r="I31" s="688">
        <v>0.52337570441963932</v>
      </c>
      <c r="J31" s="688">
        <v>0</v>
      </c>
      <c r="K31" s="688">
        <v>0</v>
      </c>
      <c r="L31" s="689">
        <v>0.45644075525165584</v>
      </c>
      <c r="M31" s="144"/>
      <c r="N31" s="144"/>
    </row>
    <row r="32" spans="1:14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4">
        <v>2078009000</v>
      </c>
      <c r="F32" s="1131">
        <v>1891359000</v>
      </c>
      <c r="G32" s="1131">
        <v>1361000</v>
      </c>
      <c r="H32" s="1131">
        <v>160445000</v>
      </c>
      <c r="I32" s="1131">
        <v>15305000</v>
      </c>
      <c r="J32" s="1131">
        <v>0</v>
      </c>
      <c r="K32" s="1131">
        <v>0</v>
      </c>
      <c r="L32" s="1132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4">
        <v>2351141057.9000001</v>
      </c>
      <c r="F33" s="1131">
        <v>2053080932.6600001</v>
      </c>
      <c r="G33" s="1131">
        <v>1975925</v>
      </c>
      <c r="H33" s="1131">
        <v>233584947.97000003</v>
      </c>
      <c r="I33" s="1131">
        <v>47872612.420000002</v>
      </c>
      <c r="J33" s="1131">
        <v>0</v>
      </c>
      <c r="K33" s="1131">
        <v>0</v>
      </c>
      <c r="L33" s="1132">
        <v>14626639.85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4">
        <v>2072157201.5800002</v>
      </c>
      <c r="F34" s="1131">
        <v>1837792970.8800004</v>
      </c>
      <c r="G34" s="1131">
        <v>1730920.22</v>
      </c>
      <c r="H34" s="1131">
        <v>201078331.77999997</v>
      </c>
      <c r="I34" s="1131">
        <v>21557160.360000003</v>
      </c>
      <c r="J34" s="1131">
        <v>0</v>
      </c>
      <c r="K34" s="1131">
        <v>0</v>
      </c>
      <c r="L34" s="1132">
        <v>9997818.339999998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5">
        <v>0.99718393980969289</v>
      </c>
      <c r="F35" s="695">
        <v>0.97167855012189663</v>
      </c>
      <c r="G35" s="685">
        <v>1.2718003085966201</v>
      </c>
      <c r="H35" s="685">
        <v>1.2532539610458411</v>
      </c>
      <c r="I35" s="685">
        <v>1.4085044338451489</v>
      </c>
      <c r="J35" s="685">
        <v>0</v>
      </c>
      <c r="K35" s="685">
        <v>0</v>
      </c>
      <c r="L35" s="687">
        <v>1.0480992074640945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88">
        <v>0.88134108101145425</v>
      </c>
      <c r="F36" s="688">
        <v>0.89513907690863914</v>
      </c>
      <c r="G36" s="688">
        <v>0.87600502043346784</v>
      </c>
      <c r="H36" s="688">
        <v>0.86083599789925258</v>
      </c>
      <c r="I36" s="688">
        <v>0.45030256905290489</v>
      </c>
      <c r="J36" s="688">
        <v>0</v>
      </c>
      <c r="K36" s="688">
        <v>0</v>
      </c>
      <c r="L36" s="689">
        <v>0.6835348680578881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4">
        <v>4417966000</v>
      </c>
      <c r="F37" s="1131">
        <v>4069265000</v>
      </c>
      <c r="G37" s="1131">
        <v>2369000</v>
      </c>
      <c r="H37" s="1131">
        <v>320334000</v>
      </c>
      <c r="I37" s="1131">
        <v>15237000</v>
      </c>
      <c r="J37" s="1131">
        <v>0</v>
      </c>
      <c r="K37" s="1131">
        <v>0</v>
      </c>
      <c r="L37" s="1132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4">
        <v>4854932571.9200001</v>
      </c>
      <c r="F38" s="1131">
        <v>4422850618.46</v>
      </c>
      <c r="G38" s="1131">
        <v>3470040</v>
      </c>
      <c r="H38" s="1131">
        <v>358544283.70000005</v>
      </c>
      <c r="I38" s="1131">
        <v>51695109</v>
      </c>
      <c r="J38" s="1131">
        <v>0</v>
      </c>
      <c r="K38" s="1131">
        <v>0</v>
      </c>
      <c r="L38" s="1132">
        <v>18372520.759999998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4">
        <v>4342930694.6500006</v>
      </c>
      <c r="F39" s="1131">
        <v>4005911136.5799999</v>
      </c>
      <c r="G39" s="1131">
        <v>3192236.92</v>
      </c>
      <c r="H39" s="1131">
        <v>304340444.23000014</v>
      </c>
      <c r="I39" s="1131">
        <v>20327004.240000002</v>
      </c>
      <c r="J39" s="1131">
        <v>0</v>
      </c>
      <c r="K39" s="1131">
        <v>0</v>
      </c>
      <c r="L39" s="1132">
        <v>9159872.6799999997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5">
        <v>0.98301587079891528</v>
      </c>
      <c r="F40" s="695">
        <v>0.98443112861413551</v>
      </c>
      <c r="G40" s="685">
        <v>1.3475039763613339</v>
      </c>
      <c r="H40" s="685">
        <v>0.95007225030749198</v>
      </c>
      <c r="I40" s="685">
        <v>1.3340555384918293</v>
      </c>
      <c r="J40" s="685">
        <v>0</v>
      </c>
      <c r="K40" s="685">
        <v>0</v>
      </c>
      <c r="L40" s="687">
        <v>0.85121017377567143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88">
        <v>0.89453985823998461</v>
      </c>
      <c r="F41" s="688">
        <v>0.90573059823911151</v>
      </c>
      <c r="G41" s="688">
        <v>0.91994239835852032</v>
      </c>
      <c r="H41" s="688">
        <v>0.84882246926197502</v>
      </c>
      <c r="I41" s="688">
        <v>0.39320942799443565</v>
      </c>
      <c r="J41" s="688">
        <v>0</v>
      </c>
      <c r="K41" s="688">
        <v>0</v>
      </c>
      <c r="L41" s="689">
        <v>0.49856374090715688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4">
        <v>6279243000</v>
      </c>
      <c r="F42" s="1131">
        <v>5911938000</v>
      </c>
      <c r="G42" s="1131">
        <v>1790000</v>
      </c>
      <c r="H42" s="1131">
        <v>320909000</v>
      </c>
      <c r="I42" s="1131">
        <v>21853000</v>
      </c>
      <c r="J42" s="1131">
        <v>0</v>
      </c>
      <c r="K42" s="1131">
        <v>0</v>
      </c>
      <c r="L42" s="1132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4">
        <v>6899110847.670001</v>
      </c>
      <c r="F43" s="1131">
        <v>6386026123.3700008</v>
      </c>
      <c r="G43" s="1131">
        <v>3196205.32</v>
      </c>
      <c r="H43" s="1131">
        <v>379590250.30000001</v>
      </c>
      <c r="I43" s="1131">
        <v>93136608.680000007</v>
      </c>
      <c r="J43" s="1131">
        <v>0</v>
      </c>
      <c r="K43" s="1131">
        <v>0</v>
      </c>
      <c r="L43" s="1132">
        <v>37161660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4">
        <v>6152977089.6699991</v>
      </c>
      <c r="F44" s="1131">
        <v>5801187884.9199991</v>
      </c>
      <c r="G44" s="1131">
        <v>2853454.0999999996</v>
      </c>
      <c r="H44" s="1131">
        <v>294029871.74999994</v>
      </c>
      <c r="I44" s="1131">
        <v>30993324.189999998</v>
      </c>
      <c r="J44" s="1131">
        <v>0</v>
      </c>
      <c r="K44" s="1131">
        <v>0</v>
      </c>
      <c r="L44" s="1132">
        <v>23912554.710000005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5">
        <v>0.97989153942123264</v>
      </c>
      <c r="F45" s="695">
        <v>0.9812666988253258</v>
      </c>
      <c r="G45" s="685">
        <v>1.5941084357541897</v>
      </c>
      <c r="H45" s="685">
        <v>0.91624065311349923</v>
      </c>
      <c r="I45" s="685">
        <v>1.4182640456687867</v>
      </c>
      <c r="J45" s="685">
        <v>0</v>
      </c>
      <c r="K45" s="685">
        <v>0</v>
      </c>
      <c r="L45" s="687">
        <v>1.0509627174438538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88">
        <v>0.89185073635220835</v>
      </c>
      <c r="F46" s="688">
        <v>0.90841906576145137</v>
      </c>
      <c r="G46" s="688">
        <v>0.89276307818672918</v>
      </c>
      <c r="H46" s="688">
        <v>0.77459806071842074</v>
      </c>
      <c r="I46" s="688">
        <v>0.33277273705001725</v>
      </c>
      <c r="J46" s="688">
        <v>0</v>
      </c>
      <c r="K46" s="688">
        <v>0</v>
      </c>
      <c r="L46" s="689">
        <v>0.64347380364601592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4">
        <v>10028755000</v>
      </c>
      <c r="F47" s="1131">
        <v>9418342000</v>
      </c>
      <c r="G47" s="1131">
        <v>3176000</v>
      </c>
      <c r="H47" s="1131">
        <v>558135000</v>
      </c>
      <c r="I47" s="1131">
        <v>28171000</v>
      </c>
      <c r="J47" s="1131">
        <v>0</v>
      </c>
      <c r="K47" s="1131">
        <v>0</v>
      </c>
      <c r="L47" s="1132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4">
        <v>11100700836.59</v>
      </c>
      <c r="F48" s="1131">
        <v>10200695316.25</v>
      </c>
      <c r="G48" s="1131">
        <v>5557661</v>
      </c>
      <c r="H48" s="1131">
        <v>713050569.01999998</v>
      </c>
      <c r="I48" s="1131">
        <v>134342191.31</v>
      </c>
      <c r="J48" s="1131">
        <v>0</v>
      </c>
      <c r="K48" s="1131">
        <v>0</v>
      </c>
      <c r="L48" s="1132">
        <v>47055099.00999999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4">
        <v>10063227025.740005</v>
      </c>
      <c r="F49" s="1131">
        <v>9326788560.0700035</v>
      </c>
      <c r="G49" s="1131">
        <v>4684750.1100000003</v>
      </c>
      <c r="H49" s="1131">
        <v>613913998.8500005</v>
      </c>
      <c r="I49" s="1131">
        <v>84209887.949999988</v>
      </c>
      <c r="J49" s="1131">
        <v>0</v>
      </c>
      <c r="K49" s="1131">
        <v>0</v>
      </c>
      <c r="L49" s="1132">
        <v>33629828.760000005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5">
        <v>1.0034373185644685</v>
      </c>
      <c r="F50" s="695">
        <v>0.99027924023888747</v>
      </c>
      <c r="G50" s="685">
        <v>1.4750472638539043</v>
      </c>
      <c r="H50" s="685">
        <v>1.0999381849373369</v>
      </c>
      <c r="I50" s="685">
        <v>2.9892402807852041</v>
      </c>
      <c r="J50" s="685">
        <v>0</v>
      </c>
      <c r="K50" s="685">
        <v>0</v>
      </c>
      <c r="L50" s="687">
        <v>1.6066995728823279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88">
        <v>0.90653979184536837</v>
      </c>
      <c r="F51" s="688">
        <v>0.91432870710412872</v>
      </c>
      <c r="G51" s="688">
        <v>0.84293556407992509</v>
      </c>
      <c r="H51" s="688">
        <v>0.86096838782942076</v>
      </c>
      <c r="I51" s="688">
        <v>0.62683128158660362</v>
      </c>
      <c r="J51" s="688">
        <v>0</v>
      </c>
      <c r="K51" s="688">
        <v>0</v>
      </c>
      <c r="L51" s="689">
        <v>0.71469042606526256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4">
        <v>1706076000</v>
      </c>
      <c r="F52" s="1131">
        <v>1546339000</v>
      </c>
      <c r="G52" s="1131">
        <v>1064000</v>
      </c>
      <c r="H52" s="1131">
        <v>144780000</v>
      </c>
      <c r="I52" s="1131">
        <v>6047000</v>
      </c>
      <c r="J52" s="1131">
        <v>0</v>
      </c>
      <c r="K52" s="1131">
        <v>0</v>
      </c>
      <c r="L52" s="1132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4">
        <v>1918000810.8000002</v>
      </c>
      <c r="F53" s="1131">
        <v>1707767803.3900001</v>
      </c>
      <c r="G53" s="1131">
        <v>1666326</v>
      </c>
      <c r="H53" s="1131">
        <v>168856430.95999998</v>
      </c>
      <c r="I53" s="1131">
        <v>29226294.779999997</v>
      </c>
      <c r="J53" s="1131">
        <v>0</v>
      </c>
      <c r="K53" s="1131">
        <v>0</v>
      </c>
      <c r="L53" s="1132">
        <v>10483955.67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4">
        <v>1679965545.7400002</v>
      </c>
      <c r="F54" s="1131">
        <v>1516901263.5500004</v>
      </c>
      <c r="G54" s="1131">
        <v>1483367.8599999999</v>
      </c>
      <c r="H54" s="1131">
        <v>139215870.33000001</v>
      </c>
      <c r="I54" s="1131">
        <v>15000370.739999998</v>
      </c>
      <c r="J54" s="1131">
        <v>0</v>
      </c>
      <c r="K54" s="1131">
        <v>0</v>
      </c>
      <c r="L54" s="1132">
        <v>7364673.2599999998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5">
        <v>0.9846956089529425</v>
      </c>
      <c r="F55" s="695">
        <v>0.98096294767835546</v>
      </c>
      <c r="G55" s="685">
        <v>1.3941427255639096</v>
      </c>
      <c r="H55" s="685">
        <v>0.9615683818897639</v>
      </c>
      <c r="I55" s="686">
        <v>2.4806301868695217</v>
      </c>
      <c r="J55" s="685">
        <v>0</v>
      </c>
      <c r="K55" s="685">
        <v>0</v>
      </c>
      <c r="L55" s="687">
        <v>0.93865323222023955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88">
        <v>0.87589407485145165</v>
      </c>
      <c r="F56" s="688">
        <v>0.88823624648437538</v>
      </c>
      <c r="G56" s="688">
        <v>0.89020267342644832</v>
      </c>
      <c r="H56" s="688">
        <v>0.8244629448728461</v>
      </c>
      <c r="I56" s="688">
        <v>0.51324914269546695</v>
      </c>
      <c r="J56" s="688">
        <v>0</v>
      </c>
      <c r="K56" s="688">
        <v>0</v>
      </c>
      <c r="L56" s="689">
        <v>0.70247085087111971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4">
        <v>4269568000</v>
      </c>
      <c r="F57" s="1131">
        <v>3927270000</v>
      </c>
      <c r="G57" s="1131">
        <v>1494000</v>
      </c>
      <c r="H57" s="1131">
        <v>280129000</v>
      </c>
      <c r="I57" s="1131">
        <v>15055000</v>
      </c>
      <c r="J57" s="1131">
        <v>0</v>
      </c>
      <c r="K57" s="1131">
        <v>0</v>
      </c>
      <c r="L57" s="1132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4">
        <v>4753238440.6099997</v>
      </c>
      <c r="F58" s="1131">
        <v>4275510813.1700001</v>
      </c>
      <c r="G58" s="1131">
        <v>3521339.84</v>
      </c>
      <c r="H58" s="1131">
        <v>323757829.47999978</v>
      </c>
      <c r="I58" s="1131">
        <v>95601430.980000004</v>
      </c>
      <c r="J58" s="1131">
        <v>0</v>
      </c>
      <c r="K58" s="1131">
        <v>0</v>
      </c>
      <c r="L58" s="1132">
        <v>54847027.139999993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4">
        <v>4263105129.9500003</v>
      </c>
      <c r="F59" s="1131">
        <v>3909215921.2400002</v>
      </c>
      <c r="G59" s="1131">
        <v>2948351.13</v>
      </c>
      <c r="H59" s="1131">
        <v>268088550.57000002</v>
      </c>
      <c r="I59" s="1131">
        <v>44893190.350000001</v>
      </c>
      <c r="J59" s="1131">
        <v>0</v>
      </c>
      <c r="K59" s="1131">
        <v>0</v>
      </c>
      <c r="L59" s="1132">
        <v>37959116.659999967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5">
        <v>0.99848629415200796</v>
      </c>
      <c r="F60" s="695">
        <v>0.99540289341960198</v>
      </c>
      <c r="G60" s="685">
        <v>1.973461265060241</v>
      </c>
      <c r="H60" s="685">
        <v>0.95701819722342218</v>
      </c>
      <c r="I60" s="686">
        <v>2.9819455562935904</v>
      </c>
      <c r="J60" s="685">
        <v>0</v>
      </c>
      <c r="K60" s="685">
        <v>0</v>
      </c>
      <c r="L60" s="687">
        <v>0.83207182507671995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88">
        <v>0.89688434174215359</v>
      </c>
      <c r="F61" s="688">
        <v>0.91432722125232635</v>
      </c>
      <c r="G61" s="688">
        <v>0.83728105322546775</v>
      </c>
      <c r="H61" s="688">
        <v>0.82805271767662769</v>
      </c>
      <c r="I61" s="688">
        <v>0.46958701234704048</v>
      </c>
      <c r="J61" s="688">
        <v>0</v>
      </c>
      <c r="K61" s="688">
        <v>0</v>
      </c>
      <c r="L61" s="689">
        <v>0.69209068639412807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4">
        <v>2300835000</v>
      </c>
      <c r="F62" s="1131">
        <v>2025720000</v>
      </c>
      <c r="G62" s="1131">
        <v>1024000</v>
      </c>
      <c r="H62" s="1131">
        <v>217656000</v>
      </c>
      <c r="I62" s="1131">
        <v>23318000</v>
      </c>
      <c r="J62" s="1131">
        <v>0</v>
      </c>
      <c r="K62" s="1131">
        <v>0</v>
      </c>
      <c r="L62" s="1132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4">
        <v>2651348066.4499998</v>
      </c>
      <c r="F63" s="1131">
        <v>2288064608.23</v>
      </c>
      <c r="G63" s="1131">
        <v>1657153.12</v>
      </c>
      <c r="H63" s="1131">
        <v>256455879.19000006</v>
      </c>
      <c r="I63" s="1131">
        <v>45536736.910000004</v>
      </c>
      <c r="J63" s="1131">
        <v>0</v>
      </c>
      <c r="K63" s="1131">
        <v>0</v>
      </c>
      <c r="L63" s="1132">
        <v>59633689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4">
        <v>2355917482.98</v>
      </c>
      <c r="F64" s="1131">
        <v>2083832887.6199999</v>
      </c>
      <c r="G64" s="1131">
        <v>1493803.73</v>
      </c>
      <c r="H64" s="1131">
        <v>214539142.59000009</v>
      </c>
      <c r="I64" s="1131">
        <v>28472365.130000006</v>
      </c>
      <c r="J64" s="1131">
        <v>0</v>
      </c>
      <c r="K64" s="1131">
        <v>0</v>
      </c>
      <c r="L64" s="1132">
        <v>27579283.910000008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5">
        <v>1.0239402143048066</v>
      </c>
      <c r="F65" s="695">
        <v>1.0286875222735619</v>
      </c>
      <c r="G65" s="685">
        <v>1.4587927050781251</v>
      </c>
      <c r="H65" s="685">
        <v>0.98567989207740703</v>
      </c>
      <c r="I65" s="685">
        <v>1.2210466219229783</v>
      </c>
      <c r="J65" s="685">
        <v>0</v>
      </c>
      <c r="K65" s="685">
        <v>0</v>
      </c>
      <c r="L65" s="687">
        <v>0.83278328079234254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88">
        <v>0.88857344412513739</v>
      </c>
      <c r="F66" s="688">
        <v>0.91074040484897423</v>
      </c>
      <c r="G66" s="688">
        <v>0.90142770270981354</v>
      </c>
      <c r="H66" s="688">
        <v>0.83655380905132148</v>
      </c>
      <c r="I66" s="688">
        <v>0.62526142763091552</v>
      </c>
      <c r="J66" s="688">
        <v>0</v>
      </c>
      <c r="K66" s="688">
        <v>0</v>
      </c>
      <c r="L66" s="689">
        <v>0.46247824631476359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4">
        <v>4708990000</v>
      </c>
      <c r="F67" s="1131">
        <v>4414078000</v>
      </c>
      <c r="G67" s="1131">
        <v>1754000</v>
      </c>
      <c r="H67" s="1131">
        <v>262760000</v>
      </c>
      <c r="I67" s="1131">
        <v>18927000</v>
      </c>
      <c r="J67" s="1131">
        <v>0</v>
      </c>
      <c r="K67" s="1131">
        <v>0</v>
      </c>
      <c r="L67" s="1132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4">
        <v>5265032835.5800009</v>
      </c>
      <c r="F68" s="1131">
        <v>4846149346.1300001</v>
      </c>
      <c r="G68" s="1131">
        <v>2693494</v>
      </c>
      <c r="H68" s="1131">
        <v>323753207.06</v>
      </c>
      <c r="I68" s="1131">
        <v>69788089.5</v>
      </c>
      <c r="J68" s="1131">
        <v>0</v>
      </c>
      <c r="K68" s="1131">
        <v>0</v>
      </c>
      <c r="L68" s="1132">
        <v>22648698.890000001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4">
        <v>4758353540.4499989</v>
      </c>
      <c r="F69" s="1131">
        <v>4445315820.2099991</v>
      </c>
      <c r="G69" s="1131">
        <v>2353139.5799999996</v>
      </c>
      <c r="H69" s="1131">
        <v>263732980.76000005</v>
      </c>
      <c r="I69" s="1131">
        <v>35485071.660000004</v>
      </c>
      <c r="J69" s="1131">
        <v>0</v>
      </c>
      <c r="K69" s="1131">
        <v>0</v>
      </c>
      <c r="L69" s="1132">
        <v>11466528.239999998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5">
        <v>1.0104828297469306</v>
      </c>
      <c r="F70" s="695">
        <v>1.0070768618520105</v>
      </c>
      <c r="G70" s="685">
        <v>1.3415847092360318</v>
      </c>
      <c r="H70" s="685">
        <v>1.0037029257116763</v>
      </c>
      <c r="I70" s="686">
        <v>1.874838678078935</v>
      </c>
      <c r="J70" s="685">
        <v>0</v>
      </c>
      <c r="K70" s="685">
        <v>0</v>
      </c>
      <c r="L70" s="687">
        <v>0.9996101682503703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88">
        <v>0.90376521648526709</v>
      </c>
      <c r="F71" s="688">
        <v>0.91728824324407265</v>
      </c>
      <c r="G71" s="688">
        <v>0.87363832256541119</v>
      </c>
      <c r="H71" s="688">
        <v>0.81461117607129485</v>
      </c>
      <c r="I71" s="688">
        <v>0.508468879349391</v>
      </c>
      <c r="J71" s="688">
        <v>0</v>
      </c>
      <c r="K71" s="688">
        <v>0</v>
      </c>
      <c r="L71" s="689">
        <v>0.50627757010195296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6">
        <v>7540222000</v>
      </c>
      <c r="F72" s="1131">
        <v>7107927000</v>
      </c>
      <c r="G72" s="1131">
        <v>2373000</v>
      </c>
      <c r="H72" s="1131">
        <v>386598000</v>
      </c>
      <c r="I72" s="1131">
        <v>18949000</v>
      </c>
      <c r="J72" s="1131">
        <v>0</v>
      </c>
      <c r="K72" s="1131">
        <v>0</v>
      </c>
      <c r="L72" s="1132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7">
        <v>8200341379.6000004</v>
      </c>
      <c r="F73" s="1131">
        <v>7608469221.8999996</v>
      </c>
      <c r="G73" s="1131">
        <v>4480313.8099999996</v>
      </c>
      <c r="H73" s="1131">
        <v>454890204.22000009</v>
      </c>
      <c r="I73" s="1131">
        <v>97469008.770000011</v>
      </c>
      <c r="J73" s="1131">
        <v>5000</v>
      </c>
      <c r="K73" s="1131">
        <v>0</v>
      </c>
      <c r="L73" s="1132">
        <v>35027630.899999991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7">
        <v>7394865693.6999979</v>
      </c>
      <c r="F74" s="1131">
        <v>6930651235.8699989</v>
      </c>
      <c r="G74" s="1131">
        <v>3812689.73</v>
      </c>
      <c r="H74" s="1131">
        <v>387653709.66999996</v>
      </c>
      <c r="I74" s="1131">
        <v>49570868.239999995</v>
      </c>
      <c r="J74" s="1131">
        <v>0</v>
      </c>
      <c r="K74" s="1131">
        <v>0</v>
      </c>
      <c r="L74" s="1132">
        <v>23177190.190000001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5">
        <v>0.98072254287738447</v>
      </c>
      <c r="F75" s="695">
        <v>0.97505942813847113</v>
      </c>
      <c r="G75" s="685">
        <v>1.6066960514117152</v>
      </c>
      <c r="H75" s="685">
        <v>1.0027307685761435</v>
      </c>
      <c r="I75" s="685">
        <v>2.6160150002638658</v>
      </c>
      <c r="J75" s="685">
        <v>0</v>
      </c>
      <c r="K75" s="685">
        <v>0</v>
      </c>
      <c r="L75" s="687">
        <v>0.95085908471794878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88">
        <v>0.90177534707228346</v>
      </c>
      <c r="F76" s="688">
        <v>0.91091269922220508</v>
      </c>
      <c r="G76" s="688">
        <v>0.85098720573771602</v>
      </c>
      <c r="H76" s="688">
        <v>0.85219181700056501</v>
      </c>
      <c r="I76" s="688">
        <v>0.50858081830885937</v>
      </c>
      <c r="J76" s="688">
        <v>0</v>
      </c>
      <c r="K76" s="688">
        <v>0</v>
      </c>
      <c r="L76" s="689">
        <v>0.66168306546818179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6">
        <v>2331383000</v>
      </c>
      <c r="F77" s="1131">
        <v>2124858000</v>
      </c>
      <c r="G77" s="1131">
        <v>1095000</v>
      </c>
      <c r="H77" s="1131">
        <v>181534000</v>
      </c>
      <c r="I77" s="1131">
        <v>8718000</v>
      </c>
      <c r="J77" s="1131">
        <v>0</v>
      </c>
      <c r="K77" s="1131">
        <v>0</v>
      </c>
      <c r="L77" s="1132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7">
        <v>2598795126.27</v>
      </c>
      <c r="F78" s="1131">
        <v>2347402007.23</v>
      </c>
      <c r="G78" s="1131">
        <v>2036051</v>
      </c>
      <c r="H78" s="1131">
        <v>198705725.69999999</v>
      </c>
      <c r="I78" s="1131">
        <v>31366907.340000004</v>
      </c>
      <c r="J78" s="1131">
        <v>0</v>
      </c>
      <c r="K78" s="1131">
        <v>0</v>
      </c>
      <c r="L78" s="1132">
        <v>19284435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7">
        <v>2343531817.6299996</v>
      </c>
      <c r="F79" s="1131">
        <v>2148778220.21</v>
      </c>
      <c r="G79" s="1131">
        <v>1741918.48</v>
      </c>
      <c r="H79" s="1131">
        <v>163888793.42999983</v>
      </c>
      <c r="I79" s="1131">
        <v>17045822.599999998</v>
      </c>
      <c r="J79" s="1131">
        <v>0</v>
      </c>
      <c r="K79" s="1131">
        <v>0</v>
      </c>
      <c r="L79" s="1132">
        <v>12077062.91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5">
        <v>1.0052109917718366</v>
      </c>
      <c r="F80" s="695">
        <v>1.0112573264707572</v>
      </c>
      <c r="G80" s="685">
        <v>1.5907931324200912</v>
      </c>
      <c r="H80" s="685">
        <v>0.90279943938876372</v>
      </c>
      <c r="I80" s="686">
        <v>1.9552446203257625</v>
      </c>
      <c r="J80" s="685">
        <v>0</v>
      </c>
      <c r="K80" s="685">
        <v>0</v>
      </c>
      <c r="L80" s="687">
        <v>0.79569527671629992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88">
        <v>0.90177628622600392</v>
      </c>
      <c r="F81" s="688">
        <v>0.91538569601276709</v>
      </c>
      <c r="G81" s="688">
        <v>0.85553774438852459</v>
      </c>
      <c r="H81" s="688">
        <v>0.82478143421712102</v>
      </c>
      <c r="I81" s="688">
        <v>0.54343332019419921</v>
      </c>
      <c r="J81" s="688">
        <v>0</v>
      </c>
      <c r="K81" s="688">
        <v>0</v>
      </c>
      <c r="L81" s="689">
        <v>0.6262596187028554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698">
        <v>3036497000</v>
      </c>
      <c r="F82" s="1131">
        <v>2763508000</v>
      </c>
      <c r="G82" s="1131">
        <v>1374000</v>
      </c>
      <c r="H82" s="1131">
        <v>240506000</v>
      </c>
      <c r="I82" s="1131">
        <v>23279000</v>
      </c>
      <c r="J82" s="1131">
        <v>0</v>
      </c>
      <c r="K82" s="1131">
        <v>0</v>
      </c>
      <c r="L82" s="1132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698">
        <v>3429170003.4899998</v>
      </c>
      <c r="F83" s="1131">
        <v>3031835652.1599998</v>
      </c>
      <c r="G83" s="1131">
        <v>2336771</v>
      </c>
      <c r="H83" s="1131">
        <v>295150625.06999999</v>
      </c>
      <c r="I83" s="1131">
        <v>76195672.160000011</v>
      </c>
      <c r="J83" s="1131">
        <v>0</v>
      </c>
      <c r="K83" s="1131">
        <v>0</v>
      </c>
      <c r="L83" s="1132">
        <v>23651283.100000001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698">
        <v>3061079238.5600004</v>
      </c>
      <c r="F84" s="1131">
        <v>2762108171.7800002</v>
      </c>
      <c r="G84" s="1131">
        <v>1952134.7100000002</v>
      </c>
      <c r="H84" s="1131">
        <v>244460515.77999997</v>
      </c>
      <c r="I84" s="1131">
        <v>31976192.370000001</v>
      </c>
      <c r="J84" s="1131">
        <v>0</v>
      </c>
      <c r="K84" s="1131">
        <v>0</v>
      </c>
      <c r="L84" s="1132">
        <v>20582223.92000002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5">
        <v>1.0080955912553184</v>
      </c>
      <c r="F85" s="695">
        <v>0.99949345968240377</v>
      </c>
      <c r="G85" s="685">
        <v>1.4207676200873365</v>
      </c>
      <c r="H85" s="685">
        <v>1.0164424828486607</v>
      </c>
      <c r="I85" s="685">
        <v>1.3736067859444134</v>
      </c>
      <c r="J85" s="685">
        <v>0</v>
      </c>
      <c r="K85" s="685">
        <v>0</v>
      </c>
      <c r="L85" s="687">
        <v>2.6286365159642426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88">
        <v>0.8926589336325178</v>
      </c>
      <c r="F86" s="688">
        <v>0.91103492691372134</v>
      </c>
      <c r="G86" s="688">
        <v>0.83539838092821261</v>
      </c>
      <c r="H86" s="688">
        <v>0.82825681199903267</v>
      </c>
      <c r="I86" s="688">
        <v>0.41965890533591688</v>
      </c>
      <c r="J86" s="688">
        <v>0</v>
      </c>
      <c r="K86" s="688">
        <v>0</v>
      </c>
      <c r="L86" s="689">
        <v>0.87023709593159537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6">
        <v>6682272000</v>
      </c>
      <c r="F87" s="1131">
        <v>6201622000</v>
      </c>
      <c r="G87" s="1131">
        <v>3138000</v>
      </c>
      <c r="H87" s="1131">
        <v>441421000</v>
      </c>
      <c r="I87" s="1131">
        <v>27421000</v>
      </c>
      <c r="J87" s="1131">
        <v>0</v>
      </c>
      <c r="K87" s="1131">
        <v>0</v>
      </c>
      <c r="L87" s="1132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7">
        <v>7551657916.6400013</v>
      </c>
      <c r="F88" s="1131">
        <v>6869876233.71</v>
      </c>
      <c r="G88" s="1131">
        <v>4559524.22</v>
      </c>
      <c r="H88" s="1131">
        <v>555976623.76999998</v>
      </c>
      <c r="I88" s="1131">
        <v>104295474.60000001</v>
      </c>
      <c r="J88" s="1131">
        <v>0</v>
      </c>
      <c r="K88" s="1131">
        <v>0</v>
      </c>
      <c r="L88" s="1132">
        <v>16950060.34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7">
        <v>6888073586.8900003</v>
      </c>
      <c r="F89" s="1131">
        <v>6320226977.8199997</v>
      </c>
      <c r="G89" s="1131">
        <v>4272025.41</v>
      </c>
      <c r="H89" s="1131">
        <v>481675152.68000019</v>
      </c>
      <c r="I89" s="1131">
        <v>67942258.849999994</v>
      </c>
      <c r="J89" s="1131">
        <v>0</v>
      </c>
      <c r="K89" s="1131">
        <v>0</v>
      </c>
      <c r="L89" s="1132">
        <v>13957172.129999999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5">
        <v>1.0307981457339659</v>
      </c>
      <c r="F90" s="695">
        <v>1.0191248318294794</v>
      </c>
      <c r="G90" s="685">
        <v>1.3613847705544933</v>
      </c>
      <c r="H90" s="685">
        <v>1.0911922012772393</v>
      </c>
      <c r="I90" s="685">
        <v>2.4777454815652233</v>
      </c>
      <c r="J90" s="685">
        <v>0</v>
      </c>
      <c r="K90" s="685">
        <v>0</v>
      </c>
      <c r="L90" s="687">
        <v>1.609823775086505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88">
        <v>0.91212733189518558</v>
      </c>
      <c r="F91" s="688">
        <v>0.9199913888997141</v>
      </c>
      <c r="G91" s="688">
        <v>0.93694543638151795</v>
      </c>
      <c r="H91" s="688">
        <v>0.86635864186848022</v>
      </c>
      <c r="I91" s="688">
        <v>0.65144014263874861</v>
      </c>
      <c r="J91" s="688">
        <v>0</v>
      </c>
      <c r="K91" s="688">
        <v>0</v>
      </c>
      <c r="L91" s="689">
        <v>0.82342905276052836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698">
        <v>3223698000</v>
      </c>
      <c r="F92" s="1131">
        <v>2959471000</v>
      </c>
      <c r="G92" s="1131">
        <v>1171000</v>
      </c>
      <c r="H92" s="1131">
        <v>231767000</v>
      </c>
      <c r="I92" s="1131">
        <v>22591000</v>
      </c>
      <c r="J92" s="1131">
        <v>0</v>
      </c>
      <c r="K92" s="1131">
        <v>0</v>
      </c>
      <c r="L92" s="1132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698">
        <v>3583478506.5399995</v>
      </c>
      <c r="F93" s="1131">
        <v>3227436901.4499998</v>
      </c>
      <c r="G93" s="1131">
        <v>2111264.5</v>
      </c>
      <c r="H93" s="1131">
        <v>281698495.63999999</v>
      </c>
      <c r="I93" s="1131">
        <v>51964091.43</v>
      </c>
      <c r="J93" s="1131">
        <v>0</v>
      </c>
      <c r="K93" s="1131">
        <v>0</v>
      </c>
      <c r="L93" s="1132">
        <v>20267753.52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698">
        <v>3171003353.5499997</v>
      </c>
      <c r="F94" s="1131">
        <v>2894114607.29</v>
      </c>
      <c r="G94" s="1131">
        <v>1822922.0299999998</v>
      </c>
      <c r="H94" s="1131">
        <v>237463039.47999966</v>
      </c>
      <c r="I94" s="1131">
        <v>21846557.010000002</v>
      </c>
      <c r="J94" s="1131">
        <v>0</v>
      </c>
      <c r="K94" s="1131">
        <v>0</v>
      </c>
      <c r="L94" s="1132">
        <v>15756227.740000002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5">
        <v>0.98365397551197409</v>
      </c>
      <c r="F95" s="695">
        <v>0.97791619086316439</v>
      </c>
      <c r="G95" s="685">
        <v>1.5567224850555079</v>
      </c>
      <c r="H95" s="685">
        <v>1.0245765768206849</v>
      </c>
      <c r="I95" s="685">
        <v>0.96704692178301099</v>
      </c>
      <c r="J95" s="685">
        <v>0</v>
      </c>
      <c r="K95" s="685">
        <v>0</v>
      </c>
      <c r="L95" s="687">
        <v>1.8114770912853533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88">
        <v>0.884895318267651</v>
      </c>
      <c r="F96" s="688">
        <v>0.89672228943957133</v>
      </c>
      <c r="G96" s="688">
        <v>0.86342664786908496</v>
      </c>
      <c r="H96" s="688">
        <v>0.84296878810268283</v>
      </c>
      <c r="I96" s="688">
        <v>0.42041641465874857</v>
      </c>
      <c r="J96" s="688">
        <v>0</v>
      </c>
      <c r="K96" s="688">
        <v>0</v>
      </c>
      <c r="L96" s="689">
        <v>0.77740375737507994</v>
      </c>
      <c r="M96" s="144"/>
      <c r="N96" s="144"/>
    </row>
    <row r="97" spans="1:12" ht="27" customHeight="1">
      <c r="A97" s="662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60"/>
      <c r="B98" s="1660"/>
      <c r="C98" s="1660"/>
      <c r="D98" s="1660"/>
      <c r="E98" s="1660"/>
      <c r="F98" s="1660"/>
      <c r="G98" s="1660"/>
      <c r="H98" s="1660"/>
      <c r="I98" s="1660"/>
      <c r="J98" s="1660"/>
      <c r="K98" s="1660"/>
      <c r="L98" s="1660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18"/>
      <c r="I100" s="1019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L75"/>
  <sheetViews>
    <sheetView showGridLines="0" zoomScale="70" zoomScaleNormal="70" workbookViewId="0">
      <selection activeCell="L64" sqref="L64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4" width="12.5703125" style="332" customWidth="1"/>
    <col min="15" max="15" width="15.5703125" style="332" bestFit="1" customWidth="1"/>
    <col min="16" max="16" width="12.5703125" style="332" customWidth="1"/>
    <col min="17" max="17" width="22.85546875" style="332" customWidth="1"/>
    <col min="18" max="246" width="12.5703125" style="332" customWidth="1"/>
    <col min="247" max="255" width="5.140625" style="332"/>
    <col min="256" max="256" width="5.140625" style="332" customWidth="1"/>
    <col min="257" max="257" width="2.5703125" style="332" customWidth="1"/>
    <col min="258" max="258" width="58.5703125" style="332" customWidth="1"/>
    <col min="259" max="259" width="19.85546875" style="332" customWidth="1"/>
    <col min="260" max="260" width="2.28515625" style="332" customWidth="1"/>
    <col min="261" max="262" width="20.85546875" style="332" customWidth="1"/>
    <col min="263" max="264" width="20.7109375" style="332" customWidth="1"/>
    <col min="265" max="265" width="5.85546875" style="332" customWidth="1"/>
    <col min="266" max="502" width="12.5703125" style="332" customWidth="1"/>
    <col min="503" max="511" width="5.140625" style="332"/>
    <col min="512" max="512" width="5.140625" style="332" customWidth="1"/>
    <col min="513" max="513" width="2.5703125" style="332" customWidth="1"/>
    <col min="514" max="514" width="58.5703125" style="332" customWidth="1"/>
    <col min="515" max="515" width="19.85546875" style="332" customWidth="1"/>
    <col min="516" max="516" width="2.28515625" style="332" customWidth="1"/>
    <col min="517" max="518" width="20.85546875" style="332" customWidth="1"/>
    <col min="519" max="520" width="20.7109375" style="332" customWidth="1"/>
    <col min="521" max="521" width="5.85546875" style="332" customWidth="1"/>
    <col min="522" max="758" width="12.5703125" style="332" customWidth="1"/>
    <col min="759" max="767" width="5.140625" style="332"/>
    <col min="768" max="768" width="5.140625" style="332" customWidth="1"/>
    <col min="769" max="769" width="2.5703125" style="332" customWidth="1"/>
    <col min="770" max="770" width="58.5703125" style="332" customWidth="1"/>
    <col min="771" max="771" width="19.85546875" style="332" customWidth="1"/>
    <col min="772" max="772" width="2.28515625" style="332" customWidth="1"/>
    <col min="773" max="774" width="20.85546875" style="332" customWidth="1"/>
    <col min="775" max="776" width="20.7109375" style="332" customWidth="1"/>
    <col min="777" max="777" width="5.85546875" style="332" customWidth="1"/>
    <col min="778" max="1014" width="12.5703125" style="332" customWidth="1"/>
    <col min="1015" max="1023" width="5.140625" style="332"/>
    <col min="1024" max="1024" width="5.140625" style="332" customWidth="1"/>
    <col min="1025" max="1025" width="2.5703125" style="332" customWidth="1"/>
    <col min="1026" max="1026" width="58.5703125" style="332" customWidth="1"/>
    <col min="1027" max="1027" width="19.85546875" style="332" customWidth="1"/>
    <col min="1028" max="1028" width="2.28515625" style="332" customWidth="1"/>
    <col min="1029" max="1030" width="20.85546875" style="332" customWidth="1"/>
    <col min="1031" max="1032" width="20.7109375" style="332" customWidth="1"/>
    <col min="1033" max="1033" width="5.85546875" style="332" customWidth="1"/>
    <col min="1034" max="1270" width="12.5703125" style="332" customWidth="1"/>
    <col min="1271" max="1279" width="5.140625" style="332"/>
    <col min="1280" max="1280" width="5.140625" style="332" customWidth="1"/>
    <col min="1281" max="1281" width="2.5703125" style="332" customWidth="1"/>
    <col min="1282" max="1282" width="58.5703125" style="332" customWidth="1"/>
    <col min="1283" max="1283" width="19.85546875" style="332" customWidth="1"/>
    <col min="1284" max="1284" width="2.28515625" style="332" customWidth="1"/>
    <col min="1285" max="1286" width="20.85546875" style="332" customWidth="1"/>
    <col min="1287" max="1288" width="20.7109375" style="332" customWidth="1"/>
    <col min="1289" max="1289" width="5.85546875" style="332" customWidth="1"/>
    <col min="1290" max="1526" width="12.5703125" style="332" customWidth="1"/>
    <col min="1527" max="1535" width="5.140625" style="332"/>
    <col min="1536" max="1536" width="5.140625" style="332" customWidth="1"/>
    <col min="1537" max="1537" width="2.5703125" style="332" customWidth="1"/>
    <col min="1538" max="1538" width="58.5703125" style="332" customWidth="1"/>
    <col min="1539" max="1539" width="19.85546875" style="332" customWidth="1"/>
    <col min="1540" max="1540" width="2.28515625" style="332" customWidth="1"/>
    <col min="1541" max="1542" width="20.85546875" style="332" customWidth="1"/>
    <col min="1543" max="1544" width="20.7109375" style="332" customWidth="1"/>
    <col min="1545" max="1545" width="5.85546875" style="332" customWidth="1"/>
    <col min="1546" max="1782" width="12.5703125" style="332" customWidth="1"/>
    <col min="1783" max="1791" width="5.140625" style="332"/>
    <col min="1792" max="1792" width="5.140625" style="332" customWidth="1"/>
    <col min="1793" max="1793" width="2.5703125" style="332" customWidth="1"/>
    <col min="1794" max="1794" width="58.5703125" style="332" customWidth="1"/>
    <col min="1795" max="1795" width="19.85546875" style="332" customWidth="1"/>
    <col min="1796" max="1796" width="2.28515625" style="332" customWidth="1"/>
    <col min="1797" max="1798" width="20.85546875" style="332" customWidth="1"/>
    <col min="1799" max="1800" width="20.7109375" style="332" customWidth="1"/>
    <col min="1801" max="1801" width="5.85546875" style="332" customWidth="1"/>
    <col min="1802" max="2038" width="12.5703125" style="332" customWidth="1"/>
    <col min="2039" max="2047" width="5.140625" style="332"/>
    <col min="2048" max="2048" width="5.140625" style="332" customWidth="1"/>
    <col min="2049" max="2049" width="2.5703125" style="332" customWidth="1"/>
    <col min="2050" max="2050" width="58.5703125" style="332" customWidth="1"/>
    <col min="2051" max="2051" width="19.85546875" style="332" customWidth="1"/>
    <col min="2052" max="2052" width="2.28515625" style="332" customWidth="1"/>
    <col min="2053" max="2054" width="20.85546875" style="332" customWidth="1"/>
    <col min="2055" max="2056" width="20.7109375" style="332" customWidth="1"/>
    <col min="2057" max="2057" width="5.85546875" style="332" customWidth="1"/>
    <col min="2058" max="2294" width="12.5703125" style="332" customWidth="1"/>
    <col min="2295" max="2303" width="5.140625" style="332"/>
    <col min="2304" max="2304" width="5.140625" style="332" customWidth="1"/>
    <col min="2305" max="2305" width="2.5703125" style="332" customWidth="1"/>
    <col min="2306" max="2306" width="58.5703125" style="332" customWidth="1"/>
    <col min="2307" max="2307" width="19.85546875" style="332" customWidth="1"/>
    <col min="2308" max="2308" width="2.28515625" style="332" customWidth="1"/>
    <col min="2309" max="2310" width="20.85546875" style="332" customWidth="1"/>
    <col min="2311" max="2312" width="20.7109375" style="332" customWidth="1"/>
    <col min="2313" max="2313" width="5.85546875" style="332" customWidth="1"/>
    <col min="2314" max="2550" width="12.5703125" style="332" customWidth="1"/>
    <col min="2551" max="2559" width="5.140625" style="332"/>
    <col min="2560" max="2560" width="5.140625" style="332" customWidth="1"/>
    <col min="2561" max="2561" width="2.5703125" style="332" customWidth="1"/>
    <col min="2562" max="2562" width="58.5703125" style="332" customWidth="1"/>
    <col min="2563" max="2563" width="19.85546875" style="332" customWidth="1"/>
    <col min="2564" max="2564" width="2.28515625" style="332" customWidth="1"/>
    <col min="2565" max="2566" width="20.85546875" style="332" customWidth="1"/>
    <col min="2567" max="2568" width="20.7109375" style="332" customWidth="1"/>
    <col min="2569" max="2569" width="5.85546875" style="332" customWidth="1"/>
    <col min="2570" max="2806" width="12.5703125" style="332" customWidth="1"/>
    <col min="2807" max="2815" width="5.140625" style="332"/>
    <col min="2816" max="2816" width="5.140625" style="332" customWidth="1"/>
    <col min="2817" max="2817" width="2.5703125" style="332" customWidth="1"/>
    <col min="2818" max="2818" width="58.5703125" style="332" customWidth="1"/>
    <col min="2819" max="2819" width="19.85546875" style="332" customWidth="1"/>
    <col min="2820" max="2820" width="2.28515625" style="332" customWidth="1"/>
    <col min="2821" max="2822" width="20.85546875" style="332" customWidth="1"/>
    <col min="2823" max="2824" width="20.7109375" style="332" customWidth="1"/>
    <col min="2825" max="2825" width="5.85546875" style="332" customWidth="1"/>
    <col min="2826" max="3062" width="12.5703125" style="332" customWidth="1"/>
    <col min="3063" max="3071" width="5.140625" style="332"/>
    <col min="3072" max="3072" width="5.140625" style="332" customWidth="1"/>
    <col min="3073" max="3073" width="2.5703125" style="332" customWidth="1"/>
    <col min="3074" max="3074" width="58.5703125" style="332" customWidth="1"/>
    <col min="3075" max="3075" width="19.85546875" style="332" customWidth="1"/>
    <col min="3076" max="3076" width="2.28515625" style="332" customWidth="1"/>
    <col min="3077" max="3078" width="20.85546875" style="332" customWidth="1"/>
    <col min="3079" max="3080" width="20.7109375" style="332" customWidth="1"/>
    <col min="3081" max="3081" width="5.85546875" style="332" customWidth="1"/>
    <col min="3082" max="3318" width="12.5703125" style="332" customWidth="1"/>
    <col min="3319" max="3327" width="5.140625" style="332"/>
    <col min="3328" max="3328" width="5.140625" style="332" customWidth="1"/>
    <col min="3329" max="3329" width="2.5703125" style="332" customWidth="1"/>
    <col min="3330" max="3330" width="58.5703125" style="332" customWidth="1"/>
    <col min="3331" max="3331" width="19.85546875" style="332" customWidth="1"/>
    <col min="3332" max="3332" width="2.28515625" style="332" customWidth="1"/>
    <col min="3333" max="3334" width="20.85546875" style="332" customWidth="1"/>
    <col min="3335" max="3336" width="20.7109375" style="332" customWidth="1"/>
    <col min="3337" max="3337" width="5.85546875" style="332" customWidth="1"/>
    <col min="3338" max="3574" width="12.5703125" style="332" customWidth="1"/>
    <col min="3575" max="3583" width="5.140625" style="332"/>
    <col min="3584" max="3584" width="5.140625" style="332" customWidth="1"/>
    <col min="3585" max="3585" width="2.5703125" style="332" customWidth="1"/>
    <col min="3586" max="3586" width="58.5703125" style="332" customWidth="1"/>
    <col min="3587" max="3587" width="19.85546875" style="332" customWidth="1"/>
    <col min="3588" max="3588" width="2.28515625" style="332" customWidth="1"/>
    <col min="3589" max="3590" width="20.85546875" style="332" customWidth="1"/>
    <col min="3591" max="3592" width="20.7109375" style="332" customWidth="1"/>
    <col min="3593" max="3593" width="5.85546875" style="332" customWidth="1"/>
    <col min="3594" max="3830" width="12.5703125" style="332" customWidth="1"/>
    <col min="3831" max="3839" width="5.140625" style="332"/>
    <col min="3840" max="3840" width="5.140625" style="332" customWidth="1"/>
    <col min="3841" max="3841" width="2.5703125" style="332" customWidth="1"/>
    <col min="3842" max="3842" width="58.5703125" style="332" customWidth="1"/>
    <col min="3843" max="3843" width="19.85546875" style="332" customWidth="1"/>
    <col min="3844" max="3844" width="2.28515625" style="332" customWidth="1"/>
    <col min="3845" max="3846" width="20.85546875" style="332" customWidth="1"/>
    <col min="3847" max="3848" width="20.7109375" style="332" customWidth="1"/>
    <col min="3849" max="3849" width="5.85546875" style="332" customWidth="1"/>
    <col min="3850" max="4086" width="12.5703125" style="332" customWidth="1"/>
    <col min="4087" max="4095" width="5.140625" style="332"/>
    <col min="4096" max="4096" width="5.140625" style="332" customWidth="1"/>
    <col min="4097" max="4097" width="2.5703125" style="332" customWidth="1"/>
    <col min="4098" max="4098" width="58.5703125" style="332" customWidth="1"/>
    <col min="4099" max="4099" width="19.85546875" style="332" customWidth="1"/>
    <col min="4100" max="4100" width="2.28515625" style="332" customWidth="1"/>
    <col min="4101" max="4102" width="20.85546875" style="332" customWidth="1"/>
    <col min="4103" max="4104" width="20.7109375" style="332" customWidth="1"/>
    <col min="4105" max="4105" width="5.85546875" style="332" customWidth="1"/>
    <col min="4106" max="4342" width="12.5703125" style="332" customWidth="1"/>
    <col min="4343" max="4351" width="5.140625" style="332"/>
    <col min="4352" max="4352" width="5.140625" style="332" customWidth="1"/>
    <col min="4353" max="4353" width="2.5703125" style="332" customWidth="1"/>
    <col min="4354" max="4354" width="58.5703125" style="332" customWidth="1"/>
    <col min="4355" max="4355" width="19.85546875" style="332" customWidth="1"/>
    <col min="4356" max="4356" width="2.28515625" style="332" customWidth="1"/>
    <col min="4357" max="4358" width="20.85546875" style="332" customWidth="1"/>
    <col min="4359" max="4360" width="20.7109375" style="332" customWidth="1"/>
    <col min="4361" max="4361" width="5.85546875" style="332" customWidth="1"/>
    <col min="4362" max="4598" width="12.5703125" style="332" customWidth="1"/>
    <col min="4599" max="4607" width="5.140625" style="332"/>
    <col min="4608" max="4608" width="5.140625" style="332" customWidth="1"/>
    <col min="4609" max="4609" width="2.5703125" style="332" customWidth="1"/>
    <col min="4610" max="4610" width="58.5703125" style="332" customWidth="1"/>
    <col min="4611" max="4611" width="19.85546875" style="332" customWidth="1"/>
    <col min="4612" max="4612" width="2.28515625" style="332" customWidth="1"/>
    <col min="4613" max="4614" width="20.85546875" style="332" customWidth="1"/>
    <col min="4615" max="4616" width="20.7109375" style="332" customWidth="1"/>
    <col min="4617" max="4617" width="5.85546875" style="332" customWidth="1"/>
    <col min="4618" max="4854" width="12.5703125" style="332" customWidth="1"/>
    <col min="4855" max="4863" width="5.140625" style="332"/>
    <col min="4864" max="4864" width="5.140625" style="332" customWidth="1"/>
    <col min="4865" max="4865" width="2.5703125" style="332" customWidth="1"/>
    <col min="4866" max="4866" width="58.5703125" style="332" customWidth="1"/>
    <col min="4867" max="4867" width="19.85546875" style="332" customWidth="1"/>
    <col min="4868" max="4868" width="2.28515625" style="332" customWidth="1"/>
    <col min="4869" max="4870" width="20.85546875" style="332" customWidth="1"/>
    <col min="4871" max="4872" width="20.7109375" style="332" customWidth="1"/>
    <col min="4873" max="4873" width="5.85546875" style="332" customWidth="1"/>
    <col min="4874" max="5110" width="12.5703125" style="332" customWidth="1"/>
    <col min="5111" max="5119" width="5.140625" style="332"/>
    <col min="5120" max="5120" width="5.140625" style="332" customWidth="1"/>
    <col min="5121" max="5121" width="2.5703125" style="332" customWidth="1"/>
    <col min="5122" max="5122" width="58.5703125" style="332" customWidth="1"/>
    <col min="5123" max="5123" width="19.85546875" style="332" customWidth="1"/>
    <col min="5124" max="5124" width="2.28515625" style="332" customWidth="1"/>
    <col min="5125" max="5126" width="20.85546875" style="332" customWidth="1"/>
    <col min="5127" max="5128" width="20.7109375" style="332" customWidth="1"/>
    <col min="5129" max="5129" width="5.85546875" style="332" customWidth="1"/>
    <col min="5130" max="5366" width="12.5703125" style="332" customWidth="1"/>
    <col min="5367" max="5375" width="5.140625" style="332"/>
    <col min="5376" max="5376" width="5.140625" style="332" customWidth="1"/>
    <col min="5377" max="5377" width="2.5703125" style="332" customWidth="1"/>
    <col min="5378" max="5378" width="58.5703125" style="332" customWidth="1"/>
    <col min="5379" max="5379" width="19.85546875" style="332" customWidth="1"/>
    <col min="5380" max="5380" width="2.28515625" style="332" customWidth="1"/>
    <col min="5381" max="5382" width="20.85546875" style="332" customWidth="1"/>
    <col min="5383" max="5384" width="20.7109375" style="332" customWidth="1"/>
    <col min="5385" max="5385" width="5.85546875" style="332" customWidth="1"/>
    <col min="5386" max="5622" width="12.5703125" style="332" customWidth="1"/>
    <col min="5623" max="5631" width="5.140625" style="332"/>
    <col min="5632" max="5632" width="5.140625" style="332" customWidth="1"/>
    <col min="5633" max="5633" width="2.5703125" style="332" customWidth="1"/>
    <col min="5634" max="5634" width="58.5703125" style="332" customWidth="1"/>
    <col min="5635" max="5635" width="19.85546875" style="332" customWidth="1"/>
    <col min="5636" max="5636" width="2.28515625" style="332" customWidth="1"/>
    <col min="5637" max="5638" width="20.85546875" style="332" customWidth="1"/>
    <col min="5639" max="5640" width="20.7109375" style="332" customWidth="1"/>
    <col min="5641" max="5641" width="5.85546875" style="332" customWidth="1"/>
    <col min="5642" max="5878" width="12.5703125" style="332" customWidth="1"/>
    <col min="5879" max="5887" width="5.140625" style="332"/>
    <col min="5888" max="5888" width="5.140625" style="332" customWidth="1"/>
    <col min="5889" max="5889" width="2.5703125" style="332" customWidth="1"/>
    <col min="5890" max="5890" width="58.5703125" style="332" customWidth="1"/>
    <col min="5891" max="5891" width="19.85546875" style="332" customWidth="1"/>
    <col min="5892" max="5892" width="2.28515625" style="332" customWidth="1"/>
    <col min="5893" max="5894" width="20.85546875" style="332" customWidth="1"/>
    <col min="5895" max="5896" width="20.7109375" style="332" customWidth="1"/>
    <col min="5897" max="5897" width="5.85546875" style="332" customWidth="1"/>
    <col min="5898" max="6134" width="12.5703125" style="332" customWidth="1"/>
    <col min="6135" max="6143" width="5.140625" style="332"/>
    <col min="6144" max="6144" width="5.140625" style="332" customWidth="1"/>
    <col min="6145" max="6145" width="2.5703125" style="332" customWidth="1"/>
    <col min="6146" max="6146" width="58.5703125" style="332" customWidth="1"/>
    <col min="6147" max="6147" width="19.85546875" style="332" customWidth="1"/>
    <col min="6148" max="6148" width="2.28515625" style="332" customWidth="1"/>
    <col min="6149" max="6150" width="20.85546875" style="332" customWidth="1"/>
    <col min="6151" max="6152" width="20.7109375" style="332" customWidth="1"/>
    <col min="6153" max="6153" width="5.85546875" style="332" customWidth="1"/>
    <col min="6154" max="6390" width="12.5703125" style="332" customWidth="1"/>
    <col min="6391" max="6399" width="5.140625" style="332"/>
    <col min="6400" max="6400" width="5.140625" style="332" customWidth="1"/>
    <col min="6401" max="6401" width="2.5703125" style="332" customWidth="1"/>
    <col min="6402" max="6402" width="58.5703125" style="332" customWidth="1"/>
    <col min="6403" max="6403" width="19.85546875" style="332" customWidth="1"/>
    <col min="6404" max="6404" width="2.28515625" style="332" customWidth="1"/>
    <col min="6405" max="6406" width="20.85546875" style="332" customWidth="1"/>
    <col min="6407" max="6408" width="20.7109375" style="332" customWidth="1"/>
    <col min="6409" max="6409" width="5.85546875" style="332" customWidth="1"/>
    <col min="6410" max="6646" width="12.5703125" style="332" customWidth="1"/>
    <col min="6647" max="6655" width="5.140625" style="332"/>
    <col min="6656" max="6656" width="5.140625" style="332" customWidth="1"/>
    <col min="6657" max="6657" width="2.5703125" style="332" customWidth="1"/>
    <col min="6658" max="6658" width="58.5703125" style="332" customWidth="1"/>
    <col min="6659" max="6659" width="19.85546875" style="332" customWidth="1"/>
    <col min="6660" max="6660" width="2.28515625" style="332" customWidth="1"/>
    <col min="6661" max="6662" width="20.85546875" style="332" customWidth="1"/>
    <col min="6663" max="6664" width="20.7109375" style="332" customWidth="1"/>
    <col min="6665" max="6665" width="5.85546875" style="332" customWidth="1"/>
    <col min="6666" max="6902" width="12.5703125" style="332" customWidth="1"/>
    <col min="6903" max="6911" width="5.140625" style="332"/>
    <col min="6912" max="6912" width="5.140625" style="332" customWidth="1"/>
    <col min="6913" max="6913" width="2.5703125" style="332" customWidth="1"/>
    <col min="6914" max="6914" width="58.5703125" style="332" customWidth="1"/>
    <col min="6915" max="6915" width="19.85546875" style="332" customWidth="1"/>
    <col min="6916" max="6916" width="2.28515625" style="332" customWidth="1"/>
    <col min="6917" max="6918" width="20.85546875" style="332" customWidth="1"/>
    <col min="6919" max="6920" width="20.7109375" style="332" customWidth="1"/>
    <col min="6921" max="6921" width="5.85546875" style="332" customWidth="1"/>
    <col min="6922" max="7158" width="12.5703125" style="332" customWidth="1"/>
    <col min="7159" max="7167" width="5.140625" style="332"/>
    <col min="7168" max="7168" width="5.140625" style="332" customWidth="1"/>
    <col min="7169" max="7169" width="2.5703125" style="332" customWidth="1"/>
    <col min="7170" max="7170" width="58.5703125" style="332" customWidth="1"/>
    <col min="7171" max="7171" width="19.85546875" style="332" customWidth="1"/>
    <col min="7172" max="7172" width="2.28515625" style="332" customWidth="1"/>
    <col min="7173" max="7174" width="20.85546875" style="332" customWidth="1"/>
    <col min="7175" max="7176" width="20.7109375" style="332" customWidth="1"/>
    <col min="7177" max="7177" width="5.85546875" style="332" customWidth="1"/>
    <col min="7178" max="7414" width="12.5703125" style="332" customWidth="1"/>
    <col min="7415" max="7423" width="5.140625" style="332"/>
    <col min="7424" max="7424" width="5.140625" style="332" customWidth="1"/>
    <col min="7425" max="7425" width="2.5703125" style="332" customWidth="1"/>
    <col min="7426" max="7426" width="58.5703125" style="332" customWidth="1"/>
    <col min="7427" max="7427" width="19.85546875" style="332" customWidth="1"/>
    <col min="7428" max="7428" width="2.28515625" style="332" customWidth="1"/>
    <col min="7429" max="7430" width="20.85546875" style="332" customWidth="1"/>
    <col min="7431" max="7432" width="20.7109375" style="332" customWidth="1"/>
    <col min="7433" max="7433" width="5.85546875" style="332" customWidth="1"/>
    <col min="7434" max="7670" width="12.5703125" style="332" customWidth="1"/>
    <col min="7671" max="7679" width="5.140625" style="332"/>
    <col min="7680" max="7680" width="5.140625" style="332" customWidth="1"/>
    <col min="7681" max="7681" width="2.5703125" style="332" customWidth="1"/>
    <col min="7682" max="7682" width="58.5703125" style="332" customWidth="1"/>
    <col min="7683" max="7683" width="19.85546875" style="332" customWidth="1"/>
    <col min="7684" max="7684" width="2.28515625" style="332" customWidth="1"/>
    <col min="7685" max="7686" width="20.85546875" style="332" customWidth="1"/>
    <col min="7687" max="7688" width="20.7109375" style="332" customWidth="1"/>
    <col min="7689" max="7689" width="5.85546875" style="332" customWidth="1"/>
    <col min="7690" max="7926" width="12.5703125" style="332" customWidth="1"/>
    <col min="7927" max="7935" width="5.140625" style="332"/>
    <col min="7936" max="7936" width="5.140625" style="332" customWidth="1"/>
    <col min="7937" max="7937" width="2.5703125" style="332" customWidth="1"/>
    <col min="7938" max="7938" width="58.5703125" style="332" customWidth="1"/>
    <col min="7939" max="7939" width="19.85546875" style="332" customWidth="1"/>
    <col min="7940" max="7940" width="2.28515625" style="332" customWidth="1"/>
    <col min="7941" max="7942" width="20.85546875" style="332" customWidth="1"/>
    <col min="7943" max="7944" width="20.7109375" style="332" customWidth="1"/>
    <col min="7945" max="7945" width="5.85546875" style="332" customWidth="1"/>
    <col min="7946" max="8182" width="12.5703125" style="332" customWidth="1"/>
    <col min="8183" max="8191" width="5.140625" style="332"/>
    <col min="8192" max="8192" width="5.140625" style="332" customWidth="1"/>
    <col min="8193" max="8193" width="2.5703125" style="332" customWidth="1"/>
    <col min="8194" max="8194" width="58.5703125" style="332" customWidth="1"/>
    <col min="8195" max="8195" width="19.85546875" style="332" customWidth="1"/>
    <col min="8196" max="8196" width="2.28515625" style="332" customWidth="1"/>
    <col min="8197" max="8198" width="20.85546875" style="332" customWidth="1"/>
    <col min="8199" max="8200" width="20.7109375" style="332" customWidth="1"/>
    <col min="8201" max="8201" width="5.85546875" style="332" customWidth="1"/>
    <col min="8202" max="8438" width="12.5703125" style="332" customWidth="1"/>
    <col min="8439" max="8447" width="5.140625" style="332"/>
    <col min="8448" max="8448" width="5.140625" style="332" customWidth="1"/>
    <col min="8449" max="8449" width="2.5703125" style="332" customWidth="1"/>
    <col min="8450" max="8450" width="58.5703125" style="332" customWidth="1"/>
    <col min="8451" max="8451" width="19.85546875" style="332" customWidth="1"/>
    <col min="8452" max="8452" width="2.28515625" style="332" customWidth="1"/>
    <col min="8453" max="8454" width="20.85546875" style="332" customWidth="1"/>
    <col min="8455" max="8456" width="20.7109375" style="332" customWidth="1"/>
    <col min="8457" max="8457" width="5.85546875" style="332" customWidth="1"/>
    <col min="8458" max="8694" width="12.5703125" style="332" customWidth="1"/>
    <col min="8695" max="8703" width="5.140625" style="332"/>
    <col min="8704" max="8704" width="5.140625" style="332" customWidth="1"/>
    <col min="8705" max="8705" width="2.5703125" style="332" customWidth="1"/>
    <col min="8706" max="8706" width="58.5703125" style="332" customWidth="1"/>
    <col min="8707" max="8707" width="19.85546875" style="332" customWidth="1"/>
    <col min="8708" max="8708" width="2.28515625" style="332" customWidth="1"/>
    <col min="8709" max="8710" width="20.85546875" style="332" customWidth="1"/>
    <col min="8711" max="8712" width="20.7109375" style="332" customWidth="1"/>
    <col min="8713" max="8713" width="5.85546875" style="332" customWidth="1"/>
    <col min="8714" max="8950" width="12.5703125" style="332" customWidth="1"/>
    <col min="8951" max="8959" width="5.140625" style="332"/>
    <col min="8960" max="8960" width="5.140625" style="332" customWidth="1"/>
    <col min="8961" max="8961" width="2.5703125" style="332" customWidth="1"/>
    <col min="8962" max="8962" width="58.5703125" style="332" customWidth="1"/>
    <col min="8963" max="8963" width="19.85546875" style="332" customWidth="1"/>
    <col min="8964" max="8964" width="2.28515625" style="332" customWidth="1"/>
    <col min="8965" max="8966" width="20.85546875" style="332" customWidth="1"/>
    <col min="8967" max="8968" width="20.7109375" style="332" customWidth="1"/>
    <col min="8969" max="8969" width="5.85546875" style="332" customWidth="1"/>
    <col min="8970" max="9206" width="12.5703125" style="332" customWidth="1"/>
    <col min="9207" max="9215" width="5.140625" style="332"/>
    <col min="9216" max="9216" width="5.140625" style="332" customWidth="1"/>
    <col min="9217" max="9217" width="2.5703125" style="332" customWidth="1"/>
    <col min="9218" max="9218" width="58.5703125" style="332" customWidth="1"/>
    <col min="9219" max="9219" width="19.85546875" style="332" customWidth="1"/>
    <col min="9220" max="9220" width="2.28515625" style="332" customWidth="1"/>
    <col min="9221" max="9222" width="20.85546875" style="332" customWidth="1"/>
    <col min="9223" max="9224" width="20.7109375" style="332" customWidth="1"/>
    <col min="9225" max="9225" width="5.85546875" style="332" customWidth="1"/>
    <col min="9226" max="9462" width="12.5703125" style="332" customWidth="1"/>
    <col min="9463" max="9471" width="5.140625" style="332"/>
    <col min="9472" max="9472" width="5.140625" style="332" customWidth="1"/>
    <col min="9473" max="9473" width="2.5703125" style="332" customWidth="1"/>
    <col min="9474" max="9474" width="58.5703125" style="332" customWidth="1"/>
    <col min="9475" max="9475" width="19.85546875" style="332" customWidth="1"/>
    <col min="9476" max="9476" width="2.28515625" style="332" customWidth="1"/>
    <col min="9477" max="9478" width="20.85546875" style="332" customWidth="1"/>
    <col min="9479" max="9480" width="20.7109375" style="332" customWidth="1"/>
    <col min="9481" max="9481" width="5.85546875" style="332" customWidth="1"/>
    <col min="9482" max="9718" width="12.5703125" style="332" customWidth="1"/>
    <col min="9719" max="9727" width="5.140625" style="332"/>
    <col min="9728" max="9728" width="5.140625" style="332" customWidth="1"/>
    <col min="9729" max="9729" width="2.5703125" style="332" customWidth="1"/>
    <col min="9730" max="9730" width="58.5703125" style="332" customWidth="1"/>
    <col min="9731" max="9731" width="19.85546875" style="332" customWidth="1"/>
    <col min="9732" max="9732" width="2.28515625" style="332" customWidth="1"/>
    <col min="9733" max="9734" width="20.85546875" style="332" customWidth="1"/>
    <col min="9735" max="9736" width="20.7109375" style="332" customWidth="1"/>
    <col min="9737" max="9737" width="5.85546875" style="332" customWidth="1"/>
    <col min="9738" max="9974" width="12.5703125" style="332" customWidth="1"/>
    <col min="9975" max="9983" width="5.140625" style="332"/>
    <col min="9984" max="9984" width="5.140625" style="332" customWidth="1"/>
    <col min="9985" max="9985" width="2.5703125" style="332" customWidth="1"/>
    <col min="9986" max="9986" width="58.5703125" style="332" customWidth="1"/>
    <col min="9987" max="9987" width="19.85546875" style="332" customWidth="1"/>
    <col min="9988" max="9988" width="2.28515625" style="332" customWidth="1"/>
    <col min="9989" max="9990" width="20.85546875" style="332" customWidth="1"/>
    <col min="9991" max="9992" width="20.7109375" style="332" customWidth="1"/>
    <col min="9993" max="9993" width="5.85546875" style="332" customWidth="1"/>
    <col min="9994" max="10230" width="12.5703125" style="332" customWidth="1"/>
    <col min="10231" max="10239" width="5.140625" style="332"/>
    <col min="10240" max="10240" width="5.140625" style="332" customWidth="1"/>
    <col min="10241" max="10241" width="2.5703125" style="332" customWidth="1"/>
    <col min="10242" max="10242" width="58.5703125" style="332" customWidth="1"/>
    <col min="10243" max="10243" width="19.85546875" style="332" customWidth="1"/>
    <col min="10244" max="10244" width="2.28515625" style="332" customWidth="1"/>
    <col min="10245" max="10246" width="20.85546875" style="332" customWidth="1"/>
    <col min="10247" max="10248" width="20.7109375" style="332" customWidth="1"/>
    <col min="10249" max="10249" width="5.85546875" style="332" customWidth="1"/>
    <col min="10250" max="10486" width="12.5703125" style="332" customWidth="1"/>
    <col min="10487" max="10495" width="5.140625" style="332"/>
    <col min="10496" max="10496" width="5.140625" style="332" customWidth="1"/>
    <col min="10497" max="10497" width="2.5703125" style="332" customWidth="1"/>
    <col min="10498" max="10498" width="58.5703125" style="332" customWidth="1"/>
    <col min="10499" max="10499" width="19.85546875" style="332" customWidth="1"/>
    <col min="10500" max="10500" width="2.28515625" style="332" customWidth="1"/>
    <col min="10501" max="10502" width="20.85546875" style="332" customWidth="1"/>
    <col min="10503" max="10504" width="20.7109375" style="332" customWidth="1"/>
    <col min="10505" max="10505" width="5.85546875" style="332" customWidth="1"/>
    <col min="10506" max="10742" width="12.5703125" style="332" customWidth="1"/>
    <col min="10743" max="10751" width="5.140625" style="332"/>
    <col min="10752" max="10752" width="5.140625" style="332" customWidth="1"/>
    <col min="10753" max="10753" width="2.5703125" style="332" customWidth="1"/>
    <col min="10754" max="10754" width="58.5703125" style="332" customWidth="1"/>
    <col min="10755" max="10755" width="19.85546875" style="332" customWidth="1"/>
    <col min="10756" max="10756" width="2.28515625" style="332" customWidth="1"/>
    <col min="10757" max="10758" width="20.85546875" style="332" customWidth="1"/>
    <col min="10759" max="10760" width="20.7109375" style="332" customWidth="1"/>
    <col min="10761" max="10761" width="5.85546875" style="332" customWidth="1"/>
    <col min="10762" max="10998" width="12.5703125" style="332" customWidth="1"/>
    <col min="10999" max="11007" width="5.140625" style="332"/>
    <col min="11008" max="11008" width="5.140625" style="332" customWidth="1"/>
    <col min="11009" max="11009" width="2.5703125" style="332" customWidth="1"/>
    <col min="11010" max="11010" width="58.5703125" style="332" customWidth="1"/>
    <col min="11011" max="11011" width="19.85546875" style="332" customWidth="1"/>
    <col min="11012" max="11012" width="2.28515625" style="332" customWidth="1"/>
    <col min="11013" max="11014" width="20.85546875" style="332" customWidth="1"/>
    <col min="11015" max="11016" width="20.7109375" style="332" customWidth="1"/>
    <col min="11017" max="11017" width="5.85546875" style="332" customWidth="1"/>
    <col min="11018" max="11254" width="12.5703125" style="332" customWidth="1"/>
    <col min="11255" max="11263" width="5.140625" style="332"/>
    <col min="11264" max="11264" width="5.140625" style="332" customWidth="1"/>
    <col min="11265" max="11265" width="2.5703125" style="332" customWidth="1"/>
    <col min="11266" max="11266" width="58.5703125" style="332" customWidth="1"/>
    <col min="11267" max="11267" width="19.85546875" style="332" customWidth="1"/>
    <col min="11268" max="11268" width="2.28515625" style="332" customWidth="1"/>
    <col min="11269" max="11270" width="20.85546875" style="332" customWidth="1"/>
    <col min="11271" max="11272" width="20.7109375" style="332" customWidth="1"/>
    <col min="11273" max="11273" width="5.85546875" style="332" customWidth="1"/>
    <col min="11274" max="11510" width="12.5703125" style="332" customWidth="1"/>
    <col min="11511" max="11519" width="5.140625" style="332"/>
    <col min="11520" max="11520" width="5.140625" style="332" customWidth="1"/>
    <col min="11521" max="11521" width="2.5703125" style="332" customWidth="1"/>
    <col min="11522" max="11522" width="58.5703125" style="332" customWidth="1"/>
    <col min="11523" max="11523" width="19.85546875" style="332" customWidth="1"/>
    <col min="11524" max="11524" width="2.28515625" style="332" customWidth="1"/>
    <col min="11525" max="11526" width="20.85546875" style="332" customWidth="1"/>
    <col min="11527" max="11528" width="20.7109375" style="332" customWidth="1"/>
    <col min="11529" max="11529" width="5.85546875" style="332" customWidth="1"/>
    <col min="11530" max="11766" width="12.5703125" style="332" customWidth="1"/>
    <col min="11767" max="11775" width="5.140625" style="332"/>
    <col min="11776" max="11776" width="5.140625" style="332" customWidth="1"/>
    <col min="11777" max="11777" width="2.5703125" style="332" customWidth="1"/>
    <col min="11778" max="11778" width="58.5703125" style="332" customWidth="1"/>
    <col min="11779" max="11779" width="19.85546875" style="332" customWidth="1"/>
    <col min="11780" max="11780" width="2.28515625" style="332" customWidth="1"/>
    <col min="11781" max="11782" width="20.85546875" style="332" customWidth="1"/>
    <col min="11783" max="11784" width="20.7109375" style="332" customWidth="1"/>
    <col min="11785" max="11785" width="5.85546875" style="332" customWidth="1"/>
    <col min="11786" max="12022" width="12.5703125" style="332" customWidth="1"/>
    <col min="12023" max="12031" width="5.140625" style="332"/>
    <col min="12032" max="12032" width="5.140625" style="332" customWidth="1"/>
    <col min="12033" max="12033" width="2.5703125" style="332" customWidth="1"/>
    <col min="12034" max="12034" width="58.5703125" style="332" customWidth="1"/>
    <col min="12035" max="12035" width="19.85546875" style="332" customWidth="1"/>
    <col min="12036" max="12036" width="2.28515625" style="332" customWidth="1"/>
    <col min="12037" max="12038" width="20.85546875" style="332" customWidth="1"/>
    <col min="12039" max="12040" width="20.7109375" style="332" customWidth="1"/>
    <col min="12041" max="12041" width="5.85546875" style="332" customWidth="1"/>
    <col min="12042" max="12278" width="12.5703125" style="332" customWidth="1"/>
    <col min="12279" max="12287" width="5.140625" style="332"/>
    <col min="12288" max="12288" width="5.140625" style="332" customWidth="1"/>
    <col min="12289" max="12289" width="2.5703125" style="332" customWidth="1"/>
    <col min="12290" max="12290" width="58.5703125" style="332" customWidth="1"/>
    <col min="12291" max="12291" width="19.85546875" style="332" customWidth="1"/>
    <col min="12292" max="12292" width="2.28515625" style="332" customWidth="1"/>
    <col min="12293" max="12294" width="20.85546875" style="332" customWidth="1"/>
    <col min="12295" max="12296" width="20.7109375" style="332" customWidth="1"/>
    <col min="12297" max="12297" width="5.85546875" style="332" customWidth="1"/>
    <col min="12298" max="12534" width="12.5703125" style="332" customWidth="1"/>
    <col min="12535" max="12543" width="5.140625" style="332"/>
    <col min="12544" max="12544" width="5.140625" style="332" customWidth="1"/>
    <col min="12545" max="12545" width="2.5703125" style="332" customWidth="1"/>
    <col min="12546" max="12546" width="58.5703125" style="332" customWidth="1"/>
    <col min="12547" max="12547" width="19.85546875" style="332" customWidth="1"/>
    <col min="12548" max="12548" width="2.28515625" style="332" customWidth="1"/>
    <col min="12549" max="12550" width="20.85546875" style="332" customWidth="1"/>
    <col min="12551" max="12552" width="20.7109375" style="332" customWidth="1"/>
    <col min="12553" max="12553" width="5.85546875" style="332" customWidth="1"/>
    <col min="12554" max="12790" width="12.5703125" style="332" customWidth="1"/>
    <col min="12791" max="12799" width="5.140625" style="332"/>
    <col min="12800" max="12800" width="5.140625" style="332" customWidth="1"/>
    <col min="12801" max="12801" width="2.5703125" style="332" customWidth="1"/>
    <col min="12802" max="12802" width="58.5703125" style="332" customWidth="1"/>
    <col min="12803" max="12803" width="19.85546875" style="332" customWidth="1"/>
    <col min="12804" max="12804" width="2.28515625" style="332" customWidth="1"/>
    <col min="12805" max="12806" width="20.85546875" style="332" customWidth="1"/>
    <col min="12807" max="12808" width="20.7109375" style="332" customWidth="1"/>
    <col min="12809" max="12809" width="5.85546875" style="332" customWidth="1"/>
    <col min="12810" max="13046" width="12.5703125" style="332" customWidth="1"/>
    <col min="13047" max="13055" width="5.140625" style="332"/>
    <col min="13056" max="13056" width="5.140625" style="332" customWidth="1"/>
    <col min="13057" max="13057" width="2.5703125" style="332" customWidth="1"/>
    <col min="13058" max="13058" width="58.5703125" style="332" customWidth="1"/>
    <col min="13059" max="13059" width="19.85546875" style="332" customWidth="1"/>
    <col min="13060" max="13060" width="2.28515625" style="332" customWidth="1"/>
    <col min="13061" max="13062" width="20.85546875" style="332" customWidth="1"/>
    <col min="13063" max="13064" width="20.7109375" style="332" customWidth="1"/>
    <col min="13065" max="13065" width="5.85546875" style="332" customWidth="1"/>
    <col min="13066" max="13302" width="12.5703125" style="332" customWidth="1"/>
    <col min="13303" max="13311" width="5.140625" style="332"/>
    <col min="13312" max="13312" width="5.140625" style="332" customWidth="1"/>
    <col min="13313" max="13313" width="2.5703125" style="332" customWidth="1"/>
    <col min="13314" max="13314" width="58.5703125" style="332" customWidth="1"/>
    <col min="13315" max="13315" width="19.85546875" style="332" customWidth="1"/>
    <col min="13316" max="13316" width="2.28515625" style="332" customWidth="1"/>
    <col min="13317" max="13318" width="20.85546875" style="332" customWidth="1"/>
    <col min="13319" max="13320" width="20.7109375" style="332" customWidth="1"/>
    <col min="13321" max="13321" width="5.85546875" style="332" customWidth="1"/>
    <col min="13322" max="13558" width="12.5703125" style="332" customWidth="1"/>
    <col min="13559" max="13567" width="5.140625" style="332"/>
    <col min="13568" max="13568" width="5.140625" style="332" customWidth="1"/>
    <col min="13569" max="13569" width="2.5703125" style="332" customWidth="1"/>
    <col min="13570" max="13570" width="58.5703125" style="332" customWidth="1"/>
    <col min="13571" max="13571" width="19.85546875" style="332" customWidth="1"/>
    <col min="13572" max="13572" width="2.28515625" style="332" customWidth="1"/>
    <col min="13573" max="13574" width="20.85546875" style="332" customWidth="1"/>
    <col min="13575" max="13576" width="20.7109375" style="332" customWidth="1"/>
    <col min="13577" max="13577" width="5.85546875" style="332" customWidth="1"/>
    <col min="13578" max="13814" width="12.5703125" style="332" customWidth="1"/>
    <col min="13815" max="13823" width="5.140625" style="332"/>
    <col min="13824" max="13824" width="5.140625" style="332" customWidth="1"/>
    <col min="13825" max="13825" width="2.5703125" style="332" customWidth="1"/>
    <col min="13826" max="13826" width="58.5703125" style="332" customWidth="1"/>
    <col min="13827" max="13827" width="19.85546875" style="332" customWidth="1"/>
    <col min="13828" max="13828" width="2.28515625" style="332" customWidth="1"/>
    <col min="13829" max="13830" width="20.85546875" style="332" customWidth="1"/>
    <col min="13831" max="13832" width="20.7109375" style="332" customWidth="1"/>
    <col min="13833" max="13833" width="5.85546875" style="332" customWidth="1"/>
    <col min="13834" max="14070" width="12.5703125" style="332" customWidth="1"/>
    <col min="14071" max="14079" width="5.140625" style="332"/>
    <col min="14080" max="14080" width="5.140625" style="332" customWidth="1"/>
    <col min="14081" max="14081" width="2.5703125" style="332" customWidth="1"/>
    <col min="14082" max="14082" width="58.5703125" style="332" customWidth="1"/>
    <col min="14083" max="14083" width="19.85546875" style="332" customWidth="1"/>
    <col min="14084" max="14084" width="2.28515625" style="332" customWidth="1"/>
    <col min="14085" max="14086" width="20.85546875" style="332" customWidth="1"/>
    <col min="14087" max="14088" width="20.7109375" style="332" customWidth="1"/>
    <col min="14089" max="14089" width="5.85546875" style="332" customWidth="1"/>
    <col min="14090" max="14326" width="12.5703125" style="332" customWidth="1"/>
    <col min="14327" max="14335" width="5.140625" style="332"/>
    <col min="14336" max="14336" width="5.140625" style="332" customWidth="1"/>
    <col min="14337" max="14337" width="2.5703125" style="332" customWidth="1"/>
    <col min="14338" max="14338" width="58.5703125" style="332" customWidth="1"/>
    <col min="14339" max="14339" width="19.85546875" style="332" customWidth="1"/>
    <col min="14340" max="14340" width="2.28515625" style="332" customWidth="1"/>
    <col min="14341" max="14342" width="20.85546875" style="332" customWidth="1"/>
    <col min="14343" max="14344" width="20.7109375" style="332" customWidth="1"/>
    <col min="14345" max="14345" width="5.85546875" style="332" customWidth="1"/>
    <col min="14346" max="14582" width="12.5703125" style="332" customWidth="1"/>
    <col min="14583" max="14591" width="5.140625" style="332"/>
    <col min="14592" max="14592" width="5.140625" style="332" customWidth="1"/>
    <col min="14593" max="14593" width="2.5703125" style="332" customWidth="1"/>
    <col min="14594" max="14594" width="58.5703125" style="332" customWidth="1"/>
    <col min="14595" max="14595" width="19.85546875" style="332" customWidth="1"/>
    <col min="14596" max="14596" width="2.28515625" style="332" customWidth="1"/>
    <col min="14597" max="14598" width="20.85546875" style="332" customWidth="1"/>
    <col min="14599" max="14600" width="20.7109375" style="332" customWidth="1"/>
    <col min="14601" max="14601" width="5.85546875" style="332" customWidth="1"/>
    <col min="14602" max="14838" width="12.5703125" style="332" customWidth="1"/>
    <col min="14839" max="14847" width="5.140625" style="332"/>
    <col min="14848" max="14848" width="5.140625" style="332" customWidth="1"/>
    <col min="14849" max="14849" width="2.5703125" style="332" customWidth="1"/>
    <col min="14850" max="14850" width="58.5703125" style="332" customWidth="1"/>
    <col min="14851" max="14851" width="19.85546875" style="332" customWidth="1"/>
    <col min="14852" max="14852" width="2.28515625" style="332" customWidth="1"/>
    <col min="14853" max="14854" width="20.85546875" style="332" customWidth="1"/>
    <col min="14855" max="14856" width="20.7109375" style="332" customWidth="1"/>
    <col min="14857" max="14857" width="5.85546875" style="332" customWidth="1"/>
    <col min="14858" max="15094" width="12.5703125" style="332" customWidth="1"/>
    <col min="15095" max="15103" width="5.140625" style="332"/>
    <col min="15104" max="15104" width="5.140625" style="332" customWidth="1"/>
    <col min="15105" max="15105" width="2.5703125" style="332" customWidth="1"/>
    <col min="15106" max="15106" width="58.5703125" style="332" customWidth="1"/>
    <col min="15107" max="15107" width="19.85546875" style="332" customWidth="1"/>
    <col min="15108" max="15108" width="2.28515625" style="332" customWidth="1"/>
    <col min="15109" max="15110" width="20.85546875" style="332" customWidth="1"/>
    <col min="15111" max="15112" width="20.7109375" style="332" customWidth="1"/>
    <col min="15113" max="15113" width="5.85546875" style="332" customWidth="1"/>
    <col min="15114" max="15350" width="12.5703125" style="332" customWidth="1"/>
    <col min="15351" max="15359" width="5.140625" style="332"/>
    <col min="15360" max="15360" width="5.140625" style="332" customWidth="1"/>
    <col min="15361" max="15361" width="2.5703125" style="332" customWidth="1"/>
    <col min="15362" max="15362" width="58.5703125" style="332" customWidth="1"/>
    <col min="15363" max="15363" width="19.85546875" style="332" customWidth="1"/>
    <col min="15364" max="15364" width="2.28515625" style="332" customWidth="1"/>
    <col min="15365" max="15366" width="20.85546875" style="332" customWidth="1"/>
    <col min="15367" max="15368" width="20.7109375" style="332" customWidth="1"/>
    <col min="15369" max="15369" width="5.85546875" style="332" customWidth="1"/>
    <col min="15370" max="15606" width="12.5703125" style="332" customWidth="1"/>
    <col min="15607" max="15615" width="5.140625" style="332"/>
    <col min="15616" max="15616" width="5.140625" style="332" customWidth="1"/>
    <col min="15617" max="15617" width="2.5703125" style="332" customWidth="1"/>
    <col min="15618" max="15618" width="58.5703125" style="332" customWidth="1"/>
    <col min="15619" max="15619" width="19.85546875" style="332" customWidth="1"/>
    <col min="15620" max="15620" width="2.28515625" style="332" customWidth="1"/>
    <col min="15621" max="15622" width="20.85546875" style="332" customWidth="1"/>
    <col min="15623" max="15624" width="20.7109375" style="332" customWidth="1"/>
    <col min="15625" max="15625" width="5.85546875" style="332" customWidth="1"/>
    <col min="15626" max="15862" width="12.5703125" style="332" customWidth="1"/>
    <col min="15863" max="15871" width="5.140625" style="332"/>
    <col min="15872" max="15872" width="5.140625" style="332" customWidth="1"/>
    <col min="15873" max="15873" width="2.5703125" style="332" customWidth="1"/>
    <col min="15874" max="15874" width="58.5703125" style="332" customWidth="1"/>
    <col min="15875" max="15875" width="19.85546875" style="332" customWidth="1"/>
    <col min="15876" max="15876" width="2.28515625" style="332" customWidth="1"/>
    <col min="15877" max="15878" width="20.85546875" style="332" customWidth="1"/>
    <col min="15879" max="15880" width="20.7109375" style="332" customWidth="1"/>
    <col min="15881" max="15881" width="5.85546875" style="332" customWidth="1"/>
    <col min="15882" max="16118" width="12.5703125" style="332" customWidth="1"/>
    <col min="16119" max="16127" width="5.140625" style="332"/>
    <col min="16128" max="16128" width="5.140625" style="332" customWidth="1"/>
    <col min="16129" max="16129" width="2.5703125" style="332" customWidth="1"/>
    <col min="16130" max="16130" width="58.5703125" style="332" customWidth="1"/>
    <col min="16131" max="16131" width="19.85546875" style="332" customWidth="1"/>
    <col min="16132" max="16132" width="2.28515625" style="332" customWidth="1"/>
    <col min="16133" max="16134" width="20.85546875" style="332" customWidth="1"/>
    <col min="16135" max="16136" width="20.7109375" style="332" customWidth="1"/>
    <col min="16137" max="16137" width="5.85546875" style="332" customWidth="1"/>
    <col min="16138" max="16374" width="12.5703125" style="332" customWidth="1"/>
    <col min="16375" max="16384" width="5.140625" style="332"/>
  </cols>
  <sheetData>
    <row r="1" spans="1:12" ht="16.5" customHeight="1">
      <c r="A1" s="1664" t="s">
        <v>560</v>
      </c>
      <c r="B1" s="1664"/>
      <c r="C1" s="1664"/>
      <c r="D1" s="330"/>
      <c r="E1" s="330"/>
      <c r="F1" s="330"/>
      <c r="G1" s="330"/>
      <c r="H1" s="331"/>
      <c r="I1" s="331"/>
    </row>
    <row r="2" spans="1:12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2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2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2" ht="16.5" customHeight="1">
      <c r="A5" s="338"/>
      <c r="B5" s="331"/>
      <c r="C5" s="339"/>
      <c r="D5" s="1665" t="s">
        <v>562</v>
      </c>
      <c r="E5" s="1666"/>
      <c r="F5" s="1666"/>
      <c r="G5" s="1667"/>
      <c r="H5" s="1668" t="s">
        <v>563</v>
      </c>
      <c r="I5" s="1669"/>
    </row>
    <row r="6" spans="1:12" ht="15" customHeight="1">
      <c r="A6" s="340"/>
      <c r="B6" s="331"/>
      <c r="C6" s="341"/>
      <c r="D6" s="1670" t="s">
        <v>772</v>
      </c>
      <c r="E6" s="1671"/>
      <c r="F6" s="1671"/>
      <c r="G6" s="1672"/>
      <c r="H6" s="1670" t="s">
        <v>772</v>
      </c>
      <c r="I6" s="1672"/>
      <c r="J6" s="342" t="s">
        <v>4</v>
      </c>
    </row>
    <row r="7" spans="1:12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2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2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2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2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2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2" ht="21.75" customHeight="1">
      <c r="A13" s="1661" t="s">
        <v>574</v>
      </c>
      <c r="B13" s="1662"/>
      <c r="C13" s="1663"/>
      <c r="D13" s="806">
        <v>4160061901.1599979</v>
      </c>
      <c r="E13" s="806"/>
      <c r="F13" s="806">
        <v>810849157.2099998</v>
      </c>
      <c r="G13" s="807">
        <v>805279247.90999997</v>
      </c>
      <c r="H13" s="806">
        <v>674340744.70999992</v>
      </c>
      <c r="I13" s="808">
        <v>136508412.5</v>
      </c>
      <c r="J13" s="342"/>
      <c r="K13" s="342"/>
      <c r="L13" s="342"/>
    </row>
    <row r="14" spans="1:12" s="382" customFormat="1" ht="21.75" customHeight="1">
      <c r="A14" s="731" t="s">
        <v>350</v>
      </c>
      <c r="B14" s="732" t="s">
        <v>47</v>
      </c>
      <c r="C14" s="733" t="s">
        <v>351</v>
      </c>
      <c r="D14" s="795">
        <v>56999522.119999997</v>
      </c>
      <c r="E14" s="795"/>
      <c r="F14" s="800">
        <v>2124</v>
      </c>
      <c r="G14" s="798">
        <v>0</v>
      </c>
      <c r="H14" s="799">
        <v>2124</v>
      </c>
      <c r="I14" s="800">
        <v>0</v>
      </c>
      <c r="J14" s="342"/>
      <c r="K14" s="734"/>
      <c r="L14" s="342"/>
    </row>
    <row r="15" spans="1:12" s="382" customFormat="1" ht="21.75" hidden="1" customHeight="1">
      <c r="A15" s="731" t="s">
        <v>352</v>
      </c>
      <c r="B15" s="732" t="s">
        <v>47</v>
      </c>
      <c r="C15" s="733" t="s">
        <v>353</v>
      </c>
      <c r="D15" s="795">
        <v>0</v>
      </c>
      <c r="E15" s="795"/>
      <c r="F15" s="800">
        <v>0</v>
      </c>
      <c r="G15" s="798">
        <v>0</v>
      </c>
      <c r="H15" s="799">
        <v>0</v>
      </c>
      <c r="I15" s="800">
        <v>0</v>
      </c>
      <c r="J15" s="342"/>
      <c r="K15" s="735"/>
      <c r="L15" s="342"/>
    </row>
    <row r="16" spans="1:12" s="382" customFormat="1" ht="21.75" customHeight="1">
      <c r="A16" s="736" t="s">
        <v>354</v>
      </c>
      <c r="B16" s="732" t="s">
        <v>47</v>
      </c>
      <c r="C16" s="737" t="s">
        <v>355</v>
      </c>
      <c r="D16" s="795">
        <v>569520.57999999984</v>
      </c>
      <c r="E16" s="795"/>
      <c r="F16" s="800">
        <v>0</v>
      </c>
      <c r="G16" s="798">
        <v>0</v>
      </c>
      <c r="H16" s="799">
        <v>0</v>
      </c>
      <c r="I16" s="800">
        <v>0</v>
      </c>
      <c r="J16" s="342"/>
      <c r="K16" s="735"/>
      <c r="L16" s="342"/>
    </row>
    <row r="17" spans="1:12" s="382" customFormat="1" ht="21.75" hidden="1" customHeight="1">
      <c r="A17" s="738" t="s">
        <v>356</v>
      </c>
      <c r="B17" s="732" t="s">
        <v>47</v>
      </c>
      <c r="C17" s="737" t="s">
        <v>357</v>
      </c>
      <c r="D17" s="795">
        <v>0</v>
      </c>
      <c r="E17" s="795"/>
      <c r="F17" s="800">
        <v>0</v>
      </c>
      <c r="G17" s="798">
        <v>0</v>
      </c>
      <c r="H17" s="799">
        <v>0</v>
      </c>
      <c r="I17" s="800">
        <v>0</v>
      </c>
      <c r="J17" s="342"/>
      <c r="K17" s="735"/>
      <c r="L17" s="342"/>
    </row>
    <row r="18" spans="1:12" s="382" customFormat="1" ht="21.75" customHeight="1">
      <c r="A18" s="736" t="s">
        <v>358</v>
      </c>
      <c r="B18" s="732" t="s">
        <v>47</v>
      </c>
      <c r="C18" s="737" t="s">
        <v>359</v>
      </c>
      <c r="D18" s="795">
        <v>18156421.579999998</v>
      </c>
      <c r="E18" s="795"/>
      <c r="F18" s="800">
        <v>0</v>
      </c>
      <c r="G18" s="798">
        <v>0</v>
      </c>
      <c r="H18" s="799">
        <v>0</v>
      </c>
      <c r="I18" s="800">
        <v>0</v>
      </c>
      <c r="J18" s="342"/>
      <c r="K18" s="735"/>
      <c r="L18" s="342"/>
    </row>
    <row r="19" spans="1:12" s="918" customFormat="1" ht="36.75" hidden="1" customHeight="1">
      <c r="A19" s="908" t="s">
        <v>360</v>
      </c>
      <c r="B19" s="906" t="s">
        <v>47</v>
      </c>
      <c r="C19" s="919" t="s">
        <v>728</v>
      </c>
      <c r="D19" s="795">
        <v>0</v>
      </c>
      <c r="E19" s="795"/>
      <c r="F19" s="800">
        <v>0</v>
      </c>
      <c r="G19" s="798">
        <v>0</v>
      </c>
      <c r="H19" s="799">
        <v>0</v>
      </c>
      <c r="I19" s="800">
        <v>0</v>
      </c>
      <c r="J19" s="916"/>
      <c r="K19" s="917"/>
      <c r="L19" s="916"/>
    </row>
    <row r="20" spans="1:12" s="918" customFormat="1" ht="21.75" customHeight="1">
      <c r="A20" s="736" t="s">
        <v>363</v>
      </c>
      <c r="B20" s="732" t="s">
        <v>47</v>
      </c>
      <c r="C20" s="733" t="s">
        <v>364</v>
      </c>
      <c r="D20" s="795">
        <v>26257618.25</v>
      </c>
      <c r="E20" s="795"/>
      <c r="F20" s="800">
        <v>0</v>
      </c>
      <c r="G20" s="798">
        <v>0</v>
      </c>
      <c r="H20" s="799">
        <v>0</v>
      </c>
      <c r="I20" s="800">
        <v>0</v>
      </c>
      <c r="J20" s="916"/>
      <c r="K20" s="917"/>
      <c r="L20" s="916"/>
    </row>
    <row r="21" spans="1:12" s="382" customFormat="1" ht="21.75" customHeight="1">
      <c r="A21" s="736" t="s">
        <v>365</v>
      </c>
      <c r="B21" s="732" t="s">
        <v>47</v>
      </c>
      <c r="C21" s="733" t="s">
        <v>366</v>
      </c>
      <c r="D21" s="795">
        <v>2857</v>
      </c>
      <c r="E21" s="795"/>
      <c r="F21" s="800">
        <v>0</v>
      </c>
      <c r="G21" s="798">
        <v>0</v>
      </c>
      <c r="H21" s="799">
        <v>0</v>
      </c>
      <c r="I21" s="800">
        <v>0</v>
      </c>
      <c r="J21" s="342"/>
      <c r="K21" s="735"/>
      <c r="L21" s="342"/>
    </row>
    <row r="22" spans="1:12" s="382" customFormat="1" ht="21.75" customHeight="1">
      <c r="A22" s="736" t="s">
        <v>367</v>
      </c>
      <c r="B22" s="732" t="s">
        <v>47</v>
      </c>
      <c r="C22" s="733" t="s">
        <v>368</v>
      </c>
      <c r="D22" s="795">
        <v>297984084.20999968</v>
      </c>
      <c r="E22" s="795"/>
      <c r="F22" s="800">
        <v>36681.25</v>
      </c>
      <c r="G22" s="798">
        <v>13766</v>
      </c>
      <c r="H22" s="799">
        <v>36681.25</v>
      </c>
      <c r="I22" s="800">
        <v>0</v>
      </c>
      <c r="J22" s="342"/>
      <c r="K22" s="735"/>
      <c r="L22" s="342"/>
    </row>
    <row r="23" spans="1:12" s="382" customFormat="1" ht="21.75" customHeight="1">
      <c r="A23" s="736" t="s">
        <v>369</v>
      </c>
      <c r="B23" s="732" t="s">
        <v>47</v>
      </c>
      <c r="C23" s="733" t="s">
        <v>132</v>
      </c>
      <c r="D23" s="795">
        <v>23195.51</v>
      </c>
      <c r="E23" s="795"/>
      <c r="F23" s="800">
        <v>0</v>
      </c>
      <c r="G23" s="798">
        <v>0</v>
      </c>
      <c r="H23" s="799">
        <v>0</v>
      </c>
      <c r="I23" s="800">
        <v>0</v>
      </c>
      <c r="J23" s="342"/>
      <c r="K23" s="735"/>
      <c r="L23" s="342"/>
    </row>
    <row r="24" spans="1:12" s="382" customFormat="1" ht="21.75" customHeight="1">
      <c r="A24" s="736" t="s">
        <v>370</v>
      </c>
      <c r="B24" s="732" t="s">
        <v>47</v>
      </c>
      <c r="C24" s="733" t="s">
        <v>575</v>
      </c>
      <c r="D24" s="795">
        <v>8741446.8999999985</v>
      </c>
      <c r="E24" s="795"/>
      <c r="F24" s="800">
        <v>1322014.68</v>
      </c>
      <c r="G24" s="798">
        <v>0</v>
      </c>
      <c r="H24" s="799">
        <v>1197759.6299999999</v>
      </c>
      <c r="I24" s="800">
        <v>124255.05</v>
      </c>
      <c r="J24" s="342"/>
      <c r="K24" s="735"/>
      <c r="L24" s="342"/>
    </row>
    <row r="25" spans="1:12" s="382" customFormat="1" ht="21.75" customHeight="1">
      <c r="A25" s="736" t="s">
        <v>372</v>
      </c>
      <c r="B25" s="732" t="s">
        <v>47</v>
      </c>
      <c r="C25" s="737" t="s">
        <v>373</v>
      </c>
      <c r="D25" s="795">
        <v>2765389.3999999976</v>
      </c>
      <c r="E25" s="795"/>
      <c r="F25" s="800">
        <v>0</v>
      </c>
      <c r="G25" s="798">
        <v>0</v>
      </c>
      <c r="H25" s="799">
        <v>0</v>
      </c>
      <c r="I25" s="800">
        <v>0</v>
      </c>
      <c r="J25" s="342"/>
      <c r="K25" s="735"/>
      <c r="L25" s="342"/>
    </row>
    <row r="26" spans="1:12" ht="21.75" customHeight="1">
      <c r="A26" s="736" t="s">
        <v>374</v>
      </c>
      <c r="B26" s="732" t="s">
        <v>47</v>
      </c>
      <c r="C26" s="737" t="s">
        <v>375</v>
      </c>
      <c r="D26" s="795">
        <v>78260.33</v>
      </c>
      <c r="E26" s="795"/>
      <c r="F26" s="800">
        <v>0</v>
      </c>
      <c r="G26" s="798">
        <v>0</v>
      </c>
      <c r="H26" s="799">
        <v>0</v>
      </c>
      <c r="I26" s="800">
        <v>0</v>
      </c>
      <c r="J26" s="342"/>
      <c r="K26" s="735"/>
      <c r="L26" s="342"/>
    </row>
    <row r="27" spans="1:12" s="382" customFormat="1" ht="21.75" customHeight="1">
      <c r="A27" s="736" t="s">
        <v>376</v>
      </c>
      <c r="B27" s="732" t="s">
        <v>47</v>
      </c>
      <c r="C27" s="737" t="s">
        <v>712</v>
      </c>
      <c r="D27" s="795">
        <v>5990955.6900000004</v>
      </c>
      <c r="E27" s="795"/>
      <c r="F27" s="800">
        <v>0</v>
      </c>
      <c r="G27" s="798">
        <v>0</v>
      </c>
      <c r="H27" s="799">
        <v>0</v>
      </c>
      <c r="I27" s="800">
        <v>0</v>
      </c>
      <c r="J27" s="342"/>
      <c r="K27" s="735"/>
      <c r="L27" s="342"/>
    </row>
    <row r="28" spans="1:12" s="383" customFormat="1" ht="21.75" customHeight="1">
      <c r="A28" s="736" t="s">
        <v>377</v>
      </c>
      <c r="B28" s="732" t="s">
        <v>47</v>
      </c>
      <c r="C28" s="733" t="s">
        <v>576</v>
      </c>
      <c r="D28" s="795">
        <v>1348862276.6699986</v>
      </c>
      <c r="E28" s="795"/>
      <c r="F28" s="800">
        <v>809061583.04999995</v>
      </c>
      <c r="G28" s="798">
        <v>805252117.39999998</v>
      </c>
      <c r="H28" s="799">
        <v>672678979.32999992</v>
      </c>
      <c r="I28" s="800">
        <v>136382603.72</v>
      </c>
      <c r="J28" s="342"/>
      <c r="K28" s="735"/>
      <c r="L28" s="342"/>
    </row>
    <row r="29" spans="1:12" s="387" customFormat="1" ht="30" customHeight="1">
      <c r="A29" s="384" t="s">
        <v>378</v>
      </c>
      <c r="B29" s="385" t="s">
        <v>47</v>
      </c>
      <c r="C29" s="386" t="s">
        <v>577</v>
      </c>
      <c r="D29" s="795">
        <v>32353850.430000007</v>
      </c>
      <c r="E29" s="795"/>
      <c r="F29" s="800">
        <v>0</v>
      </c>
      <c r="G29" s="798">
        <v>0</v>
      </c>
      <c r="H29" s="799">
        <v>0</v>
      </c>
      <c r="I29" s="800">
        <v>0</v>
      </c>
      <c r="J29" s="342"/>
      <c r="K29" s="739"/>
      <c r="L29" s="342"/>
    </row>
    <row r="30" spans="1:12" s="387" customFormat="1" ht="21.75" customHeight="1">
      <c r="A30" s="736" t="s">
        <v>383</v>
      </c>
      <c r="B30" s="732" t="s">
        <v>47</v>
      </c>
      <c r="C30" s="733" t="s">
        <v>113</v>
      </c>
      <c r="D30" s="795">
        <v>1228147278.8400002</v>
      </c>
      <c r="E30" s="795"/>
      <c r="F30" s="800">
        <v>0</v>
      </c>
      <c r="G30" s="798">
        <v>0</v>
      </c>
      <c r="H30" s="799">
        <v>0</v>
      </c>
      <c r="I30" s="800">
        <v>0</v>
      </c>
      <c r="J30" s="342"/>
      <c r="K30" s="735"/>
      <c r="L30" s="342"/>
    </row>
    <row r="31" spans="1:12" s="387" customFormat="1" ht="21.75" customHeight="1">
      <c r="A31" s="736" t="s">
        <v>384</v>
      </c>
      <c r="B31" s="732" t="s">
        <v>47</v>
      </c>
      <c r="C31" s="733" t="s">
        <v>578</v>
      </c>
      <c r="D31" s="795">
        <v>271508027.25</v>
      </c>
      <c r="E31" s="795"/>
      <c r="F31" s="800">
        <v>0</v>
      </c>
      <c r="G31" s="798">
        <v>0</v>
      </c>
      <c r="H31" s="799">
        <v>0</v>
      </c>
      <c r="I31" s="800">
        <v>0</v>
      </c>
      <c r="J31" s="342"/>
      <c r="K31" s="735"/>
      <c r="L31" s="342"/>
    </row>
    <row r="32" spans="1:12" s="387" customFormat="1" ht="21.75" customHeight="1">
      <c r="A32" s="736" t="s">
        <v>387</v>
      </c>
      <c r="B32" s="732" t="s">
        <v>47</v>
      </c>
      <c r="C32" s="733" t="s">
        <v>579</v>
      </c>
      <c r="D32" s="795">
        <v>390135793.09999979</v>
      </c>
      <c r="E32" s="795"/>
      <c r="F32" s="800">
        <v>0</v>
      </c>
      <c r="G32" s="798">
        <v>0</v>
      </c>
      <c r="H32" s="799">
        <v>0</v>
      </c>
      <c r="I32" s="800">
        <v>0</v>
      </c>
      <c r="J32" s="342"/>
      <c r="K32" s="735"/>
      <c r="L32" s="342"/>
    </row>
    <row r="33" spans="1:12" s="387" customFormat="1" ht="21.75" customHeight="1">
      <c r="A33" s="736" t="s">
        <v>390</v>
      </c>
      <c r="B33" s="732" t="s">
        <v>47</v>
      </c>
      <c r="C33" s="733" t="s">
        <v>580</v>
      </c>
      <c r="D33" s="795">
        <v>265619728.43000001</v>
      </c>
      <c r="E33" s="795"/>
      <c r="F33" s="800">
        <v>141424.81</v>
      </c>
      <c r="G33" s="798">
        <v>13364.509999999998</v>
      </c>
      <c r="H33" s="799">
        <v>139896.24</v>
      </c>
      <c r="I33" s="800">
        <v>1528.57</v>
      </c>
      <c r="J33" s="342"/>
      <c r="K33" s="735"/>
      <c r="L33" s="342"/>
    </row>
    <row r="34" spans="1:12" s="382" customFormat="1" ht="53.25" hidden="1" customHeight="1">
      <c r="A34" s="384" t="s">
        <v>392</v>
      </c>
      <c r="B34" s="385" t="s">
        <v>47</v>
      </c>
      <c r="C34" s="388" t="s">
        <v>581</v>
      </c>
      <c r="D34" s="795">
        <v>0</v>
      </c>
      <c r="E34" s="795"/>
      <c r="F34" s="800">
        <v>0</v>
      </c>
      <c r="G34" s="798">
        <v>0</v>
      </c>
      <c r="H34" s="799">
        <v>0</v>
      </c>
      <c r="I34" s="800">
        <v>0</v>
      </c>
      <c r="J34" s="342"/>
      <c r="K34" s="739"/>
      <c r="L34" s="342"/>
    </row>
    <row r="35" spans="1:12" s="382" customFormat="1" ht="21.75" hidden="1" customHeight="1">
      <c r="A35" s="736" t="s">
        <v>400</v>
      </c>
      <c r="B35" s="732" t="s">
        <v>47</v>
      </c>
      <c r="C35" s="733" t="s">
        <v>401</v>
      </c>
      <c r="D35" s="795">
        <v>0</v>
      </c>
      <c r="E35" s="795"/>
      <c r="F35" s="800">
        <v>0</v>
      </c>
      <c r="G35" s="798">
        <v>0</v>
      </c>
      <c r="H35" s="799">
        <v>0</v>
      </c>
      <c r="I35" s="800">
        <v>0</v>
      </c>
      <c r="J35" s="342"/>
      <c r="K35" s="735"/>
      <c r="L35" s="342"/>
    </row>
    <row r="36" spans="1:12" s="382" customFormat="1" ht="21.75" customHeight="1">
      <c r="A36" s="736" t="s">
        <v>402</v>
      </c>
      <c r="B36" s="732" t="s">
        <v>47</v>
      </c>
      <c r="C36" s="737" t="s">
        <v>115</v>
      </c>
      <c r="D36" s="795">
        <v>37439203.929999962</v>
      </c>
      <c r="E36" s="795"/>
      <c r="F36" s="800">
        <v>0</v>
      </c>
      <c r="G36" s="798">
        <v>0</v>
      </c>
      <c r="H36" s="799">
        <v>0</v>
      </c>
      <c r="I36" s="800">
        <v>0</v>
      </c>
      <c r="J36" s="342"/>
      <c r="K36" s="735"/>
      <c r="L36" s="342"/>
    </row>
    <row r="37" spans="1:12" s="382" customFormat="1" ht="21.75" customHeight="1">
      <c r="A37" s="736" t="s">
        <v>403</v>
      </c>
      <c r="B37" s="732" t="s">
        <v>47</v>
      </c>
      <c r="C37" s="733" t="s">
        <v>404</v>
      </c>
      <c r="D37" s="795">
        <v>136121211.12999997</v>
      </c>
      <c r="E37" s="795"/>
      <c r="F37" s="800">
        <v>0</v>
      </c>
      <c r="G37" s="798">
        <v>0</v>
      </c>
      <c r="H37" s="799">
        <v>0</v>
      </c>
      <c r="I37" s="800">
        <v>0</v>
      </c>
      <c r="J37" s="342"/>
      <c r="K37" s="735"/>
      <c r="L37" s="342"/>
    </row>
    <row r="38" spans="1:12" s="382" customFormat="1" ht="21.75" customHeight="1">
      <c r="A38" s="736" t="s">
        <v>405</v>
      </c>
      <c r="B38" s="732" t="s">
        <v>47</v>
      </c>
      <c r="C38" s="733" t="s">
        <v>406</v>
      </c>
      <c r="D38" s="795">
        <v>4890309.3500000006</v>
      </c>
      <c r="E38" s="795"/>
      <c r="F38" s="800">
        <v>0</v>
      </c>
      <c r="G38" s="798">
        <v>0</v>
      </c>
      <c r="H38" s="799">
        <v>0</v>
      </c>
      <c r="I38" s="800">
        <v>0</v>
      </c>
      <c r="J38" s="342"/>
      <c r="K38" s="735"/>
      <c r="L38" s="342"/>
    </row>
    <row r="39" spans="1:12" s="382" customFormat="1" ht="21.75" customHeight="1">
      <c r="A39" s="736" t="s">
        <v>407</v>
      </c>
      <c r="B39" s="732" t="s">
        <v>47</v>
      </c>
      <c r="C39" s="733" t="s">
        <v>582</v>
      </c>
      <c r="D39" s="795">
        <v>1775843.1500000004</v>
      </c>
      <c r="E39" s="795"/>
      <c r="F39" s="800">
        <v>0</v>
      </c>
      <c r="G39" s="798">
        <v>0</v>
      </c>
      <c r="H39" s="799">
        <v>0</v>
      </c>
      <c r="I39" s="800">
        <v>0</v>
      </c>
      <c r="J39" s="342"/>
      <c r="K39" s="735"/>
      <c r="L39" s="342"/>
    </row>
    <row r="40" spans="1:12" s="382" customFormat="1" ht="21.75" customHeight="1">
      <c r="A40" s="736" t="s">
        <v>410</v>
      </c>
      <c r="B40" s="732" t="s">
        <v>47</v>
      </c>
      <c r="C40" s="737" t="s">
        <v>583</v>
      </c>
      <c r="D40" s="795">
        <v>2312563.3199999998</v>
      </c>
      <c r="E40" s="795"/>
      <c r="F40" s="800">
        <v>0</v>
      </c>
      <c r="G40" s="798">
        <v>0</v>
      </c>
      <c r="H40" s="799">
        <v>0</v>
      </c>
      <c r="I40" s="800">
        <v>0</v>
      </c>
      <c r="J40" s="342"/>
      <c r="K40" s="735"/>
      <c r="L40" s="342"/>
    </row>
    <row r="41" spans="1:12" s="382" customFormat="1" ht="21.75" customHeight="1">
      <c r="A41" s="736" t="s">
        <v>426</v>
      </c>
      <c r="B41" s="874" t="s">
        <v>47</v>
      </c>
      <c r="C41" s="740" t="s">
        <v>178</v>
      </c>
      <c r="D41" s="801">
        <v>795299.04000000027</v>
      </c>
      <c r="E41" s="809"/>
      <c r="F41" s="800">
        <v>0</v>
      </c>
      <c r="G41" s="798">
        <v>0</v>
      </c>
      <c r="H41" s="799">
        <v>0</v>
      </c>
      <c r="I41" s="800">
        <v>0</v>
      </c>
      <c r="J41" s="342"/>
      <c r="L41" s="342"/>
    </row>
    <row r="42" spans="1:12" s="382" customFormat="1" ht="21.75" customHeight="1">
      <c r="A42" s="736" t="s">
        <v>413</v>
      </c>
      <c r="B42" s="732" t="s">
        <v>47</v>
      </c>
      <c r="C42" s="733" t="s">
        <v>584</v>
      </c>
      <c r="D42" s="795">
        <v>16235347.959999999</v>
      </c>
      <c r="E42" s="795"/>
      <c r="F42" s="800">
        <v>285329.42</v>
      </c>
      <c r="G42" s="798">
        <v>0</v>
      </c>
      <c r="H42" s="799">
        <v>285304.26</v>
      </c>
      <c r="I42" s="800">
        <v>25.16</v>
      </c>
      <c r="J42" s="342"/>
      <c r="K42" s="817"/>
      <c r="L42" s="342"/>
    </row>
    <row r="43" spans="1:12" s="382" customFormat="1" ht="21.75" customHeight="1">
      <c r="A43" s="736" t="s">
        <v>416</v>
      </c>
      <c r="B43" s="732" t="s">
        <v>47</v>
      </c>
      <c r="C43" s="733" t="s">
        <v>585</v>
      </c>
      <c r="D43" s="795">
        <v>5657502.3700000001</v>
      </c>
      <c r="E43" s="795"/>
      <c r="F43" s="800">
        <v>0</v>
      </c>
      <c r="G43" s="798">
        <v>0</v>
      </c>
      <c r="H43" s="799">
        <v>0</v>
      </c>
      <c r="I43" s="800">
        <v>0</v>
      </c>
      <c r="J43" s="342"/>
      <c r="K43" s="817"/>
      <c r="L43" s="342"/>
    </row>
    <row r="44" spans="1:12" s="382" customFormat="1" ht="32.25" hidden="1" customHeight="1">
      <c r="A44" s="384" t="s">
        <v>419</v>
      </c>
      <c r="B44" s="385" t="s">
        <v>47</v>
      </c>
      <c r="C44" s="741" t="s">
        <v>586</v>
      </c>
      <c r="D44" s="795">
        <v>0</v>
      </c>
      <c r="E44" s="795"/>
      <c r="F44" s="800">
        <v>0</v>
      </c>
      <c r="G44" s="798">
        <v>0</v>
      </c>
      <c r="H44" s="799">
        <v>0</v>
      </c>
      <c r="I44" s="800">
        <v>0</v>
      </c>
      <c r="J44" s="342"/>
      <c r="K44" s="818"/>
      <c r="L44" s="342"/>
    </row>
    <row r="45" spans="1:12" s="382" customFormat="1" ht="21.75" customHeight="1" thickBot="1">
      <c r="A45" s="736" t="s">
        <v>424</v>
      </c>
      <c r="B45" s="732" t="s">
        <v>47</v>
      </c>
      <c r="C45" s="733" t="s">
        <v>425</v>
      </c>
      <c r="D45" s="795">
        <v>638394.62</v>
      </c>
      <c r="E45" s="795"/>
      <c r="F45" s="800">
        <v>0</v>
      </c>
      <c r="G45" s="798">
        <v>0</v>
      </c>
      <c r="H45" s="799">
        <v>0</v>
      </c>
      <c r="I45" s="800">
        <v>0</v>
      </c>
      <c r="J45" s="342"/>
      <c r="K45" s="817"/>
      <c r="L45" s="342"/>
    </row>
    <row r="46" spans="1:12" s="382" customFormat="1" ht="24.75" customHeight="1" thickTop="1">
      <c r="A46" s="389" t="s">
        <v>587</v>
      </c>
      <c r="B46" s="742"/>
      <c r="C46" s="743"/>
      <c r="D46" s="810"/>
      <c r="E46" s="811"/>
      <c r="F46" s="812"/>
      <c r="G46" s="813"/>
      <c r="H46" s="814"/>
      <c r="I46" s="812"/>
      <c r="J46" s="342"/>
      <c r="K46" s="819"/>
      <c r="L46" s="342"/>
    </row>
    <row r="47" spans="1:12" s="387" customFormat="1" ht="29.25" customHeight="1">
      <c r="A47" s="390" t="s">
        <v>398</v>
      </c>
      <c r="B47" s="391" t="s">
        <v>47</v>
      </c>
      <c r="C47" s="392" t="s">
        <v>399</v>
      </c>
      <c r="D47" s="815">
        <v>16804362834.189999</v>
      </c>
      <c r="E47" s="816" t="s">
        <v>711</v>
      </c>
      <c r="F47" s="800">
        <v>0</v>
      </c>
      <c r="G47" s="804">
        <v>0</v>
      </c>
      <c r="H47" s="1129">
        <v>0</v>
      </c>
      <c r="I47" s="805">
        <v>0</v>
      </c>
      <c r="J47" s="342"/>
      <c r="K47" s="820"/>
      <c r="L47" s="342"/>
    </row>
    <row r="48" spans="1:12" s="387" customFormat="1" ht="9.75" customHeight="1">
      <c r="F48" s="794"/>
      <c r="J48" s="342"/>
      <c r="K48" s="821"/>
      <c r="L48" s="342"/>
    </row>
    <row r="49" spans="1:12" s="387" customFormat="1" ht="15.75" customHeight="1">
      <c r="A49" s="330"/>
      <c r="B49" s="744" t="s">
        <v>711</v>
      </c>
      <c r="C49" s="745" t="s">
        <v>564</v>
      </c>
      <c r="D49" s="330"/>
      <c r="E49" s="330"/>
      <c r="F49" s="330"/>
      <c r="G49" s="330"/>
      <c r="H49" s="330"/>
      <c r="I49" s="330"/>
      <c r="J49" s="342"/>
      <c r="K49" s="821"/>
      <c r="L49" s="342"/>
    </row>
    <row r="50" spans="1:12" s="395" customFormat="1" ht="15.75">
      <c r="A50" s="1191" t="s">
        <v>919</v>
      </c>
      <c r="B50" s="746"/>
      <c r="C50" s="1156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2" t="s">
        <v>737</v>
      </c>
      <c r="B51" s="746"/>
      <c r="C51" s="746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2" t="s">
        <v>713</v>
      </c>
      <c r="B52" s="746"/>
      <c r="C52" s="746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4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2"/>
      <c r="B54" s="746"/>
      <c r="C54" s="746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2"/>
      <c r="B55" s="746"/>
      <c r="C55" s="746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6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58" firstPageNumber="56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2"/>
  <sheetViews>
    <sheetView showGridLines="0" zoomScale="75" zoomScaleNormal="75" workbookViewId="0">
      <selection activeCell="N115" sqref="N115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1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73" t="s">
        <v>562</v>
      </c>
      <c r="C4" s="1674"/>
      <c r="D4" s="1674"/>
      <c r="E4" s="1675"/>
      <c r="F4" s="1676" t="s">
        <v>563</v>
      </c>
      <c r="G4" s="1677"/>
    </row>
    <row r="5" spans="1:67" ht="15" customHeight="1">
      <c r="A5" s="405"/>
      <c r="B5" s="1670" t="s">
        <v>772</v>
      </c>
      <c r="C5" s="1671"/>
      <c r="D5" s="1671"/>
      <c r="E5" s="1672"/>
      <c r="F5" s="1670" t="s">
        <v>772</v>
      </c>
      <c r="G5" s="1672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7" t="s">
        <v>4</v>
      </c>
      <c r="C11" s="747"/>
      <c r="D11" s="748" t="s">
        <v>124</v>
      </c>
      <c r="E11" s="749"/>
      <c r="F11" s="750" t="s">
        <v>4</v>
      </c>
      <c r="G11" s="751" t="s">
        <v>124</v>
      </c>
      <c r="H11" s="429" t="s">
        <v>4</v>
      </c>
    </row>
    <row r="12" spans="1:67" ht="16.5" customHeight="1">
      <c r="A12" s="436" t="s">
        <v>590</v>
      </c>
      <c r="B12" s="822">
        <v>4160061901.1599975</v>
      </c>
      <c r="C12" s="822"/>
      <c r="D12" s="823">
        <v>810849157.20999992</v>
      </c>
      <c r="E12" s="823">
        <v>805279247.90999997</v>
      </c>
      <c r="F12" s="822">
        <v>674340744.70999992</v>
      </c>
      <c r="G12" s="823">
        <v>136508412.5</v>
      </c>
      <c r="H12" s="429" t="s">
        <v>4</v>
      </c>
      <c r="K12" s="1136"/>
    </row>
    <row r="13" spans="1:67" s="437" customFormat="1" ht="21.75" customHeight="1">
      <c r="A13" s="752" t="s">
        <v>234</v>
      </c>
      <c r="B13" s="796">
        <v>2376554.61</v>
      </c>
      <c r="C13" s="796"/>
      <c r="D13" s="824">
        <v>0</v>
      </c>
      <c r="E13" s="824">
        <v>0</v>
      </c>
      <c r="F13" s="825">
        <v>0</v>
      </c>
      <c r="G13" s="797">
        <v>0</v>
      </c>
      <c r="H13" s="429" t="s">
        <v>4</v>
      </c>
      <c r="I13" s="399"/>
      <c r="J13" s="399"/>
      <c r="K13" s="892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2" t="s">
        <v>235</v>
      </c>
      <c r="B14" s="796">
        <v>1408568.7999999998</v>
      </c>
      <c r="C14" s="796"/>
      <c r="D14" s="824">
        <v>0</v>
      </c>
      <c r="E14" s="824">
        <v>0</v>
      </c>
      <c r="F14" s="825">
        <v>0</v>
      </c>
      <c r="G14" s="797">
        <v>0</v>
      </c>
      <c r="H14" s="429" t="s">
        <v>4</v>
      </c>
      <c r="I14" s="399"/>
      <c r="J14" s="399"/>
      <c r="K14" s="892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2" t="s">
        <v>236</v>
      </c>
      <c r="B15" s="796">
        <v>3254492.6100000003</v>
      </c>
      <c r="C15" s="796"/>
      <c r="D15" s="824">
        <v>0</v>
      </c>
      <c r="E15" s="824">
        <v>0</v>
      </c>
      <c r="F15" s="825">
        <v>0</v>
      </c>
      <c r="G15" s="797">
        <v>0</v>
      </c>
      <c r="H15" s="429" t="s">
        <v>4</v>
      </c>
      <c r="I15" s="399"/>
      <c r="J15" s="399"/>
      <c r="K15" s="892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2" t="s">
        <v>237</v>
      </c>
      <c r="B16" s="796">
        <v>51163.76</v>
      </c>
      <c r="C16" s="796"/>
      <c r="D16" s="824">
        <v>0</v>
      </c>
      <c r="E16" s="824">
        <v>0</v>
      </c>
      <c r="F16" s="825">
        <v>0</v>
      </c>
      <c r="G16" s="797">
        <v>0</v>
      </c>
      <c r="H16" s="429" t="s">
        <v>4</v>
      </c>
      <c r="I16" s="399"/>
      <c r="J16" s="399"/>
      <c r="K16" s="892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2" t="s">
        <v>238</v>
      </c>
      <c r="B17" s="796">
        <v>7357657.2199999979</v>
      </c>
      <c r="C17" s="796"/>
      <c r="D17" s="824">
        <v>0</v>
      </c>
      <c r="E17" s="824">
        <v>0</v>
      </c>
      <c r="F17" s="825">
        <v>0</v>
      </c>
      <c r="G17" s="797">
        <v>0</v>
      </c>
      <c r="H17" s="429" t="s">
        <v>4</v>
      </c>
      <c r="I17" s="399"/>
      <c r="J17" s="399"/>
      <c r="K17" s="892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2" t="s">
        <v>239</v>
      </c>
      <c r="B18" s="796">
        <v>36303.919999999998</v>
      </c>
      <c r="C18" s="796"/>
      <c r="D18" s="824">
        <v>0</v>
      </c>
      <c r="E18" s="824">
        <v>0</v>
      </c>
      <c r="F18" s="825">
        <v>0</v>
      </c>
      <c r="G18" s="797">
        <v>0</v>
      </c>
      <c r="H18" s="429" t="s">
        <v>4</v>
      </c>
      <c r="I18" s="399"/>
      <c r="J18" s="399"/>
      <c r="K18" s="892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2" t="s">
        <v>240</v>
      </c>
      <c r="B19" s="796">
        <v>4960428.1900000004</v>
      </c>
      <c r="C19" s="796"/>
      <c r="D19" s="824">
        <v>0</v>
      </c>
      <c r="E19" s="824">
        <v>0</v>
      </c>
      <c r="F19" s="825">
        <v>0</v>
      </c>
      <c r="G19" s="797">
        <v>0</v>
      </c>
      <c r="H19" s="429" t="s">
        <v>4</v>
      </c>
      <c r="I19" s="399"/>
      <c r="J19" s="399"/>
      <c r="K19" s="892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2" t="s">
        <v>241</v>
      </c>
      <c r="B20" s="796">
        <v>1891325.1400000006</v>
      </c>
      <c r="C20" s="796"/>
      <c r="D20" s="824">
        <v>0</v>
      </c>
      <c r="E20" s="824">
        <v>0</v>
      </c>
      <c r="F20" s="825">
        <v>0</v>
      </c>
      <c r="G20" s="797">
        <v>0</v>
      </c>
      <c r="H20" s="429" t="s">
        <v>4</v>
      </c>
      <c r="I20" s="399"/>
      <c r="J20" s="399"/>
      <c r="K20" s="892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2" t="s">
        <v>591</v>
      </c>
      <c r="B21" s="796">
        <v>192151.85</v>
      </c>
      <c r="C21" s="796"/>
      <c r="D21" s="824">
        <v>0</v>
      </c>
      <c r="E21" s="824">
        <v>0</v>
      </c>
      <c r="F21" s="825">
        <v>0</v>
      </c>
      <c r="G21" s="797">
        <v>0</v>
      </c>
      <c r="H21" s="429" t="s">
        <v>4</v>
      </c>
      <c r="I21" s="399"/>
      <c r="J21" s="399"/>
      <c r="K21" s="892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2" t="s">
        <v>720</v>
      </c>
      <c r="B22" s="796">
        <v>180316.2</v>
      </c>
      <c r="C22" s="796"/>
      <c r="D22" s="824">
        <v>0</v>
      </c>
      <c r="E22" s="824">
        <v>0</v>
      </c>
      <c r="F22" s="825">
        <v>0</v>
      </c>
      <c r="G22" s="797">
        <v>0</v>
      </c>
      <c r="H22" s="429" t="s">
        <v>4</v>
      </c>
      <c r="I22" s="399"/>
      <c r="J22" s="399"/>
      <c r="K22" s="892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2" t="s">
        <v>243</v>
      </c>
      <c r="B23" s="796">
        <v>2761933.4</v>
      </c>
      <c r="C23" s="796"/>
      <c r="D23" s="824">
        <v>0</v>
      </c>
      <c r="E23" s="824">
        <v>0</v>
      </c>
      <c r="F23" s="825">
        <v>0</v>
      </c>
      <c r="G23" s="797">
        <v>0</v>
      </c>
      <c r="H23" s="429" t="s">
        <v>4</v>
      </c>
      <c r="K23" s="892"/>
    </row>
    <row r="24" spans="1:74" s="437" customFormat="1" ht="21.75" customHeight="1">
      <c r="A24" s="752" t="s">
        <v>244</v>
      </c>
      <c r="B24" s="796">
        <v>2015974.58</v>
      </c>
      <c r="C24" s="796"/>
      <c r="D24" s="824">
        <v>0</v>
      </c>
      <c r="E24" s="824">
        <v>0</v>
      </c>
      <c r="F24" s="825">
        <v>0</v>
      </c>
      <c r="G24" s="797">
        <v>0</v>
      </c>
      <c r="H24" s="429" t="s">
        <v>4</v>
      </c>
      <c r="I24" s="399"/>
      <c r="J24" s="399"/>
      <c r="K24" s="892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6">
        <v>6909381.6900000004</v>
      </c>
      <c r="C25" s="795"/>
      <c r="D25" s="824">
        <v>0</v>
      </c>
      <c r="E25" s="824">
        <v>0</v>
      </c>
      <c r="F25" s="826">
        <v>0</v>
      </c>
      <c r="G25" s="797">
        <v>0</v>
      </c>
      <c r="H25" s="429" t="s">
        <v>4</v>
      </c>
      <c r="I25" s="399"/>
      <c r="J25" s="399"/>
      <c r="K25" s="892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2" t="s">
        <v>246</v>
      </c>
      <c r="B26" s="796">
        <v>711697.28</v>
      </c>
      <c r="C26" s="796"/>
      <c r="D26" s="824">
        <v>0</v>
      </c>
      <c r="E26" s="824">
        <v>0</v>
      </c>
      <c r="F26" s="825">
        <v>0</v>
      </c>
      <c r="G26" s="797">
        <v>0</v>
      </c>
      <c r="H26" s="429" t="s">
        <v>4</v>
      </c>
      <c r="I26" s="399"/>
      <c r="J26" s="399"/>
      <c r="K26" s="892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2" t="s">
        <v>247</v>
      </c>
      <c r="B27" s="796">
        <v>144767557.6099999</v>
      </c>
      <c r="C27" s="796"/>
      <c r="D27" s="824">
        <v>139231.61000000002</v>
      </c>
      <c r="E27" s="824">
        <v>11171.31</v>
      </c>
      <c r="F27" s="825">
        <v>137703.04000000001</v>
      </c>
      <c r="G27" s="797">
        <v>1528.57</v>
      </c>
      <c r="H27" s="429" t="s">
        <v>4</v>
      </c>
      <c r="I27" s="753"/>
      <c r="J27" s="399"/>
      <c r="K27" s="892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2" t="s">
        <v>593</v>
      </c>
      <c r="B28" s="796">
        <v>29137028.569999993</v>
      </c>
      <c r="C28" s="796"/>
      <c r="D28" s="824">
        <v>0</v>
      </c>
      <c r="E28" s="824">
        <v>0</v>
      </c>
      <c r="F28" s="825">
        <v>0</v>
      </c>
      <c r="G28" s="797">
        <v>0</v>
      </c>
      <c r="H28" s="429" t="s">
        <v>4</v>
      </c>
      <c r="I28" s="753"/>
      <c r="J28" s="399"/>
      <c r="K28" s="892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2" t="s">
        <v>249</v>
      </c>
      <c r="B29" s="796">
        <v>852799.41999999969</v>
      </c>
      <c r="C29" s="796"/>
      <c r="D29" s="824">
        <v>0</v>
      </c>
      <c r="E29" s="824">
        <v>0</v>
      </c>
      <c r="F29" s="825">
        <v>0</v>
      </c>
      <c r="G29" s="797">
        <v>0</v>
      </c>
      <c r="H29" s="429" t="s">
        <v>4</v>
      </c>
      <c r="I29" s="753"/>
      <c r="J29" s="399"/>
      <c r="K29" s="892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6">
        <v>6417156.0699999984</v>
      </c>
      <c r="C30" s="795"/>
      <c r="D30" s="824">
        <v>0</v>
      </c>
      <c r="E30" s="824">
        <v>0</v>
      </c>
      <c r="F30" s="825">
        <v>0</v>
      </c>
      <c r="G30" s="797">
        <v>0</v>
      </c>
      <c r="H30" s="429" t="s">
        <v>4</v>
      </c>
      <c r="I30" s="753"/>
      <c r="J30" s="399"/>
      <c r="K30" s="892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2" t="s">
        <v>251</v>
      </c>
      <c r="B31" s="796">
        <v>1020603319.7499998</v>
      </c>
      <c r="C31" s="796"/>
      <c r="D31" s="824">
        <v>808925292.42999995</v>
      </c>
      <c r="E31" s="824">
        <v>805248523.91999996</v>
      </c>
      <c r="F31" s="825">
        <v>672542688.70999992</v>
      </c>
      <c r="G31" s="797">
        <v>136382603.72</v>
      </c>
      <c r="H31" s="429" t="s">
        <v>4</v>
      </c>
      <c r="I31" s="753"/>
      <c r="J31" s="399"/>
      <c r="K31" s="892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2" t="s">
        <v>252</v>
      </c>
      <c r="B32" s="796">
        <v>4224164.7799999993</v>
      </c>
      <c r="C32" s="796"/>
      <c r="D32" s="824">
        <v>0</v>
      </c>
      <c r="E32" s="824">
        <v>0</v>
      </c>
      <c r="F32" s="825">
        <v>0</v>
      </c>
      <c r="G32" s="797">
        <v>0</v>
      </c>
      <c r="H32" s="429" t="s">
        <v>4</v>
      </c>
      <c r="I32" s="753"/>
      <c r="J32" s="399"/>
      <c r="K32" s="892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2" t="s">
        <v>253</v>
      </c>
      <c r="B33" s="796">
        <v>35070427.750000015</v>
      </c>
      <c r="C33" s="796"/>
      <c r="D33" s="824">
        <v>13293.54</v>
      </c>
      <c r="E33" s="824">
        <v>0</v>
      </c>
      <c r="F33" s="825">
        <v>13293.54</v>
      </c>
      <c r="G33" s="797">
        <v>0</v>
      </c>
      <c r="H33" s="429" t="s">
        <v>4</v>
      </c>
      <c r="I33" s="753"/>
      <c r="J33" s="399"/>
      <c r="K33" s="892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2" t="s">
        <v>254</v>
      </c>
      <c r="B34" s="796">
        <v>2558563.2599999998</v>
      </c>
      <c r="C34" s="796"/>
      <c r="D34" s="824">
        <v>0</v>
      </c>
      <c r="E34" s="824">
        <v>0</v>
      </c>
      <c r="F34" s="825">
        <v>0</v>
      </c>
      <c r="G34" s="797">
        <v>0</v>
      </c>
      <c r="H34" s="429" t="s">
        <v>4</v>
      </c>
      <c r="I34" s="753"/>
      <c r="J34" s="399"/>
      <c r="K34" s="892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4" t="s">
        <v>255</v>
      </c>
      <c r="B35" s="796">
        <v>743460.14999999991</v>
      </c>
      <c r="C35" s="796"/>
      <c r="D35" s="824">
        <v>0</v>
      </c>
      <c r="E35" s="824">
        <v>0</v>
      </c>
      <c r="F35" s="825">
        <v>0</v>
      </c>
      <c r="G35" s="797">
        <v>0</v>
      </c>
      <c r="H35" s="429" t="s">
        <v>4</v>
      </c>
      <c r="I35" s="753"/>
      <c r="J35" s="399"/>
      <c r="K35" s="892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2" t="s">
        <v>256</v>
      </c>
      <c r="B36" s="796">
        <v>28379854.579999991</v>
      </c>
      <c r="C36" s="796"/>
      <c r="D36" s="824">
        <v>0</v>
      </c>
      <c r="E36" s="824">
        <v>0</v>
      </c>
      <c r="F36" s="825">
        <v>0</v>
      </c>
      <c r="G36" s="797">
        <v>0</v>
      </c>
      <c r="H36" s="429" t="s">
        <v>4</v>
      </c>
      <c r="I36" s="753"/>
      <c r="J36" s="399"/>
      <c r="K36" s="892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2" t="s">
        <v>257</v>
      </c>
      <c r="B37" s="796">
        <v>1272418.8900000001</v>
      </c>
      <c r="C37" s="796"/>
      <c r="D37" s="824">
        <v>0</v>
      </c>
      <c r="E37" s="824">
        <v>0</v>
      </c>
      <c r="F37" s="825">
        <v>0</v>
      </c>
      <c r="G37" s="797">
        <v>0</v>
      </c>
      <c r="H37" s="429" t="s">
        <v>4</v>
      </c>
      <c r="I37" s="753"/>
      <c r="J37" s="399"/>
      <c r="K37" s="892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2" t="s">
        <v>258</v>
      </c>
      <c r="B38" s="796">
        <v>1289775.82</v>
      </c>
      <c r="C38" s="796"/>
      <c r="D38" s="824">
        <v>0</v>
      </c>
      <c r="E38" s="824">
        <v>0</v>
      </c>
      <c r="F38" s="825">
        <v>0</v>
      </c>
      <c r="G38" s="797">
        <v>0</v>
      </c>
      <c r="H38" s="429" t="s">
        <v>4</v>
      </c>
      <c r="I38" s="753"/>
      <c r="J38" s="399"/>
      <c r="K38" s="892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2" t="s">
        <v>259</v>
      </c>
      <c r="B39" s="796">
        <v>5286716.580000001</v>
      </c>
      <c r="C39" s="796"/>
      <c r="D39" s="824">
        <v>0</v>
      </c>
      <c r="E39" s="824">
        <v>0</v>
      </c>
      <c r="F39" s="825">
        <v>0</v>
      </c>
      <c r="G39" s="797">
        <v>0</v>
      </c>
      <c r="H39" s="429" t="s">
        <v>4</v>
      </c>
      <c r="I39" s="753"/>
      <c r="J39" s="399"/>
      <c r="K39" s="892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2" t="s">
        <v>717</v>
      </c>
      <c r="B40" s="796">
        <v>142039.1</v>
      </c>
      <c r="C40" s="796"/>
      <c r="D40" s="824">
        <v>0</v>
      </c>
      <c r="E40" s="824">
        <v>0</v>
      </c>
      <c r="F40" s="825">
        <v>0</v>
      </c>
      <c r="G40" s="797">
        <v>0</v>
      </c>
      <c r="H40" s="429" t="s">
        <v>4</v>
      </c>
      <c r="I40" s="753"/>
      <c r="J40" s="399"/>
      <c r="K40" s="892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2" t="s">
        <v>260</v>
      </c>
      <c r="B41" s="796">
        <v>1344660886.4200001</v>
      </c>
      <c r="C41" s="796"/>
      <c r="D41" s="824">
        <v>0</v>
      </c>
      <c r="E41" s="824">
        <v>0</v>
      </c>
      <c r="F41" s="825">
        <v>0</v>
      </c>
      <c r="G41" s="797">
        <v>0</v>
      </c>
      <c r="H41" s="429" t="s">
        <v>4</v>
      </c>
      <c r="I41" s="753"/>
      <c r="J41" s="399"/>
      <c r="K41" s="892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2" t="s">
        <v>261</v>
      </c>
      <c r="B42" s="796">
        <v>4667836.21</v>
      </c>
      <c r="C42" s="796"/>
      <c r="D42" s="824">
        <v>0</v>
      </c>
      <c r="E42" s="824">
        <v>0</v>
      </c>
      <c r="F42" s="825">
        <v>0</v>
      </c>
      <c r="G42" s="797">
        <v>0</v>
      </c>
      <c r="H42" s="429" t="s">
        <v>4</v>
      </c>
      <c r="I42" s="753"/>
      <c r="J42" s="399"/>
      <c r="K42" s="892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2" t="s">
        <v>262</v>
      </c>
      <c r="B43" s="796">
        <v>2560937.3600000003</v>
      </c>
      <c r="C43" s="796"/>
      <c r="D43" s="824">
        <v>0</v>
      </c>
      <c r="E43" s="824">
        <v>0</v>
      </c>
      <c r="F43" s="825">
        <v>0</v>
      </c>
      <c r="G43" s="797">
        <v>0</v>
      </c>
      <c r="H43" s="429" t="s">
        <v>4</v>
      </c>
      <c r="I43" s="753"/>
      <c r="J43" s="399"/>
      <c r="K43" s="892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2" t="s">
        <v>263</v>
      </c>
      <c r="B44" s="796">
        <v>12418980.909999998</v>
      </c>
      <c r="C44" s="796"/>
      <c r="D44" s="824">
        <v>0</v>
      </c>
      <c r="E44" s="824">
        <v>0</v>
      </c>
      <c r="F44" s="825">
        <v>0</v>
      </c>
      <c r="G44" s="797">
        <v>0</v>
      </c>
      <c r="H44" s="429" t="s">
        <v>4</v>
      </c>
      <c r="I44" s="753"/>
      <c r="J44" s="399"/>
      <c r="K44" s="892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2" t="s">
        <v>264</v>
      </c>
      <c r="B45" s="796">
        <v>555865.95000000007</v>
      </c>
      <c r="C45" s="796"/>
      <c r="D45" s="824">
        <v>200</v>
      </c>
      <c r="E45" s="824">
        <v>0</v>
      </c>
      <c r="F45" s="825">
        <v>200</v>
      </c>
      <c r="G45" s="797">
        <v>0</v>
      </c>
      <c r="H45" s="429" t="s">
        <v>4</v>
      </c>
      <c r="I45" s="753"/>
      <c r="J45" s="399"/>
      <c r="K45" s="892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2" t="s">
        <v>265</v>
      </c>
      <c r="B46" s="796">
        <v>8768474.8800000008</v>
      </c>
      <c r="C46" s="796"/>
      <c r="D46" s="824">
        <v>0</v>
      </c>
      <c r="E46" s="824">
        <v>0</v>
      </c>
      <c r="F46" s="825">
        <v>0</v>
      </c>
      <c r="G46" s="797">
        <v>0</v>
      </c>
      <c r="H46" s="429" t="s">
        <v>4</v>
      </c>
      <c r="I46" s="753"/>
      <c r="J46" s="399"/>
      <c r="K46" s="892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2" t="s">
        <v>266</v>
      </c>
      <c r="B47" s="796">
        <v>1330896.6399999999</v>
      </c>
      <c r="C47" s="796"/>
      <c r="D47" s="824">
        <v>0</v>
      </c>
      <c r="E47" s="824">
        <v>0</v>
      </c>
      <c r="F47" s="825">
        <v>0</v>
      </c>
      <c r="G47" s="797">
        <v>0</v>
      </c>
      <c r="H47" s="429" t="s">
        <v>4</v>
      </c>
      <c r="I47" s="753"/>
      <c r="J47" s="399"/>
      <c r="K47" s="892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2" t="s">
        <v>267</v>
      </c>
      <c r="B48" s="796">
        <v>116809527.41000001</v>
      </c>
      <c r="C48" s="796"/>
      <c r="D48" s="824">
        <v>2193.1999999999998</v>
      </c>
      <c r="E48" s="824">
        <v>2193.1999999999998</v>
      </c>
      <c r="F48" s="825">
        <v>2193.1999999999998</v>
      </c>
      <c r="G48" s="797">
        <v>0</v>
      </c>
      <c r="H48" s="429" t="s">
        <v>4</v>
      </c>
      <c r="I48" s="753"/>
      <c r="J48" s="399"/>
      <c r="K48" s="892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2" t="s">
        <v>268</v>
      </c>
      <c r="B49" s="796">
        <v>347597042.62</v>
      </c>
      <c r="C49" s="796"/>
      <c r="D49" s="824">
        <v>23387.71</v>
      </c>
      <c r="E49" s="824">
        <v>13766</v>
      </c>
      <c r="F49" s="825">
        <v>23387.71</v>
      </c>
      <c r="G49" s="797">
        <v>0</v>
      </c>
      <c r="H49" s="429" t="s">
        <v>4</v>
      </c>
      <c r="I49" s="753"/>
      <c r="J49" s="399"/>
      <c r="K49" s="892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2" t="s">
        <v>269</v>
      </c>
      <c r="B50" s="796">
        <v>122756.20000000001</v>
      </c>
      <c r="C50" s="796"/>
      <c r="D50" s="824">
        <v>0</v>
      </c>
      <c r="E50" s="824">
        <v>0</v>
      </c>
      <c r="F50" s="825">
        <v>0</v>
      </c>
      <c r="G50" s="797">
        <v>0</v>
      </c>
      <c r="H50" s="429" t="s">
        <v>4</v>
      </c>
      <c r="I50" s="753"/>
      <c r="J50" s="399"/>
      <c r="K50" s="892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2" t="s">
        <v>270</v>
      </c>
      <c r="B51" s="796">
        <v>7534616.1500000004</v>
      </c>
      <c r="C51" s="796"/>
      <c r="D51" s="824">
        <v>285329.42</v>
      </c>
      <c r="E51" s="824">
        <v>0</v>
      </c>
      <c r="F51" s="825">
        <v>285304.26</v>
      </c>
      <c r="G51" s="797">
        <v>25.16</v>
      </c>
      <c r="H51" s="429" t="s">
        <v>4</v>
      </c>
      <c r="I51" s="753"/>
      <c r="J51" s="399"/>
      <c r="K51" s="892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2" t="s">
        <v>271</v>
      </c>
      <c r="B52" s="796">
        <v>552116571.36999941</v>
      </c>
      <c r="C52" s="796"/>
      <c r="D52" s="824">
        <v>0</v>
      </c>
      <c r="E52" s="824">
        <v>0</v>
      </c>
      <c r="F52" s="825">
        <v>0</v>
      </c>
      <c r="G52" s="797">
        <v>0</v>
      </c>
      <c r="H52" s="429" t="s">
        <v>4</v>
      </c>
      <c r="I52" s="753"/>
      <c r="J52" s="399"/>
      <c r="K52" s="892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2" t="s">
        <v>595</v>
      </c>
      <c r="B53" s="796">
        <v>293796.91000000003</v>
      </c>
      <c r="C53" s="796"/>
      <c r="D53" s="824">
        <v>0</v>
      </c>
      <c r="E53" s="824">
        <v>0</v>
      </c>
      <c r="F53" s="825">
        <v>0</v>
      </c>
      <c r="G53" s="797">
        <v>0</v>
      </c>
      <c r="H53" s="429" t="s">
        <v>4</v>
      </c>
      <c r="I53" s="753"/>
      <c r="J53" s="399"/>
      <c r="K53" s="892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2" t="s">
        <v>273</v>
      </c>
      <c r="B54" s="796">
        <v>4762036.459999999</v>
      </c>
      <c r="C54" s="796"/>
      <c r="D54" s="824">
        <v>0</v>
      </c>
      <c r="E54" s="824">
        <v>0</v>
      </c>
      <c r="F54" s="825">
        <v>0</v>
      </c>
      <c r="G54" s="797">
        <v>0</v>
      </c>
      <c r="H54" s="429" t="s">
        <v>4</v>
      </c>
      <c r="I54" s="753"/>
      <c r="J54" s="399"/>
      <c r="K54" s="892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5" t="s">
        <v>274</v>
      </c>
      <c r="B55" s="796">
        <v>123473672.46999998</v>
      </c>
      <c r="C55" s="796"/>
      <c r="D55" s="824">
        <v>706</v>
      </c>
      <c r="E55" s="824">
        <v>0</v>
      </c>
      <c r="F55" s="825">
        <v>706</v>
      </c>
      <c r="G55" s="797">
        <v>0</v>
      </c>
      <c r="H55" s="429" t="s">
        <v>4</v>
      </c>
      <c r="I55" s="753"/>
      <c r="J55" s="399"/>
      <c r="K55" s="892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2" t="s">
        <v>275</v>
      </c>
      <c r="B56" s="796">
        <v>104021026.08</v>
      </c>
      <c r="C56" s="796"/>
      <c r="D56" s="824">
        <v>0</v>
      </c>
      <c r="E56" s="824">
        <v>0</v>
      </c>
      <c r="F56" s="825">
        <v>0</v>
      </c>
      <c r="G56" s="797">
        <v>0</v>
      </c>
      <c r="H56" s="429" t="s">
        <v>4</v>
      </c>
      <c r="I56" s="753"/>
      <c r="J56" s="399"/>
      <c r="K56" s="892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2" t="s">
        <v>276</v>
      </c>
      <c r="B57" s="796">
        <v>2210159.8499999996</v>
      </c>
      <c r="C57" s="796"/>
      <c r="D57" s="824">
        <v>0</v>
      </c>
      <c r="E57" s="824">
        <v>0</v>
      </c>
      <c r="F57" s="825">
        <v>0</v>
      </c>
      <c r="G57" s="797">
        <v>0</v>
      </c>
      <c r="H57" s="429" t="s">
        <v>4</v>
      </c>
      <c r="I57" s="753"/>
      <c r="J57" s="399"/>
      <c r="K57" s="892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4" t="s">
        <v>277</v>
      </c>
      <c r="B58" s="796">
        <v>819284.28000000014</v>
      </c>
      <c r="C58" s="796"/>
      <c r="D58" s="824">
        <v>0</v>
      </c>
      <c r="E58" s="824">
        <v>0</v>
      </c>
      <c r="F58" s="825">
        <v>0</v>
      </c>
      <c r="G58" s="797">
        <v>0</v>
      </c>
      <c r="H58" s="429" t="s">
        <v>4</v>
      </c>
      <c r="I58" s="753"/>
      <c r="J58" s="399"/>
      <c r="K58" s="892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2" t="s">
        <v>278</v>
      </c>
      <c r="B59" s="796">
        <v>25263.38</v>
      </c>
      <c r="C59" s="796"/>
      <c r="D59" s="824">
        <v>0</v>
      </c>
      <c r="E59" s="824">
        <v>0</v>
      </c>
      <c r="F59" s="825">
        <v>0</v>
      </c>
      <c r="G59" s="797">
        <v>0</v>
      </c>
      <c r="H59" s="429" t="s">
        <v>4</v>
      </c>
      <c r="I59" s="753"/>
      <c r="J59" s="399"/>
      <c r="K59" s="892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2" t="s">
        <v>279</v>
      </c>
      <c r="B60" s="796">
        <v>1139006.4099999999</v>
      </c>
      <c r="C60" s="796"/>
      <c r="D60" s="824">
        <v>0</v>
      </c>
      <c r="E60" s="824">
        <v>0</v>
      </c>
      <c r="F60" s="825">
        <v>0</v>
      </c>
      <c r="G60" s="797">
        <v>0</v>
      </c>
      <c r="H60" s="429" t="s">
        <v>4</v>
      </c>
      <c r="I60" s="753"/>
      <c r="J60" s="399"/>
      <c r="K60" s="892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2" t="s">
        <v>743</v>
      </c>
      <c r="B61" s="796">
        <v>7802026.1699999999</v>
      </c>
      <c r="C61" s="796"/>
      <c r="D61" s="824">
        <v>0</v>
      </c>
      <c r="E61" s="824">
        <v>0</v>
      </c>
      <c r="F61" s="825">
        <v>0</v>
      </c>
      <c r="G61" s="797">
        <v>0</v>
      </c>
      <c r="H61" s="429"/>
      <c r="I61" s="753"/>
      <c r="J61" s="399"/>
      <c r="K61" s="892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2" t="s">
        <v>280</v>
      </c>
      <c r="B62" s="796">
        <v>117593.47</v>
      </c>
      <c r="C62" s="796"/>
      <c r="D62" s="824">
        <v>0</v>
      </c>
      <c r="E62" s="824">
        <v>0</v>
      </c>
      <c r="F62" s="825">
        <v>0</v>
      </c>
      <c r="G62" s="797">
        <v>0</v>
      </c>
      <c r="H62" s="429"/>
      <c r="I62" s="753"/>
      <c r="J62" s="399"/>
      <c r="K62" s="892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2" t="s">
        <v>596</v>
      </c>
      <c r="B63" s="796">
        <v>768935.90000000014</v>
      </c>
      <c r="C63" s="796"/>
      <c r="D63" s="824">
        <v>0</v>
      </c>
      <c r="E63" s="824">
        <v>0</v>
      </c>
      <c r="F63" s="825">
        <v>0</v>
      </c>
      <c r="G63" s="797">
        <v>0</v>
      </c>
      <c r="H63" s="429" t="s">
        <v>4</v>
      </c>
      <c r="I63" s="753"/>
      <c r="J63" s="399"/>
      <c r="K63" s="892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2" t="s">
        <v>282</v>
      </c>
      <c r="B64" s="796">
        <v>157738.97</v>
      </c>
      <c r="C64" s="796"/>
      <c r="D64" s="824">
        <v>0</v>
      </c>
      <c r="E64" s="824">
        <v>0</v>
      </c>
      <c r="F64" s="825">
        <v>0</v>
      </c>
      <c r="G64" s="797">
        <v>0</v>
      </c>
      <c r="H64" s="429" t="s">
        <v>4</v>
      </c>
      <c r="I64" s="753"/>
      <c r="J64" s="399"/>
      <c r="K64" s="892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2" t="s">
        <v>750</v>
      </c>
      <c r="B65" s="796">
        <v>827468.12</v>
      </c>
      <c r="C65" s="796"/>
      <c r="D65" s="824">
        <v>0</v>
      </c>
      <c r="E65" s="824">
        <v>0</v>
      </c>
      <c r="F65" s="825">
        <v>0</v>
      </c>
      <c r="G65" s="797">
        <v>0</v>
      </c>
      <c r="H65" s="429"/>
      <c r="I65" s="753"/>
      <c r="J65" s="399"/>
      <c r="K65" s="892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2" t="s">
        <v>283</v>
      </c>
      <c r="B66" s="796">
        <v>3883660.0800000005</v>
      </c>
      <c r="C66" s="796"/>
      <c r="D66" s="824">
        <v>0</v>
      </c>
      <c r="E66" s="824">
        <v>0</v>
      </c>
      <c r="F66" s="825">
        <v>0</v>
      </c>
      <c r="G66" s="797">
        <v>0</v>
      </c>
      <c r="H66" s="429" t="s">
        <v>4</v>
      </c>
      <c r="I66" s="753"/>
      <c r="J66" s="399"/>
      <c r="K66" s="892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2" t="s">
        <v>284</v>
      </c>
      <c r="B67" s="796">
        <v>9379398.7600000016</v>
      </c>
      <c r="C67" s="796"/>
      <c r="D67" s="824">
        <v>0</v>
      </c>
      <c r="E67" s="824">
        <v>0</v>
      </c>
      <c r="F67" s="825">
        <v>0</v>
      </c>
      <c r="G67" s="797">
        <v>0</v>
      </c>
      <c r="H67" s="429" t="s">
        <v>4</v>
      </c>
      <c r="I67" s="753"/>
      <c r="J67" s="399"/>
      <c r="K67" s="892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2" t="s">
        <v>285</v>
      </c>
      <c r="B68" s="796">
        <v>6741126.0100000007</v>
      </c>
      <c r="C68" s="796"/>
      <c r="D68" s="824">
        <v>421.14</v>
      </c>
      <c r="E68" s="824">
        <v>0</v>
      </c>
      <c r="F68" s="825">
        <v>421.14</v>
      </c>
      <c r="G68" s="797">
        <v>0</v>
      </c>
      <c r="H68" s="429" t="s">
        <v>4</v>
      </c>
      <c r="I68" s="753"/>
      <c r="J68" s="399"/>
      <c r="K68" s="892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2" t="s">
        <v>286</v>
      </c>
      <c r="B69" s="796">
        <v>434908.83</v>
      </c>
      <c r="C69" s="796"/>
      <c r="D69" s="824">
        <v>0</v>
      </c>
      <c r="E69" s="824">
        <v>0</v>
      </c>
      <c r="F69" s="825">
        <v>0</v>
      </c>
      <c r="G69" s="797">
        <v>0</v>
      </c>
      <c r="H69" s="429" t="s">
        <v>4</v>
      </c>
      <c r="I69" s="753"/>
      <c r="J69" s="399"/>
      <c r="K69" s="892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2" t="s">
        <v>287</v>
      </c>
      <c r="B70" s="796">
        <v>50896.409999999996</v>
      </c>
      <c r="C70" s="796"/>
      <c r="D70" s="824">
        <v>0</v>
      </c>
      <c r="E70" s="824">
        <v>0</v>
      </c>
      <c r="F70" s="825">
        <v>0</v>
      </c>
      <c r="G70" s="797">
        <v>0</v>
      </c>
      <c r="H70" s="429" t="s">
        <v>4</v>
      </c>
      <c r="I70" s="753"/>
      <c r="J70" s="399"/>
      <c r="K70" s="892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2" t="s">
        <v>288</v>
      </c>
      <c r="B71" s="796">
        <v>560039.27999999991</v>
      </c>
      <c r="C71" s="796"/>
      <c r="D71" s="824">
        <v>0</v>
      </c>
      <c r="E71" s="824">
        <v>0</v>
      </c>
      <c r="F71" s="825">
        <v>0</v>
      </c>
      <c r="G71" s="797">
        <v>0</v>
      </c>
      <c r="H71" s="429" t="s">
        <v>4</v>
      </c>
      <c r="I71" s="753"/>
      <c r="J71" s="399"/>
      <c r="K71" s="892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4" t="s">
        <v>289</v>
      </c>
      <c r="B72" s="796">
        <v>1422113.23</v>
      </c>
      <c r="C72" s="796"/>
      <c r="D72" s="824">
        <v>0</v>
      </c>
      <c r="E72" s="824">
        <v>0</v>
      </c>
      <c r="F72" s="825">
        <v>0</v>
      </c>
      <c r="G72" s="797">
        <v>0</v>
      </c>
      <c r="H72" s="429" t="s">
        <v>4</v>
      </c>
      <c r="I72" s="753"/>
      <c r="J72" s="399"/>
      <c r="K72" s="892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4" t="s">
        <v>290</v>
      </c>
      <c r="B73" s="796">
        <v>271899.44999999995</v>
      </c>
      <c r="C73" s="796"/>
      <c r="D73" s="824">
        <v>0</v>
      </c>
      <c r="E73" s="824">
        <v>0</v>
      </c>
      <c r="F73" s="825">
        <v>0</v>
      </c>
      <c r="G73" s="797">
        <v>0</v>
      </c>
      <c r="H73" s="429" t="s">
        <v>4</v>
      </c>
      <c r="I73" s="753"/>
      <c r="J73" s="399"/>
      <c r="K73" s="892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4" t="s">
        <v>291</v>
      </c>
      <c r="B74" s="796">
        <v>5149653.7300000014</v>
      </c>
      <c r="C74" s="796"/>
      <c r="D74" s="824">
        <v>0</v>
      </c>
      <c r="E74" s="824">
        <v>0</v>
      </c>
      <c r="F74" s="825">
        <v>0</v>
      </c>
      <c r="G74" s="797">
        <v>0</v>
      </c>
      <c r="H74" s="429" t="s">
        <v>4</v>
      </c>
      <c r="I74" s="753"/>
      <c r="J74" s="399"/>
      <c r="K74" s="892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4" t="s">
        <v>292</v>
      </c>
      <c r="B75" s="796">
        <v>1182318.1199999999</v>
      </c>
      <c r="C75" s="796"/>
      <c r="D75" s="824">
        <v>0</v>
      </c>
      <c r="E75" s="824">
        <v>0</v>
      </c>
      <c r="F75" s="825">
        <v>0</v>
      </c>
      <c r="G75" s="797">
        <v>0</v>
      </c>
      <c r="H75" s="429" t="s">
        <v>4</v>
      </c>
      <c r="I75" s="753"/>
      <c r="J75" s="399"/>
      <c r="K75" s="892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4" t="s">
        <v>293</v>
      </c>
      <c r="B76" s="796">
        <v>313170.63</v>
      </c>
      <c r="C76" s="796"/>
      <c r="D76" s="824">
        <v>0</v>
      </c>
      <c r="E76" s="824">
        <v>0</v>
      </c>
      <c r="F76" s="825">
        <v>0</v>
      </c>
      <c r="G76" s="797">
        <v>0</v>
      </c>
      <c r="H76" s="429" t="s">
        <v>4</v>
      </c>
      <c r="I76" s="753"/>
      <c r="J76" s="399"/>
      <c r="K76" s="892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2" t="s">
        <v>294</v>
      </c>
      <c r="B77" s="796">
        <v>0</v>
      </c>
      <c r="C77" s="796"/>
      <c r="D77" s="824">
        <v>0</v>
      </c>
      <c r="E77" s="824">
        <v>0</v>
      </c>
      <c r="F77" s="825">
        <v>0</v>
      </c>
      <c r="G77" s="797">
        <v>0</v>
      </c>
      <c r="H77" s="429"/>
      <c r="I77" s="753"/>
      <c r="J77" s="399"/>
      <c r="K77" s="892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2" t="s">
        <v>295</v>
      </c>
      <c r="B78" s="796">
        <v>103186.33</v>
      </c>
      <c r="C78" s="796"/>
      <c r="D78" s="824">
        <v>0</v>
      </c>
      <c r="E78" s="824">
        <v>0</v>
      </c>
      <c r="F78" s="825">
        <v>0</v>
      </c>
      <c r="G78" s="797">
        <v>0</v>
      </c>
      <c r="H78" s="429" t="s">
        <v>4</v>
      </c>
      <c r="I78" s="753"/>
      <c r="J78" s="399"/>
      <c r="K78" s="892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4" t="s">
        <v>296</v>
      </c>
      <c r="B79" s="796">
        <v>404434.37000000011</v>
      </c>
      <c r="C79" s="796"/>
      <c r="D79" s="824">
        <v>0</v>
      </c>
      <c r="E79" s="824">
        <v>0</v>
      </c>
      <c r="F79" s="825">
        <v>0</v>
      </c>
      <c r="G79" s="797">
        <v>0</v>
      </c>
      <c r="H79" s="429" t="s">
        <v>4</v>
      </c>
      <c r="I79" s="753"/>
      <c r="J79" s="399"/>
      <c r="K79" s="892"/>
      <c r="L79" s="753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2" t="s">
        <v>297</v>
      </c>
      <c r="B80" s="796">
        <v>532320.15</v>
      </c>
      <c r="C80" s="796"/>
      <c r="D80" s="824">
        <v>0</v>
      </c>
      <c r="E80" s="824">
        <v>0</v>
      </c>
      <c r="F80" s="825">
        <v>0</v>
      </c>
      <c r="G80" s="797">
        <v>0</v>
      </c>
      <c r="H80" s="429"/>
      <c r="I80" s="753"/>
      <c r="J80" s="399"/>
      <c r="K80" s="892"/>
      <c r="L80" s="753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2" t="s">
        <v>298</v>
      </c>
      <c r="B81" s="796">
        <v>925330.59</v>
      </c>
      <c r="C81" s="796"/>
      <c r="D81" s="824">
        <v>0</v>
      </c>
      <c r="E81" s="824">
        <v>0</v>
      </c>
      <c r="F81" s="825">
        <v>0</v>
      </c>
      <c r="G81" s="797">
        <v>0</v>
      </c>
      <c r="H81" s="429" t="s">
        <v>4</v>
      </c>
      <c r="I81" s="753"/>
      <c r="J81" s="399"/>
      <c r="K81" s="892"/>
      <c r="L81" s="753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2" t="s">
        <v>299</v>
      </c>
      <c r="B82" s="796">
        <v>0</v>
      </c>
      <c r="C82" s="796"/>
      <c r="D82" s="824">
        <v>0</v>
      </c>
      <c r="E82" s="824">
        <v>0</v>
      </c>
      <c r="F82" s="825">
        <v>0</v>
      </c>
      <c r="G82" s="797">
        <v>0</v>
      </c>
      <c r="H82" s="429" t="s">
        <v>4</v>
      </c>
      <c r="I82" s="753"/>
      <c r="J82" s="399"/>
      <c r="K82" s="892"/>
      <c r="L82" s="753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2" t="s">
        <v>347</v>
      </c>
      <c r="B83" s="796">
        <v>1814433.33</v>
      </c>
      <c r="C83" s="796"/>
      <c r="D83" s="824">
        <v>0</v>
      </c>
      <c r="E83" s="824">
        <v>0</v>
      </c>
      <c r="F83" s="825">
        <v>0</v>
      </c>
      <c r="G83" s="797">
        <v>0</v>
      </c>
      <c r="H83" s="429" t="s">
        <v>4</v>
      </c>
      <c r="I83" s="753"/>
      <c r="J83" s="399"/>
      <c r="K83" s="892"/>
      <c r="L83" s="753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2" t="s">
        <v>300</v>
      </c>
      <c r="B84" s="796">
        <v>481928.24</v>
      </c>
      <c r="C84" s="796"/>
      <c r="D84" s="824">
        <v>0</v>
      </c>
      <c r="E84" s="824">
        <v>0</v>
      </c>
      <c r="F84" s="825">
        <v>0</v>
      </c>
      <c r="G84" s="797">
        <v>0</v>
      </c>
      <c r="H84" s="429" t="s">
        <v>4</v>
      </c>
      <c r="I84" s="753"/>
      <c r="J84" s="399"/>
      <c r="K84" s="892"/>
      <c r="L84" s="753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6" t="s">
        <v>301</v>
      </c>
      <c r="B85" s="796">
        <v>598591.1100000001</v>
      </c>
      <c r="C85" s="796"/>
      <c r="D85" s="824">
        <v>0</v>
      </c>
      <c r="E85" s="824">
        <v>0</v>
      </c>
      <c r="F85" s="825">
        <v>0</v>
      </c>
      <c r="G85" s="797">
        <v>0</v>
      </c>
      <c r="H85" s="429" t="s">
        <v>4</v>
      </c>
      <c r="I85" s="753"/>
      <c r="J85" s="399"/>
      <c r="K85" s="892"/>
      <c r="L85" s="753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2" t="s">
        <v>304</v>
      </c>
      <c r="B86" s="796">
        <v>1289706.77</v>
      </c>
      <c r="C86" s="796"/>
      <c r="D86" s="824">
        <v>0</v>
      </c>
      <c r="E86" s="824">
        <v>0</v>
      </c>
      <c r="F86" s="825">
        <v>0</v>
      </c>
      <c r="G86" s="797">
        <v>0</v>
      </c>
      <c r="H86" s="429" t="s">
        <v>4</v>
      </c>
      <c r="I86" s="753"/>
      <c r="J86" s="399"/>
      <c r="K86" s="892"/>
      <c r="L86" s="753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2" t="s">
        <v>306</v>
      </c>
      <c r="B87" s="796">
        <v>0</v>
      </c>
      <c r="C87" s="796"/>
      <c r="D87" s="824">
        <v>0</v>
      </c>
      <c r="E87" s="824">
        <v>0</v>
      </c>
      <c r="F87" s="825">
        <v>0</v>
      </c>
      <c r="G87" s="797">
        <v>0</v>
      </c>
      <c r="H87" s="429" t="s">
        <v>4</v>
      </c>
      <c r="I87" s="753"/>
      <c r="J87" s="399"/>
      <c r="K87" s="892"/>
      <c r="L87" s="753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2" t="s">
        <v>307</v>
      </c>
      <c r="B88" s="796">
        <v>123772823.00999981</v>
      </c>
      <c r="C88" s="796"/>
      <c r="D88" s="824">
        <v>1329479.1599999999</v>
      </c>
      <c r="E88" s="824">
        <v>299.48</v>
      </c>
      <c r="F88" s="825">
        <v>1205224.1099999999</v>
      </c>
      <c r="G88" s="797">
        <v>124255.05</v>
      </c>
      <c r="H88" s="429" t="s">
        <v>4</v>
      </c>
      <c r="I88" s="753"/>
      <c r="K88" s="892"/>
      <c r="L88" s="753"/>
    </row>
    <row r="89" spans="1:252" ht="21.95" customHeight="1">
      <c r="A89" s="752" t="s">
        <v>308</v>
      </c>
      <c r="B89" s="796">
        <v>1246816.2100000007</v>
      </c>
      <c r="C89" s="796"/>
      <c r="D89" s="824">
        <v>129623</v>
      </c>
      <c r="E89" s="824">
        <v>3294</v>
      </c>
      <c r="F89" s="825">
        <v>129623</v>
      </c>
      <c r="G89" s="797">
        <v>0</v>
      </c>
      <c r="H89" s="429" t="s">
        <v>4</v>
      </c>
      <c r="I89" s="753"/>
      <c r="K89" s="892"/>
      <c r="L89" s="753"/>
    </row>
    <row r="90" spans="1:252" s="437" customFormat="1" ht="21.95" customHeight="1" thickBot="1">
      <c r="A90" s="752" t="s">
        <v>309</v>
      </c>
      <c r="B90" s="796">
        <v>39087514.350000001</v>
      </c>
      <c r="C90" s="827"/>
      <c r="D90" s="824">
        <v>0</v>
      </c>
      <c r="E90" s="828">
        <v>0</v>
      </c>
      <c r="F90" s="825">
        <v>0</v>
      </c>
      <c r="G90" s="797">
        <v>0</v>
      </c>
      <c r="H90" s="429" t="s">
        <v>4</v>
      </c>
      <c r="I90" s="753"/>
      <c r="J90" s="399"/>
      <c r="K90" s="892"/>
      <c r="L90" s="753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7" t="s">
        <v>587</v>
      </c>
      <c r="B91" s="829"/>
      <c r="C91" s="830"/>
      <c r="D91" s="831"/>
      <c r="E91" s="832"/>
      <c r="F91" s="833"/>
      <c r="G91" s="802"/>
      <c r="H91" s="429" t="s">
        <v>4</v>
      </c>
      <c r="I91" s="753"/>
      <c r="J91" s="399"/>
      <c r="K91" s="892"/>
      <c r="L91" s="753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4">
        <v>16804362834.189999</v>
      </c>
      <c r="C92" s="803" t="s">
        <v>711</v>
      </c>
      <c r="D92" s="835">
        <v>0</v>
      </c>
      <c r="E92" s="836">
        <v>0</v>
      </c>
      <c r="F92" s="1130">
        <v>0</v>
      </c>
      <c r="G92" s="837">
        <v>0</v>
      </c>
      <c r="H92" s="429" t="s">
        <v>4</v>
      </c>
      <c r="I92" s="753"/>
      <c r="J92" s="399"/>
      <c r="K92" s="892"/>
      <c r="L92" s="753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3.5" customHeight="1">
      <c r="H93" s="429" t="s">
        <v>4</v>
      </c>
      <c r="I93" s="753"/>
      <c r="J93" s="753"/>
      <c r="K93" s="891"/>
      <c r="L93" s="753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34" t="s">
        <v>714</v>
      </c>
      <c r="B94" s="758"/>
      <c r="C94" s="758"/>
      <c r="D94" s="758"/>
      <c r="E94" s="758"/>
      <c r="H94" s="429" t="s">
        <v>4</v>
      </c>
      <c r="I94" s="753"/>
      <c r="J94" s="753"/>
      <c r="K94" s="891"/>
      <c r="L94" s="753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196" t="s">
        <v>918</v>
      </c>
      <c r="B95" s="758"/>
      <c r="C95" s="758"/>
      <c r="D95" s="758"/>
      <c r="E95" s="758"/>
      <c r="H95" s="429" t="s">
        <v>4</v>
      </c>
      <c r="I95" s="399"/>
      <c r="J95" s="399"/>
      <c r="K95" s="891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58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1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59" t="s">
        <v>4</v>
      </c>
      <c r="H98" s="429" t="s">
        <v>4</v>
      </c>
    </row>
    <row r="99" spans="1:8">
      <c r="H99" s="429" t="s">
        <v>4</v>
      </c>
    </row>
    <row r="100" spans="1:8">
      <c r="H100" s="429" t="s">
        <v>4</v>
      </c>
    </row>
    <row r="101" spans="1:8">
      <c r="H101" s="429" t="s">
        <v>4</v>
      </c>
    </row>
    <row r="102" spans="1:8">
      <c r="H102" s="429" t="s">
        <v>4</v>
      </c>
    </row>
    <row r="103" spans="1:8">
      <c r="H103" s="429" t="s">
        <v>4</v>
      </c>
    </row>
    <row r="104" spans="1:8">
      <c r="H104" s="429" t="s">
        <v>4</v>
      </c>
    </row>
    <row r="105" spans="1:8">
      <c r="H105" s="429" t="s">
        <v>4</v>
      </c>
    </row>
    <row r="106" spans="1:8">
      <c r="H106" s="429" t="s">
        <v>4</v>
      </c>
    </row>
    <row r="107" spans="1:8">
      <c r="H107" s="429" t="s">
        <v>4</v>
      </c>
    </row>
    <row r="108" spans="1:8">
      <c r="B108" s="444" t="s">
        <v>4</v>
      </c>
      <c r="C108" s="444"/>
      <c r="H108" s="429" t="s">
        <v>4</v>
      </c>
    </row>
    <row r="109" spans="1:8">
      <c r="H109" s="429" t="s">
        <v>4</v>
      </c>
    </row>
    <row r="110" spans="1:8">
      <c r="H110" s="429" t="s">
        <v>4</v>
      </c>
    </row>
    <row r="111" spans="1:8">
      <c r="H111" s="429" t="s">
        <v>4</v>
      </c>
    </row>
    <row r="112" spans="1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7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M10" sqref="M10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82" t="s">
        <v>598</v>
      </c>
      <c r="B1" s="1682"/>
      <c r="C1" s="1682"/>
      <c r="D1" s="445"/>
      <c r="E1" s="445"/>
      <c r="F1" s="445"/>
      <c r="G1" s="446"/>
      <c r="H1" s="446"/>
    </row>
    <row r="2" spans="1:65" ht="26.25" customHeight="1">
      <c r="A2" s="1683" t="s">
        <v>599</v>
      </c>
      <c r="B2" s="1683"/>
      <c r="C2" s="1683"/>
      <c r="D2" s="1683"/>
      <c r="E2" s="1683"/>
      <c r="F2" s="1683"/>
      <c r="G2" s="1683"/>
      <c r="H2" s="1683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84" t="s">
        <v>562</v>
      </c>
      <c r="E5" s="1685"/>
      <c r="F5" s="1686"/>
      <c r="G5" s="1687" t="s">
        <v>563</v>
      </c>
      <c r="H5" s="1688"/>
    </row>
    <row r="6" spans="1:65" ht="15" customHeight="1">
      <c r="A6" s="455"/>
      <c r="B6" s="446"/>
      <c r="C6" s="456"/>
      <c r="D6" s="1689" t="s">
        <v>772</v>
      </c>
      <c r="E6" s="1690"/>
      <c r="F6" s="1691"/>
      <c r="G6" s="1670" t="s">
        <v>772</v>
      </c>
      <c r="H6" s="1672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0" t="s">
        <v>4</v>
      </c>
      <c r="E12" s="761" t="s">
        <v>124</v>
      </c>
      <c r="F12" s="762"/>
      <c r="G12" s="763" t="s">
        <v>4</v>
      </c>
      <c r="H12" s="764" t="s">
        <v>124</v>
      </c>
    </row>
    <row r="13" spans="1:65" ht="15.75">
      <c r="A13" s="1678" t="s">
        <v>40</v>
      </c>
      <c r="B13" s="1679"/>
      <c r="C13" s="1680"/>
      <c r="D13" s="838">
        <v>123772823.00999999</v>
      </c>
      <c r="E13" s="839">
        <v>1329479.1599999999</v>
      </c>
      <c r="F13" s="839">
        <v>299.48</v>
      </c>
      <c r="G13" s="840">
        <v>1205224.1099999999</v>
      </c>
      <c r="H13" s="841">
        <v>124255.05</v>
      </c>
      <c r="K13" s="1135"/>
    </row>
    <row r="14" spans="1:65" s="487" customFormat="1" ht="24" customHeight="1">
      <c r="A14" s="765" t="s">
        <v>350</v>
      </c>
      <c r="B14" s="766" t="s">
        <v>47</v>
      </c>
      <c r="C14" s="767" t="s">
        <v>351</v>
      </c>
      <c r="D14" s="842">
        <v>53218385.419999987</v>
      </c>
      <c r="E14" s="843">
        <v>1924</v>
      </c>
      <c r="F14" s="843">
        <v>0</v>
      </c>
      <c r="G14" s="844">
        <v>1924</v>
      </c>
      <c r="H14" s="845">
        <v>0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5" t="s">
        <v>352</v>
      </c>
      <c r="B15" s="766" t="s">
        <v>47</v>
      </c>
      <c r="C15" s="767" t="s">
        <v>353</v>
      </c>
      <c r="D15" s="842">
        <v>0</v>
      </c>
      <c r="E15" s="843">
        <v>0</v>
      </c>
      <c r="F15" s="843">
        <v>0</v>
      </c>
      <c r="G15" s="846">
        <v>0</v>
      </c>
      <c r="H15" s="845">
        <v>0</v>
      </c>
      <c r="I15" s="447"/>
      <c r="J15" s="447"/>
      <c r="K15" s="920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5" t="s">
        <v>354</v>
      </c>
      <c r="B16" s="766" t="s">
        <v>47</v>
      </c>
      <c r="C16" s="767" t="s">
        <v>355</v>
      </c>
      <c r="D16" s="842">
        <v>559914.27999999991</v>
      </c>
      <c r="E16" s="843">
        <v>0</v>
      </c>
      <c r="F16" s="843">
        <v>0</v>
      </c>
      <c r="G16" s="846">
        <v>0</v>
      </c>
      <c r="H16" s="845">
        <v>0</v>
      </c>
      <c r="I16" s="447"/>
      <c r="J16" s="447"/>
      <c r="K16" s="920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1" customFormat="1" ht="37.5" hidden="1" customHeight="1">
      <c r="A17" s="909" t="s">
        <v>360</v>
      </c>
      <c r="B17" s="905" t="s">
        <v>47</v>
      </c>
      <c r="C17" s="907" t="s">
        <v>728</v>
      </c>
      <c r="D17" s="842">
        <v>0</v>
      </c>
      <c r="E17" s="843">
        <v>0</v>
      </c>
      <c r="F17" s="843">
        <v>0</v>
      </c>
      <c r="G17" s="846">
        <v>0</v>
      </c>
      <c r="H17" s="845">
        <v>0</v>
      </c>
      <c r="I17" s="920"/>
      <c r="J17" s="920"/>
      <c r="K17" s="920"/>
      <c r="L17" s="920"/>
      <c r="M17" s="920"/>
      <c r="N17" s="920"/>
      <c r="O17" s="920"/>
      <c r="P17" s="920"/>
      <c r="Q17" s="920"/>
      <c r="R17" s="920"/>
      <c r="S17" s="920"/>
      <c r="T17" s="920"/>
      <c r="U17" s="920"/>
      <c r="V17" s="920"/>
      <c r="W17" s="920"/>
      <c r="X17" s="920"/>
      <c r="Y17" s="920"/>
      <c r="Z17" s="920"/>
      <c r="AA17" s="920"/>
      <c r="AB17" s="920"/>
      <c r="AC17" s="920"/>
      <c r="AD17" s="920"/>
      <c r="AE17" s="920"/>
      <c r="AF17" s="920"/>
      <c r="AG17" s="920"/>
      <c r="AH17" s="920"/>
      <c r="AI17" s="920"/>
      <c r="AJ17" s="920"/>
      <c r="AK17" s="920"/>
      <c r="AL17" s="920"/>
      <c r="AM17" s="920"/>
      <c r="AN17" s="920"/>
      <c r="AO17" s="920"/>
      <c r="AP17" s="920"/>
      <c r="AQ17" s="920"/>
      <c r="AR17" s="920"/>
      <c r="AS17" s="920"/>
      <c r="AT17" s="920"/>
      <c r="AU17" s="920"/>
      <c r="AV17" s="920"/>
      <c r="AW17" s="920"/>
      <c r="AX17" s="920"/>
      <c r="AY17" s="920"/>
      <c r="AZ17" s="920"/>
      <c r="BA17" s="920"/>
      <c r="BB17" s="920"/>
      <c r="BC17" s="920"/>
      <c r="BD17" s="920"/>
      <c r="BE17" s="920"/>
      <c r="BF17" s="920"/>
      <c r="BG17" s="920"/>
      <c r="BH17" s="920"/>
      <c r="BI17" s="920"/>
      <c r="BJ17" s="920"/>
      <c r="BK17" s="920"/>
      <c r="BL17" s="920"/>
      <c r="BM17" s="920"/>
    </row>
    <row r="18" spans="1:65" s="487" customFormat="1" ht="24" customHeight="1">
      <c r="A18" s="765" t="s">
        <v>363</v>
      </c>
      <c r="B18" s="766" t="s">
        <v>47</v>
      </c>
      <c r="C18" s="767" t="s">
        <v>364</v>
      </c>
      <c r="D18" s="842">
        <v>957878.89999999956</v>
      </c>
      <c r="E18" s="843">
        <v>0</v>
      </c>
      <c r="F18" s="843">
        <v>0</v>
      </c>
      <c r="G18" s="846">
        <v>0</v>
      </c>
      <c r="H18" s="845">
        <v>0</v>
      </c>
      <c r="I18" s="447"/>
      <c r="J18" s="447"/>
      <c r="K18" s="920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5" t="s">
        <v>367</v>
      </c>
      <c r="B19" s="766" t="s">
        <v>47</v>
      </c>
      <c r="C19" s="767" t="s">
        <v>368</v>
      </c>
      <c r="D19" s="842">
        <v>7206325.8699999982</v>
      </c>
      <c r="E19" s="843">
        <v>0</v>
      </c>
      <c r="F19" s="843">
        <v>0</v>
      </c>
      <c r="G19" s="846">
        <v>0</v>
      </c>
      <c r="H19" s="845">
        <v>0</v>
      </c>
      <c r="I19" s="447"/>
      <c r="J19" s="447"/>
      <c r="K19" s="920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68" t="s">
        <v>369</v>
      </c>
      <c r="B20" s="769" t="s">
        <v>47</v>
      </c>
      <c r="C20" s="770" t="s">
        <v>132</v>
      </c>
      <c r="D20" s="842">
        <v>0</v>
      </c>
      <c r="E20" s="843">
        <v>0</v>
      </c>
      <c r="F20" s="843">
        <v>0</v>
      </c>
      <c r="G20" s="847">
        <v>0</v>
      </c>
      <c r="H20" s="845">
        <v>0</v>
      </c>
      <c r="I20" s="488"/>
      <c r="J20" s="488"/>
      <c r="K20" s="920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68" t="s">
        <v>370</v>
      </c>
      <c r="B21" s="771" t="s">
        <v>47</v>
      </c>
      <c r="C21" s="770" t="s">
        <v>371</v>
      </c>
      <c r="D21" s="842">
        <v>5078855.5100000007</v>
      </c>
      <c r="E21" s="843">
        <v>1322014.68</v>
      </c>
      <c r="F21" s="843">
        <v>0</v>
      </c>
      <c r="G21" s="847">
        <v>1197759.6299999999</v>
      </c>
      <c r="H21" s="845">
        <v>124255.05</v>
      </c>
      <c r="I21" s="488"/>
      <c r="J21" s="488"/>
      <c r="K21" s="920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68" t="s">
        <v>372</v>
      </c>
      <c r="B22" s="771" t="s">
        <v>47</v>
      </c>
      <c r="C22" s="770" t="s">
        <v>373</v>
      </c>
      <c r="D22" s="842">
        <v>973845.72000000009</v>
      </c>
      <c r="E22" s="843">
        <v>0</v>
      </c>
      <c r="F22" s="843">
        <v>0</v>
      </c>
      <c r="G22" s="847">
        <v>0</v>
      </c>
      <c r="H22" s="845">
        <v>0</v>
      </c>
      <c r="I22" s="488"/>
      <c r="J22" s="488"/>
      <c r="K22" s="920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68" t="s">
        <v>374</v>
      </c>
      <c r="B23" s="771" t="s">
        <v>47</v>
      </c>
      <c r="C23" s="770" t="s">
        <v>375</v>
      </c>
      <c r="D23" s="842">
        <v>0</v>
      </c>
      <c r="E23" s="843">
        <v>0</v>
      </c>
      <c r="F23" s="843">
        <v>0</v>
      </c>
      <c r="G23" s="847">
        <v>0</v>
      </c>
      <c r="H23" s="845">
        <v>0</v>
      </c>
      <c r="K23" s="920"/>
    </row>
    <row r="24" spans="1:65" s="489" customFormat="1" ht="24" customHeight="1">
      <c r="A24" s="768" t="s">
        <v>377</v>
      </c>
      <c r="B24" s="771" t="s">
        <v>47</v>
      </c>
      <c r="C24" s="770" t="s">
        <v>83</v>
      </c>
      <c r="D24" s="842">
        <v>19703372.810000017</v>
      </c>
      <c r="E24" s="843">
        <v>5540.48</v>
      </c>
      <c r="F24" s="843">
        <v>299.48</v>
      </c>
      <c r="G24" s="847">
        <v>5540.48</v>
      </c>
      <c r="H24" s="845">
        <v>0</v>
      </c>
      <c r="I24" s="488"/>
      <c r="J24" s="488"/>
      <c r="K24" s="920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68" t="s">
        <v>383</v>
      </c>
      <c r="B25" s="771" t="s">
        <v>47</v>
      </c>
      <c r="C25" s="770" t="s">
        <v>113</v>
      </c>
      <c r="D25" s="842">
        <v>1157850.71</v>
      </c>
      <c r="E25" s="843">
        <v>0</v>
      </c>
      <c r="F25" s="843">
        <v>0</v>
      </c>
      <c r="G25" s="847">
        <v>0</v>
      </c>
      <c r="H25" s="845">
        <v>0</v>
      </c>
      <c r="I25" s="488"/>
      <c r="J25" s="488"/>
      <c r="K25" s="920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68" t="s">
        <v>387</v>
      </c>
      <c r="B26" s="771" t="s">
        <v>47</v>
      </c>
      <c r="C26" s="770" t="s">
        <v>579</v>
      </c>
      <c r="D26" s="842">
        <v>7313164.5499999989</v>
      </c>
      <c r="E26" s="843">
        <v>0</v>
      </c>
      <c r="F26" s="843">
        <v>0</v>
      </c>
      <c r="G26" s="847">
        <v>0</v>
      </c>
      <c r="H26" s="845">
        <v>0</v>
      </c>
      <c r="I26" s="488"/>
      <c r="J26" s="488"/>
      <c r="K26" s="920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65" t="s">
        <v>400</v>
      </c>
      <c r="B27" s="766" t="s">
        <v>47</v>
      </c>
      <c r="C27" s="767" t="s">
        <v>401</v>
      </c>
      <c r="D27" s="842">
        <v>0</v>
      </c>
      <c r="E27" s="843">
        <v>0</v>
      </c>
      <c r="F27" s="843">
        <v>0</v>
      </c>
      <c r="G27" s="846">
        <v>0</v>
      </c>
      <c r="H27" s="845">
        <v>0</v>
      </c>
      <c r="I27" s="447"/>
      <c r="J27" s="447"/>
      <c r="K27" s="920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5" t="s">
        <v>402</v>
      </c>
      <c r="B28" s="766" t="s">
        <v>47</v>
      </c>
      <c r="C28" s="767" t="s">
        <v>115</v>
      </c>
      <c r="D28" s="842">
        <v>3060556.14</v>
      </c>
      <c r="E28" s="843">
        <v>0</v>
      </c>
      <c r="F28" s="843">
        <v>0</v>
      </c>
      <c r="G28" s="846">
        <v>0</v>
      </c>
      <c r="H28" s="845">
        <v>0</v>
      </c>
      <c r="I28" s="447"/>
      <c r="J28" s="447"/>
      <c r="K28" s="920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5" t="s">
        <v>403</v>
      </c>
      <c r="B29" s="766" t="s">
        <v>47</v>
      </c>
      <c r="C29" s="767" t="s">
        <v>404</v>
      </c>
      <c r="D29" s="842">
        <v>19198941.929999996</v>
      </c>
      <c r="E29" s="843">
        <v>0</v>
      </c>
      <c r="F29" s="843">
        <v>0</v>
      </c>
      <c r="G29" s="846">
        <v>0</v>
      </c>
      <c r="H29" s="845">
        <v>0</v>
      </c>
      <c r="I29" s="447"/>
      <c r="J29" s="447"/>
      <c r="K29" s="920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5" t="s">
        <v>405</v>
      </c>
      <c r="B30" s="766" t="s">
        <v>47</v>
      </c>
      <c r="C30" s="767" t="s">
        <v>406</v>
      </c>
      <c r="D30" s="842">
        <v>223722.05000000002</v>
      </c>
      <c r="E30" s="843">
        <v>0</v>
      </c>
      <c r="F30" s="843">
        <v>0</v>
      </c>
      <c r="G30" s="846">
        <v>0</v>
      </c>
      <c r="H30" s="845">
        <v>0</v>
      </c>
      <c r="I30" s="447"/>
      <c r="J30" s="447"/>
      <c r="K30" s="920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5" t="s">
        <v>407</v>
      </c>
      <c r="B31" s="766" t="s">
        <v>47</v>
      </c>
      <c r="C31" s="767" t="s">
        <v>582</v>
      </c>
      <c r="D31" s="842">
        <v>272449.64</v>
      </c>
      <c r="E31" s="843">
        <v>0</v>
      </c>
      <c r="F31" s="843">
        <v>0</v>
      </c>
      <c r="G31" s="846">
        <v>0</v>
      </c>
      <c r="H31" s="845">
        <v>0</v>
      </c>
      <c r="K31" s="920"/>
    </row>
    <row r="32" spans="1:65" s="487" customFormat="1" ht="24" hidden="1" customHeight="1">
      <c r="A32" s="765" t="s">
        <v>410</v>
      </c>
      <c r="B32" s="766" t="s">
        <v>47</v>
      </c>
      <c r="C32" s="767" t="s">
        <v>583</v>
      </c>
      <c r="D32" s="842">
        <v>0</v>
      </c>
      <c r="E32" s="843">
        <v>0</v>
      </c>
      <c r="F32" s="843">
        <v>0</v>
      </c>
      <c r="G32" s="846">
        <v>0</v>
      </c>
      <c r="H32" s="845">
        <v>0</v>
      </c>
      <c r="K32" s="920"/>
    </row>
    <row r="33" spans="1:11" s="487" customFormat="1" ht="24" customHeight="1">
      <c r="A33" s="765" t="s">
        <v>426</v>
      </c>
      <c r="B33" s="766" t="s">
        <v>47</v>
      </c>
      <c r="C33" s="767" t="s">
        <v>178</v>
      </c>
      <c r="D33" s="842">
        <v>795299.04000000027</v>
      </c>
      <c r="E33" s="843">
        <v>0</v>
      </c>
      <c r="F33" s="843">
        <v>0</v>
      </c>
      <c r="G33" s="846">
        <v>0</v>
      </c>
      <c r="H33" s="845">
        <v>0</v>
      </c>
      <c r="K33" s="920"/>
    </row>
    <row r="34" spans="1:11" s="487" customFormat="1" ht="24" customHeight="1">
      <c r="A34" s="765" t="s">
        <v>413</v>
      </c>
      <c r="B34" s="766" t="s">
        <v>47</v>
      </c>
      <c r="C34" s="767" t="s">
        <v>584</v>
      </c>
      <c r="D34" s="842">
        <v>2611887.3000000012</v>
      </c>
      <c r="E34" s="843">
        <v>0</v>
      </c>
      <c r="F34" s="843">
        <v>0</v>
      </c>
      <c r="G34" s="846">
        <v>0</v>
      </c>
      <c r="H34" s="845">
        <v>0</v>
      </c>
      <c r="K34" s="920"/>
    </row>
    <row r="35" spans="1:11" s="487" customFormat="1" ht="24" customHeight="1">
      <c r="A35" s="765" t="s">
        <v>416</v>
      </c>
      <c r="B35" s="494" t="s">
        <v>47</v>
      </c>
      <c r="C35" s="767" t="s">
        <v>585</v>
      </c>
      <c r="D35" s="842">
        <v>1440373.1400000001</v>
      </c>
      <c r="E35" s="843">
        <v>0</v>
      </c>
      <c r="F35" s="843">
        <v>0</v>
      </c>
      <c r="G35" s="846">
        <v>0</v>
      </c>
      <c r="H35" s="845">
        <v>0</v>
      </c>
      <c r="K35" s="920"/>
    </row>
    <row r="36" spans="1:11" s="487" customFormat="1" ht="36.75" hidden="1" customHeight="1">
      <c r="A36" s="495" t="s">
        <v>419</v>
      </c>
      <c r="B36" s="496" t="s">
        <v>47</v>
      </c>
      <c r="C36" s="772" t="s">
        <v>586</v>
      </c>
      <c r="D36" s="842" t="e">
        <f>SUMIFS(#REF!,#REF!,"85",#REF!,A36)</f>
        <v>#REF!</v>
      </c>
      <c r="E36" s="843" t="e">
        <f>SUMIFS(#REF!,#REF!,A36,#REF!,"85")+SUMIFS(#REF!,#REF!,A36,#REF!,"85")</f>
        <v>#REF!</v>
      </c>
      <c r="F36" s="843" t="e">
        <f>SUMIFS(#REF!,#REF!,A36,#REF!,"85")</f>
        <v>#REF!</v>
      </c>
      <c r="G36" s="848" t="e">
        <f t="shared" ref="G36" si="0">E36-H36</f>
        <v>#REF!</v>
      </c>
      <c r="H36" s="845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20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81" t="s">
        <v>600</v>
      </c>
      <c r="C41" s="1681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0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O18" sqref="O18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96" t="s">
        <v>601</v>
      </c>
      <c r="B1" s="1696"/>
      <c r="C1" s="1696"/>
      <c r="D1" s="511"/>
      <c r="E1" s="511"/>
      <c r="F1" s="511"/>
      <c r="G1" s="512"/>
      <c r="H1" s="512"/>
    </row>
    <row r="2" spans="1:30" ht="15.75" customHeight="1">
      <c r="A2" s="1697" t="s">
        <v>602</v>
      </c>
      <c r="B2" s="1697"/>
      <c r="C2" s="1697"/>
      <c r="D2" s="1697"/>
      <c r="E2" s="1697"/>
      <c r="F2" s="1697"/>
      <c r="G2" s="1697"/>
      <c r="H2" s="1697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98" t="s">
        <v>562</v>
      </c>
      <c r="E5" s="1699"/>
      <c r="F5" s="1700"/>
      <c r="G5" s="1701" t="s">
        <v>563</v>
      </c>
      <c r="H5" s="1702"/>
    </row>
    <row r="6" spans="1:30" ht="15" customHeight="1">
      <c r="A6" s="521"/>
      <c r="B6" s="512"/>
      <c r="C6" s="522"/>
      <c r="D6" s="1689" t="s">
        <v>772</v>
      </c>
      <c r="E6" s="1690"/>
      <c r="F6" s="1691"/>
      <c r="G6" s="1670" t="s">
        <v>772</v>
      </c>
      <c r="H6" s="1672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92" t="s">
        <v>40</v>
      </c>
      <c r="B13" s="1693"/>
      <c r="C13" s="1694"/>
      <c r="D13" s="850">
        <v>123772823.00999999</v>
      </c>
      <c r="E13" s="851">
        <v>1329479.1599999999</v>
      </c>
      <c r="F13" s="851">
        <v>299.48</v>
      </c>
      <c r="G13" s="852">
        <v>1205224.1099999999</v>
      </c>
      <c r="H13" s="853">
        <v>124255.05</v>
      </c>
    </row>
    <row r="14" spans="1:30" s="561" customFormat="1" ht="24" customHeight="1">
      <c r="A14" s="849">
        <v>2</v>
      </c>
      <c r="B14" s="559" t="s">
        <v>47</v>
      </c>
      <c r="C14" s="560" t="s">
        <v>603</v>
      </c>
      <c r="D14" s="854">
        <v>7378247.8400000036</v>
      </c>
      <c r="E14" s="855">
        <v>0</v>
      </c>
      <c r="F14" s="855">
        <v>0</v>
      </c>
      <c r="G14" s="856">
        <v>0</v>
      </c>
      <c r="H14" s="857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49">
        <v>4</v>
      </c>
      <c r="B15" s="559" t="s">
        <v>47</v>
      </c>
      <c r="C15" s="560" t="s">
        <v>604</v>
      </c>
      <c r="D15" s="854">
        <v>12184585.539999994</v>
      </c>
      <c r="E15" s="855">
        <v>0</v>
      </c>
      <c r="F15" s="855">
        <v>0</v>
      </c>
      <c r="G15" s="856">
        <v>0</v>
      </c>
      <c r="H15" s="857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49">
        <v>6</v>
      </c>
      <c r="B16" s="559" t="s">
        <v>47</v>
      </c>
      <c r="C16" s="560" t="s">
        <v>605</v>
      </c>
      <c r="D16" s="854">
        <v>4279664.6899999995</v>
      </c>
      <c r="E16" s="855">
        <v>299.48</v>
      </c>
      <c r="F16" s="855">
        <v>299.48</v>
      </c>
      <c r="G16" s="856">
        <v>299.48</v>
      </c>
      <c r="H16" s="857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49">
        <v>8</v>
      </c>
      <c r="B17" s="559" t="s">
        <v>47</v>
      </c>
      <c r="C17" s="560" t="s">
        <v>606</v>
      </c>
      <c r="D17" s="854">
        <v>3144845.3299999991</v>
      </c>
      <c r="E17" s="855">
        <v>0</v>
      </c>
      <c r="F17" s="855">
        <v>0</v>
      </c>
      <c r="G17" s="856">
        <v>0</v>
      </c>
      <c r="H17" s="857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49">
        <v>10</v>
      </c>
      <c r="B18" s="559" t="s">
        <v>47</v>
      </c>
      <c r="C18" s="560" t="s">
        <v>607</v>
      </c>
      <c r="D18" s="854">
        <v>6561181.3299999991</v>
      </c>
      <c r="E18" s="855">
        <v>3957</v>
      </c>
      <c r="F18" s="855">
        <v>0</v>
      </c>
      <c r="G18" s="856">
        <v>3957</v>
      </c>
      <c r="H18" s="857">
        <v>0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49">
        <v>12</v>
      </c>
      <c r="B19" s="559" t="s">
        <v>47</v>
      </c>
      <c r="C19" s="560" t="s">
        <v>608</v>
      </c>
      <c r="D19" s="854">
        <v>14797869.24</v>
      </c>
      <c r="E19" s="855">
        <v>1322144.68</v>
      </c>
      <c r="F19" s="855">
        <v>0</v>
      </c>
      <c r="G19" s="856">
        <v>1197889.6299999999</v>
      </c>
      <c r="H19" s="857">
        <v>124255.05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49">
        <v>14</v>
      </c>
      <c r="B20" s="559" t="s">
        <v>47</v>
      </c>
      <c r="C20" s="560" t="s">
        <v>609</v>
      </c>
      <c r="D20" s="854">
        <v>11782781.740000006</v>
      </c>
      <c r="E20" s="855">
        <v>0</v>
      </c>
      <c r="F20" s="855">
        <v>0</v>
      </c>
      <c r="G20" s="856">
        <v>0</v>
      </c>
      <c r="H20" s="857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49">
        <v>16</v>
      </c>
      <c r="B21" s="559" t="s">
        <v>47</v>
      </c>
      <c r="C21" s="560" t="s">
        <v>610</v>
      </c>
      <c r="D21" s="854">
        <v>4646943.5299999993</v>
      </c>
      <c r="E21" s="855">
        <v>0</v>
      </c>
      <c r="F21" s="855">
        <v>0</v>
      </c>
      <c r="G21" s="856">
        <v>0</v>
      </c>
      <c r="H21" s="857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49">
        <v>18</v>
      </c>
      <c r="B22" s="559" t="s">
        <v>47</v>
      </c>
      <c r="C22" s="560" t="s">
        <v>611</v>
      </c>
      <c r="D22" s="854">
        <v>9073977.0299999956</v>
      </c>
      <c r="E22" s="855">
        <v>0</v>
      </c>
      <c r="F22" s="855">
        <v>0</v>
      </c>
      <c r="G22" s="856">
        <v>0</v>
      </c>
      <c r="H22" s="857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49">
        <v>20</v>
      </c>
      <c r="B23" s="559" t="s">
        <v>47</v>
      </c>
      <c r="C23" s="560" t="s">
        <v>612</v>
      </c>
      <c r="D23" s="854">
        <v>5556357.5699999975</v>
      </c>
      <c r="E23" s="855">
        <v>0</v>
      </c>
      <c r="F23" s="855">
        <v>0</v>
      </c>
      <c r="G23" s="856">
        <v>0</v>
      </c>
      <c r="H23" s="857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49">
        <v>22</v>
      </c>
      <c r="B24" s="559" t="s">
        <v>47</v>
      </c>
      <c r="C24" s="560" t="s">
        <v>613</v>
      </c>
      <c r="D24" s="854">
        <v>12845451.680000003</v>
      </c>
      <c r="E24" s="855">
        <v>0</v>
      </c>
      <c r="F24" s="855">
        <v>0</v>
      </c>
      <c r="G24" s="856">
        <v>0</v>
      </c>
      <c r="H24" s="857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49">
        <v>24</v>
      </c>
      <c r="B25" s="559" t="s">
        <v>47</v>
      </c>
      <c r="C25" s="560" t="s">
        <v>614</v>
      </c>
      <c r="D25" s="854">
        <v>6035140.9899999993</v>
      </c>
      <c r="E25" s="855">
        <v>1154</v>
      </c>
      <c r="F25" s="855">
        <v>0</v>
      </c>
      <c r="G25" s="856">
        <v>1154</v>
      </c>
      <c r="H25" s="857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49">
        <v>26</v>
      </c>
      <c r="B26" s="559" t="s">
        <v>47</v>
      </c>
      <c r="C26" s="560" t="s">
        <v>615</v>
      </c>
      <c r="D26" s="854">
        <v>5056903.7199999988</v>
      </c>
      <c r="E26" s="855">
        <v>0</v>
      </c>
      <c r="F26" s="855">
        <v>0</v>
      </c>
      <c r="G26" s="856">
        <v>0</v>
      </c>
      <c r="H26" s="857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49">
        <v>28</v>
      </c>
      <c r="B27" s="559" t="s">
        <v>47</v>
      </c>
      <c r="C27" s="560" t="s">
        <v>616</v>
      </c>
      <c r="D27" s="854">
        <v>5939909.2000000011</v>
      </c>
      <c r="E27" s="855">
        <v>1924</v>
      </c>
      <c r="F27" s="855">
        <v>0</v>
      </c>
      <c r="G27" s="856">
        <v>1924</v>
      </c>
      <c r="H27" s="857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49">
        <v>30</v>
      </c>
      <c r="B28" s="559" t="s">
        <v>47</v>
      </c>
      <c r="C28" s="560" t="s">
        <v>617</v>
      </c>
      <c r="D28" s="854">
        <v>11266331.299999997</v>
      </c>
      <c r="E28" s="855">
        <v>0</v>
      </c>
      <c r="F28" s="855">
        <v>0</v>
      </c>
      <c r="G28" s="856">
        <v>0</v>
      </c>
      <c r="H28" s="857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49">
        <v>32</v>
      </c>
      <c r="B29" s="559" t="s">
        <v>47</v>
      </c>
      <c r="C29" s="560" t="s">
        <v>618</v>
      </c>
      <c r="D29" s="854">
        <v>3222632.2799999993</v>
      </c>
      <c r="E29" s="855">
        <v>0</v>
      </c>
      <c r="F29" s="855">
        <v>0</v>
      </c>
      <c r="G29" s="856">
        <v>0</v>
      </c>
      <c r="H29" s="857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95" t="s">
        <v>4</v>
      </c>
      <c r="C31" s="1695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1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7"/>
  <sheetViews>
    <sheetView showGridLines="0" showZeros="0" zoomScale="75" zoomScaleNormal="75" zoomScaleSheetLayoutView="75" workbookViewId="0">
      <selection activeCell="I11" sqref="I11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4" width="22.7109375" style="287" customWidth="1"/>
    <col min="5" max="5" width="2.42578125" style="1593" customWidth="1"/>
    <col min="6" max="6" width="22.7109375" style="287" customWidth="1"/>
    <col min="7" max="8" width="23.140625" style="287" customWidth="1"/>
    <col min="9" max="16384" width="27.140625" style="287"/>
  </cols>
  <sheetData>
    <row r="1" spans="1:10" ht="15.75">
      <c r="A1" s="1707" t="s">
        <v>514</v>
      </c>
      <c r="B1" s="1707"/>
      <c r="C1" s="1707"/>
      <c r="D1" s="286"/>
      <c r="E1" s="1596"/>
    </row>
    <row r="4" spans="1:10" ht="15.75">
      <c r="A4" s="1708" t="s">
        <v>515</v>
      </c>
      <c r="B4" s="1708"/>
      <c r="C4" s="1708"/>
      <c r="D4" s="1708"/>
      <c r="E4" s="1708"/>
      <c r="F4" s="1708"/>
      <c r="G4" s="1708"/>
      <c r="H4" s="783"/>
    </row>
    <row r="5" spans="1:10" ht="15">
      <c r="B5" s="288"/>
      <c r="C5" s="289"/>
      <c r="D5" s="289"/>
      <c r="F5" s="289"/>
      <c r="G5" s="289"/>
      <c r="H5" s="289"/>
    </row>
    <row r="6" spans="1:10" ht="15">
      <c r="G6" s="327" t="s">
        <v>2</v>
      </c>
      <c r="H6" s="327"/>
    </row>
    <row r="7" spans="1:10" ht="15">
      <c r="A7" s="290"/>
      <c r="B7" s="291"/>
      <c r="C7" s="292" t="s">
        <v>227</v>
      </c>
      <c r="D7" s="326" t="s">
        <v>518</v>
      </c>
      <c r="E7" s="1597"/>
      <c r="F7" s="323" t="s">
        <v>517</v>
      </c>
      <c r="G7" s="293" t="s">
        <v>516</v>
      </c>
      <c r="H7" s="858"/>
    </row>
    <row r="8" spans="1:10" ht="15">
      <c r="A8" s="294"/>
      <c r="B8" s="295" t="s">
        <v>3</v>
      </c>
      <c r="C8" s="296" t="s">
        <v>228</v>
      </c>
      <c r="D8" s="322" t="s">
        <v>519</v>
      </c>
      <c r="E8" s="1598"/>
      <c r="F8" s="324" t="s">
        <v>520</v>
      </c>
      <c r="G8" s="296" t="s">
        <v>519</v>
      </c>
      <c r="H8" s="858"/>
    </row>
    <row r="9" spans="1:10" ht="15">
      <c r="A9" s="297"/>
      <c r="B9" s="298"/>
      <c r="C9" s="296" t="s">
        <v>740</v>
      </c>
      <c r="D9" s="322"/>
      <c r="E9" s="1598"/>
      <c r="F9" s="324" t="s">
        <v>769</v>
      </c>
      <c r="G9" s="296" t="s">
        <v>521</v>
      </c>
      <c r="H9" s="322"/>
    </row>
    <row r="10" spans="1:10" s="301" customFormat="1" ht="11.25">
      <c r="A10" s="1709" t="s">
        <v>439</v>
      </c>
      <c r="B10" s="1710"/>
      <c r="C10" s="299">
        <v>2</v>
      </c>
      <c r="D10" s="321">
        <v>3</v>
      </c>
      <c r="E10" s="1599"/>
      <c r="F10" s="299">
        <v>4</v>
      </c>
      <c r="G10" s="300">
        <v>5</v>
      </c>
      <c r="H10" s="859"/>
    </row>
    <row r="11" spans="1:10" ht="24" customHeight="1">
      <c r="A11" s="1711" t="s">
        <v>522</v>
      </c>
      <c r="B11" s="1712"/>
      <c r="C11" s="699">
        <v>557935000</v>
      </c>
      <c r="D11" s="700">
        <v>557935000</v>
      </c>
      <c r="E11" s="1600"/>
      <c r="F11" s="701">
        <v>267971400.43000007</v>
      </c>
      <c r="G11" s="701">
        <v>289963599.56999993</v>
      </c>
      <c r="H11" s="860"/>
    </row>
    <row r="12" spans="1:10" ht="24" customHeight="1">
      <c r="A12" s="1713" t="s">
        <v>523</v>
      </c>
      <c r="B12" s="1714"/>
      <c r="C12" s="699">
        <v>30264460000</v>
      </c>
      <c r="D12" s="700">
        <v>32814460000</v>
      </c>
      <c r="E12" s="1604" t="s">
        <v>711</v>
      </c>
      <c r="F12" s="701">
        <v>23376487104.849998</v>
      </c>
      <c r="G12" s="701">
        <v>9437972895.1499996</v>
      </c>
      <c r="H12" s="700"/>
      <c r="I12" s="1181"/>
      <c r="J12" s="1181"/>
    </row>
    <row r="13" spans="1:10" ht="18" customHeight="1">
      <c r="A13" s="1705" t="s">
        <v>524</v>
      </c>
      <c r="B13" s="1706"/>
      <c r="C13" s="1157"/>
      <c r="E13" s="1605"/>
      <c r="F13" s="1157"/>
      <c r="G13" s="1157"/>
      <c r="H13" s="860"/>
      <c r="I13" s="1181"/>
      <c r="J13" s="1181"/>
    </row>
    <row r="14" spans="1:10" ht="15.75" customHeight="1">
      <c r="A14" s="1705" t="s">
        <v>525</v>
      </c>
      <c r="B14" s="1706"/>
      <c r="C14" s="702">
        <v>13222583000</v>
      </c>
      <c r="D14" s="703">
        <v>13222583000</v>
      </c>
      <c r="E14" s="1600"/>
      <c r="F14" s="704">
        <v>9761531343.4300003</v>
      </c>
      <c r="G14" s="1189">
        <v>3461051656.5699997</v>
      </c>
      <c r="H14" s="703"/>
      <c r="I14" s="1181"/>
      <c r="J14" s="1181"/>
    </row>
    <row r="15" spans="1:10" ht="15.75" customHeight="1">
      <c r="A15" s="1705" t="s">
        <v>526</v>
      </c>
      <c r="B15" s="1706"/>
      <c r="C15" s="702">
        <v>671090000</v>
      </c>
      <c r="D15" s="703">
        <v>671090000</v>
      </c>
      <c r="E15" s="1600"/>
      <c r="F15" s="704">
        <v>483725066</v>
      </c>
      <c r="G15" s="704">
        <v>187364934</v>
      </c>
      <c r="H15" s="861"/>
      <c r="I15" s="1181"/>
      <c r="J15" s="1181"/>
    </row>
    <row r="16" spans="1:10" ht="15.75" customHeight="1">
      <c r="A16" s="1705" t="s">
        <v>527</v>
      </c>
      <c r="B16" s="1706"/>
      <c r="C16" s="702">
        <v>3831335000</v>
      </c>
      <c r="D16" s="703">
        <v>6381335000</v>
      </c>
      <c r="E16" s="1604" t="s">
        <v>711</v>
      </c>
      <c r="F16" s="704">
        <v>3306839356.0499997</v>
      </c>
      <c r="G16" s="704">
        <v>3074495643.9500003</v>
      </c>
      <c r="H16" s="703"/>
      <c r="I16" s="1181"/>
      <c r="J16" s="1181"/>
    </row>
    <row r="17" spans="1:11" ht="15.75" customHeight="1">
      <c r="A17" s="1705" t="s">
        <v>528</v>
      </c>
      <c r="B17" s="1706"/>
      <c r="C17" s="702">
        <v>4104218000</v>
      </c>
      <c r="D17" s="703">
        <v>4104218000</v>
      </c>
      <c r="E17" s="287"/>
      <c r="F17" s="704">
        <v>3578643950.8299999</v>
      </c>
      <c r="G17" s="704">
        <v>525574049.17000008</v>
      </c>
      <c r="H17" s="703"/>
      <c r="I17" s="1181"/>
      <c r="J17" s="1181"/>
    </row>
    <row r="18" spans="1:11" s="1181" customFormat="1" ht="15.75" customHeight="1">
      <c r="A18" s="1705" t="s">
        <v>915</v>
      </c>
      <c r="B18" s="1706"/>
      <c r="C18" s="702">
        <v>300000000</v>
      </c>
      <c r="D18" s="703">
        <v>300000000</v>
      </c>
      <c r="E18" s="1601"/>
      <c r="F18" s="1189">
        <v>0</v>
      </c>
      <c r="G18" s="1189">
        <v>300000000</v>
      </c>
      <c r="H18" s="861"/>
    </row>
    <row r="19" spans="1:11" ht="15.75" customHeight="1">
      <c r="A19" s="1705" t="s">
        <v>706</v>
      </c>
      <c r="B19" s="1706"/>
      <c r="C19" s="702">
        <v>2400000000</v>
      </c>
      <c r="D19" s="703">
        <v>2400000000</v>
      </c>
      <c r="E19" s="1601"/>
      <c r="F19" s="704">
        <v>1999665872.0400002</v>
      </c>
      <c r="G19" s="704">
        <v>400334127.9599998</v>
      </c>
      <c r="H19" s="861"/>
      <c r="I19" s="1181"/>
      <c r="J19" s="1181"/>
    </row>
    <row r="20" spans="1:11" ht="15.75" customHeight="1">
      <c r="A20" s="1705" t="s">
        <v>529</v>
      </c>
      <c r="B20" s="1706"/>
      <c r="C20" s="1157"/>
      <c r="E20" s="1594"/>
      <c r="F20" s="1157"/>
      <c r="G20" s="1157"/>
      <c r="H20" s="861"/>
      <c r="I20" s="1181"/>
      <c r="J20" s="1181"/>
    </row>
    <row r="21" spans="1:11" ht="15.75" customHeight="1">
      <c r="A21" s="302" t="s">
        <v>530</v>
      </c>
      <c r="B21" s="303"/>
      <c r="C21" s="702">
        <v>5735234000</v>
      </c>
      <c r="D21" s="703">
        <v>5735234000</v>
      </c>
      <c r="E21" s="1601"/>
      <c r="F21" s="704">
        <v>4246081516.5000005</v>
      </c>
      <c r="G21" s="704">
        <v>1489152483.4999995</v>
      </c>
      <c r="H21" s="703"/>
      <c r="I21" s="1181"/>
      <c r="J21" s="1181"/>
    </row>
    <row r="22" spans="1:11" ht="12.75" customHeight="1">
      <c r="A22" s="1703" t="s">
        <v>4</v>
      </c>
      <c r="B22" s="1704"/>
      <c r="C22" s="304"/>
      <c r="D22" s="305"/>
      <c r="E22" s="1602"/>
      <c r="F22" s="325"/>
      <c r="G22" s="306"/>
      <c r="H22" s="862"/>
      <c r="J22" s="1181"/>
    </row>
    <row r="23" spans="1:11" s="320" customFormat="1" ht="20.25" customHeight="1">
      <c r="A23" s="1607" t="s">
        <v>916</v>
      </c>
      <c r="B23" s="653"/>
      <c r="C23" s="653"/>
      <c r="D23" s="653"/>
      <c r="E23" s="653"/>
      <c r="F23" s="653"/>
      <c r="G23" s="653"/>
      <c r="H23" s="653"/>
      <c r="I23" s="319"/>
      <c r="J23" s="319"/>
      <c r="K23" s="319"/>
    </row>
    <row r="24" spans="1:11" ht="16.5" customHeight="1">
      <c r="A24" s="1606" t="s">
        <v>917</v>
      </c>
    </row>
    <row r="25" spans="1:11" ht="15.75" customHeight="1">
      <c r="A25" s="310"/>
      <c r="B25" s="307"/>
      <c r="C25" s="308"/>
      <c r="D25" s="308"/>
      <c r="E25" s="1603"/>
      <c r="F25" s="309"/>
      <c r="G25" s="308"/>
      <c r="H25" s="308"/>
    </row>
    <row r="26" spans="1:11" ht="15.75" customHeight="1">
      <c r="A26" s="310"/>
      <c r="B26" s="307"/>
      <c r="C26" s="308"/>
      <c r="D26" s="308"/>
      <c r="E26" s="1603"/>
      <c r="F26" s="309"/>
      <c r="G26" s="308"/>
      <c r="H26" s="308"/>
    </row>
    <row r="27" spans="1:11" ht="17.25" customHeight="1"/>
    <row r="31" spans="1:11" ht="15">
      <c r="D31" s="277"/>
      <c r="E31" s="1595"/>
      <c r="F31" s="278"/>
    </row>
    <row r="37" spans="3:8" ht="15">
      <c r="C37" s="55"/>
      <c r="D37" s="55"/>
      <c r="E37" s="55"/>
      <c r="F37" s="55"/>
      <c r="G37" s="55"/>
      <c r="H37" s="55"/>
    </row>
  </sheetData>
  <mergeCells count="14">
    <mergeCell ref="A1:C1"/>
    <mergeCell ref="A4:G4"/>
    <mergeCell ref="A10:B10"/>
    <mergeCell ref="A11:B11"/>
    <mergeCell ref="A12:B12"/>
    <mergeCell ref="A22:B22"/>
    <mergeCell ref="A13:B13"/>
    <mergeCell ref="A14:B14"/>
    <mergeCell ref="A15:B15"/>
    <mergeCell ref="A16:B16"/>
    <mergeCell ref="A17:B17"/>
    <mergeCell ref="A20:B20"/>
    <mergeCell ref="A19:B19"/>
    <mergeCell ref="A18:B18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2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5" zoomScaleNormal="75" workbookViewId="0">
      <selection activeCell="K10" sqref="K10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.7109375" style="180" customWidth="1"/>
    <col min="6" max="6" width="16.7109375" style="180" customWidth="1"/>
    <col min="7" max="7" width="3.85546875" style="180" customWidth="1"/>
    <col min="8" max="8" width="9.140625" style="180"/>
    <col min="9" max="9" width="16.28515625" style="180" bestFit="1" customWidth="1"/>
    <col min="10" max="10" width="16.85546875" style="180" bestFit="1" customWidth="1"/>
    <col min="11" max="11" width="18.5703125" style="180" bestFit="1" customWidth="1"/>
    <col min="12" max="12" width="25.42578125" style="180" customWidth="1"/>
    <col min="13" max="252" width="9.140625" style="180"/>
    <col min="253" max="253" width="4.5703125" style="180" customWidth="1"/>
    <col min="254" max="254" width="87.28515625" style="180" customWidth="1"/>
    <col min="255" max="256" width="20.7109375" style="180" customWidth="1"/>
    <col min="257" max="257" width="16.7109375" style="180" customWidth="1"/>
    <col min="258" max="258" width="3.85546875" style="180" customWidth="1"/>
    <col min="259" max="265" width="9.140625" style="180"/>
    <col min="266" max="266" width="19.28515625" style="180" customWidth="1"/>
    <col min="267" max="267" width="9.140625" style="180"/>
    <col min="268" max="268" width="25.42578125" style="180" customWidth="1"/>
    <col min="269" max="508" width="9.140625" style="180"/>
    <col min="509" max="509" width="4.5703125" style="180" customWidth="1"/>
    <col min="510" max="510" width="87.28515625" style="180" customWidth="1"/>
    <col min="511" max="512" width="20.7109375" style="180" customWidth="1"/>
    <col min="513" max="513" width="16.7109375" style="180" customWidth="1"/>
    <col min="514" max="514" width="3.85546875" style="180" customWidth="1"/>
    <col min="515" max="521" width="9.140625" style="180"/>
    <col min="522" max="522" width="19.28515625" style="180" customWidth="1"/>
    <col min="523" max="523" width="9.140625" style="180"/>
    <col min="524" max="524" width="25.42578125" style="180" customWidth="1"/>
    <col min="525" max="764" width="9.140625" style="180"/>
    <col min="765" max="765" width="4.5703125" style="180" customWidth="1"/>
    <col min="766" max="766" width="87.28515625" style="180" customWidth="1"/>
    <col min="767" max="768" width="20.7109375" style="180" customWidth="1"/>
    <col min="769" max="769" width="16.7109375" style="180" customWidth="1"/>
    <col min="770" max="770" width="3.85546875" style="180" customWidth="1"/>
    <col min="771" max="777" width="9.140625" style="180"/>
    <col min="778" max="778" width="19.28515625" style="180" customWidth="1"/>
    <col min="779" max="779" width="9.140625" style="180"/>
    <col min="780" max="780" width="25.42578125" style="180" customWidth="1"/>
    <col min="781" max="1020" width="9.140625" style="180"/>
    <col min="1021" max="1021" width="4.5703125" style="180" customWidth="1"/>
    <col min="1022" max="1022" width="87.28515625" style="180" customWidth="1"/>
    <col min="1023" max="1024" width="20.7109375" style="180" customWidth="1"/>
    <col min="1025" max="1025" width="16.7109375" style="180" customWidth="1"/>
    <col min="1026" max="1026" width="3.85546875" style="180" customWidth="1"/>
    <col min="1027" max="1033" width="9.140625" style="180"/>
    <col min="1034" max="1034" width="19.28515625" style="180" customWidth="1"/>
    <col min="1035" max="1035" width="9.140625" style="180"/>
    <col min="1036" max="1036" width="25.42578125" style="180" customWidth="1"/>
    <col min="1037" max="1276" width="9.140625" style="180"/>
    <col min="1277" max="1277" width="4.5703125" style="180" customWidth="1"/>
    <col min="1278" max="1278" width="87.28515625" style="180" customWidth="1"/>
    <col min="1279" max="1280" width="20.7109375" style="180" customWidth="1"/>
    <col min="1281" max="1281" width="16.7109375" style="180" customWidth="1"/>
    <col min="1282" max="1282" width="3.85546875" style="180" customWidth="1"/>
    <col min="1283" max="1289" width="9.140625" style="180"/>
    <col min="1290" max="1290" width="19.28515625" style="180" customWidth="1"/>
    <col min="1291" max="1291" width="9.140625" style="180"/>
    <col min="1292" max="1292" width="25.42578125" style="180" customWidth="1"/>
    <col min="1293" max="1532" width="9.140625" style="180"/>
    <col min="1533" max="1533" width="4.5703125" style="180" customWidth="1"/>
    <col min="1534" max="1534" width="87.28515625" style="180" customWidth="1"/>
    <col min="1535" max="1536" width="20.7109375" style="180" customWidth="1"/>
    <col min="1537" max="1537" width="16.7109375" style="180" customWidth="1"/>
    <col min="1538" max="1538" width="3.85546875" style="180" customWidth="1"/>
    <col min="1539" max="1545" width="9.140625" style="180"/>
    <col min="1546" max="1546" width="19.28515625" style="180" customWidth="1"/>
    <col min="1547" max="1547" width="9.140625" style="180"/>
    <col min="1548" max="1548" width="25.42578125" style="180" customWidth="1"/>
    <col min="1549" max="1788" width="9.140625" style="180"/>
    <col min="1789" max="1789" width="4.5703125" style="180" customWidth="1"/>
    <col min="1790" max="1790" width="87.28515625" style="180" customWidth="1"/>
    <col min="1791" max="1792" width="20.7109375" style="180" customWidth="1"/>
    <col min="1793" max="1793" width="16.7109375" style="180" customWidth="1"/>
    <col min="1794" max="1794" width="3.85546875" style="180" customWidth="1"/>
    <col min="1795" max="1801" width="9.140625" style="180"/>
    <col min="1802" max="1802" width="19.28515625" style="180" customWidth="1"/>
    <col min="1803" max="1803" width="9.140625" style="180"/>
    <col min="1804" max="1804" width="25.42578125" style="180" customWidth="1"/>
    <col min="1805" max="2044" width="9.140625" style="180"/>
    <col min="2045" max="2045" width="4.5703125" style="180" customWidth="1"/>
    <col min="2046" max="2046" width="87.28515625" style="180" customWidth="1"/>
    <col min="2047" max="2048" width="20.7109375" style="180" customWidth="1"/>
    <col min="2049" max="2049" width="16.7109375" style="180" customWidth="1"/>
    <col min="2050" max="2050" width="3.85546875" style="180" customWidth="1"/>
    <col min="2051" max="2057" width="9.140625" style="180"/>
    <col min="2058" max="2058" width="19.28515625" style="180" customWidth="1"/>
    <col min="2059" max="2059" width="9.140625" style="180"/>
    <col min="2060" max="2060" width="25.42578125" style="180" customWidth="1"/>
    <col min="2061" max="2300" width="9.140625" style="180"/>
    <col min="2301" max="2301" width="4.5703125" style="180" customWidth="1"/>
    <col min="2302" max="2302" width="87.28515625" style="180" customWidth="1"/>
    <col min="2303" max="2304" width="20.7109375" style="180" customWidth="1"/>
    <col min="2305" max="2305" width="16.7109375" style="180" customWidth="1"/>
    <col min="2306" max="2306" width="3.85546875" style="180" customWidth="1"/>
    <col min="2307" max="2313" width="9.140625" style="180"/>
    <col min="2314" max="2314" width="19.28515625" style="180" customWidth="1"/>
    <col min="2315" max="2315" width="9.140625" style="180"/>
    <col min="2316" max="2316" width="25.42578125" style="180" customWidth="1"/>
    <col min="2317" max="2556" width="9.140625" style="180"/>
    <col min="2557" max="2557" width="4.5703125" style="180" customWidth="1"/>
    <col min="2558" max="2558" width="87.28515625" style="180" customWidth="1"/>
    <col min="2559" max="2560" width="20.7109375" style="180" customWidth="1"/>
    <col min="2561" max="2561" width="16.7109375" style="180" customWidth="1"/>
    <col min="2562" max="2562" width="3.85546875" style="180" customWidth="1"/>
    <col min="2563" max="2569" width="9.140625" style="180"/>
    <col min="2570" max="2570" width="19.28515625" style="180" customWidth="1"/>
    <col min="2571" max="2571" width="9.140625" style="180"/>
    <col min="2572" max="2572" width="25.42578125" style="180" customWidth="1"/>
    <col min="2573" max="2812" width="9.140625" style="180"/>
    <col min="2813" max="2813" width="4.5703125" style="180" customWidth="1"/>
    <col min="2814" max="2814" width="87.28515625" style="180" customWidth="1"/>
    <col min="2815" max="2816" width="20.7109375" style="180" customWidth="1"/>
    <col min="2817" max="2817" width="16.7109375" style="180" customWidth="1"/>
    <col min="2818" max="2818" width="3.85546875" style="180" customWidth="1"/>
    <col min="2819" max="2825" width="9.140625" style="180"/>
    <col min="2826" max="2826" width="19.28515625" style="180" customWidth="1"/>
    <col min="2827" max="2827" width="9.140625" style="180"/>
    <col min="2828" max="2828" width="25.42578125" style="180" customWidth="1"/>
    <col min="2829" max="3068" width="9.140625" style="180"/>
    <col min="3069" max="3069" width="4.5703125" style="180" customWidth="1"/>
    <col min="3070" max="3070" width="87.28515625" style="180" customWidth="1"/>
    <col min="3071" max="3072" width="20.7109375" style="180" customWidth="1"/>
    <col min="3073" max="3073" width="16.7109375" style="180" customWidth="1"/>
    <col min="3074" max="3074" width="3.85546875" style="180" customWidth="1"/>
    <col min="3075" max="3081" width="9.140625" style="180"/>
    <col min="3082" max="3082" width="19.28515625" style="180" customWidth="1"/>
    <col min="3083" max="3083" width="9.140625" style="180"/>
    <col min="3084" max="3084" width="25.42578125" style="180" customWidth="1"/>
    <col min="3085" max="3324" width="9.140625" style="180"/>
    <col min="3325" max="3325" width="4.5703125" style="180" customWidth="1"/>
    <col min="3326" max="3326" width="87.28515625" style="180" customWidth="1"/>
    <col min="3327" max="3328" width="20.7109375" style="180" customWidth="1"/>
    <col min="3329" max="3329" width="16.7109375" style="180" customWidth="1"/>
    <col min="3330" max="3330" width="3.85546875" style="180" customWidth="1"/>
    <col min="3331" max="3337" width="9.140625" style="180"/>
    <col min="3338" max="3338" width="19.28515625" style="180" customWidth="1"/>
    <col min="3339" max="3339" width="9.140625" style="180"/>
    <col min="3340" max="3340" width="25.42578125" style="180" customWidth="1"/>
    <col min="3341" max="3580" width="9.140625" style="180"/>
    <col min="3581" max="3581" width="4.5703125" style="180" customWidth="1"/>
    <col min="3582" max="3582" width="87.28515625" style="180" customWidth="1"/>
    <col min="3583" max="3584" width="20.7109375" style="180" customWidth="1"/>
    <col min="3585" max="3585" width="16.7109375" style="180" customWidth="1"/>
    <col min="3586" max="3586" width="3.85546875" style="180" customWidth="1"/>
    <col min="3587" max="3593" width="9.140625" style="180"/>
    <col min="3594" max="3594" width="19.28515625" style="180" customWidth="1"/>
    <col min="3595" max="3595" width="9.140625" style="180"/>
    <col min="3596" max="3596" width="25.42578125" style="180" customWidth="1"/>
    <col min="3597" max="3836" width="9.140625" style="180"/>
    <col min="3837" max="3837" width="4.5703125" style="180" customWidth="1"/>
    <col min="3838" max="3838" width="87.28515625" style="180" customWidth="1"/>
    <col min="3839" max="3840" width="20.7109375" style="180" customWidth="1"/>
    <col min="3841" max="3841" width="16.7109375" style="180" customWidth="1"/>
    <col min="3842" max="3842" width="3.85546875" style="180" customWidth="1"/>
    <col min="3843" max="3849" width="9.140625" style="180"/>
    <col min="3850" max="3850" width="19.28515625" style="180" customWidth="1"/>
    <col min="3851" max="3851" width="9.140625" style="180"/>
    <col min="3852" max="3852" width="25.42578125" style="180" customWidth="1"/>
    <col min="3853" max="4092" width="9.140625" style="180"/>
    <col min="4093" max="4093" width="4.5703125" style="180" customWidth="1"/>
    <col min="4094" max="4094" width="87.28515625" style="180" customWidth="1"/>
    <col min="4095" max="4096" width="20.7109375" style="180" customWidth="1"/>
    <col min="4097" max="4097" width="16.7109375" style="180" customWidth="1"/>
    <col min="4098" max="4098" width="3.85546875" style="180" customWidth="1"/>
    <col min="4099" max="4105" width="9.140625" style="180"/>
    <col min="4106" max="4106" width="19.28515625" style="180" customWidth="1"/>
    <col min="4107" max="4107" width="9.140625" style="180"/>
    <col min="4108" max="4108" width="25.42578125" style="180" customWidth="1"/>
    <col min="4109" max="4348" width="9.140625" style="180"/>
    <col min="4349" max="4349" width="4.5703125" style="180" customWidth="1"/>
    <col min="4350" max="4350" width="87.28515625" style="180" customWidth="1"/>
    <col min="4351" max="4352" width="20.7109375" style="180" customWidth="1"/>
    <col min="4353" max="4353" width="16.7109375" style="180" customWidth="1"/>
    <col min="4354" max="4354" width="3.85546875" style="180" customWidth="1"/>
    <col min="4355" max="4361" width="9.140625" style="180"/>
    <col min="4362" max="4362" width="19.28515625" style="180" customWidth="1"/>
    <col min="4363" max="4363" width="9.140625" style="180"/>
    <col min="4364" max="4364" width="25.42578125" style="180" customWidth="1"/>
    <col min="4365" max="4604" width="9.140625" style="180"/>
    <col min="4605" max="4605" width="4.5703125" style="180" customWidth="1"/>
    <col min="4606" max="4606" width="87.28515625" style="180" customWidth="1"/>
    <col min="4607" max="4608" width="20.7109375" style="180" customWidth="1"/>
    <col min="4609" max="4609" width="16.7109375" style="180" customWidth="1"/>
    <col min="4610" max="4610" width="3.85546875" style="180" customWidth="1"/>
    <col min="4611" max="4617" width="9.140625" style="180"/>
    <col min="4618" max="4618" width="19.28515625" style="180" customWidth="1"/>
    <col min="4619" max="4619" width="9.140625" style="180"/>
    <col min="4620" max="4620" width="25.42578125" style="180" customWidth="1"/>
    <col min="4621" max="4860" width="9.140625" style="180"/>
    <col min="4861" max="4861" width="4.5703125" style="180" customWidth="1"/>
    <col min="4862" max="4862" width="87.28515625" style="180" customWidth="1"/>
    <col min="4863" max="4864" width="20.7109375" style="180" customWidth="1"/>
    <col min="4865" max="4865" width="16.7109375" style="180" customWidth="1"/>
    <col min="4866" max="4866" width="3.85546875" style="180" customWidth="1"/>
    <col min="4867" max="4873" width="9.140625" style="180"/>
    <col min="4874" max="4874" width="19.28515625" style="180" customWidth="1"/>
    <col min="4875" max="4875" width="9.140625" style="180"/>
    <col min="4876" max="4876" width="25.42578125" style="180" customWidth="1"/>
    <col min="4877" max="5116" width="9.140625" style="180"/>
    <col min="5117" max="5117" width="4.5703125" style="180" customWidth="1"/>
    <col min="5118" max="5118" width="87.28515625" style="180" customWidth="1"/>
    <col min="5119" max="5120" width="20.7109375" style="180" customWidth="1"/>
    <col min="5121" max="5121" width="16.7109375" style="180" customWidth="1"/>
    <col min="5122" max="5122" width="3.85546875" style="180" customWidth="1"/>
    <col min="5123" max="5129" width="9.140625" style="180"/>
    <col min="5130" max="5130" width="19.28515625" style="180" customWidth="1"/>
    <col min="5131" max="5131" width="9.140625" style="180"/>
    <col min="5132" max="5132" width="25.42578125" style="180" customWidth="1"/>
    <col min="5133" max="5372" width="9.140625" style="180"/>
    <col min="5373" max="5373" width="4.5703125" style="180" customWidth="1"/>
    <col min="5374" max="5374" width="87.28515625" style="180" customWidth="1"/>
    <col min="5375" max="5376" width="20.7109375" style="180" customWidth="1"/>
    <col min="5377" max="5377" width="16.7109375" style="180" customWidth="1"/>
    <col min="5378" max="5378" width="3.85546875" style="180" customWidth="1"/>
    <col min="5379" max="5385" width="9.140625" style="180"/>
    <col min="5386" max="5386" width="19.28515625" style="180" customWidth="1"/>
    <col min="5387" max="5387" width="9.140625" style="180"/>
    <col min="5388" max="5388" width="25.42578125" style="180" customWidth="1"/>
    <col min="5389" max="5628" width="9.140625" style="180"/>
    <col min="5629" max="5629" width="4.5703125" style="180" customWidth="1"/>
    <col min="5630" max="5630" width="87.28515625" style="180" customWidth="1"/>
    <col min="5631" max="5632" width="20.7109375" style="180" customWidth="1"/>
    <col min="5633" max="5633" width="16.7109375" style="180" customWidth="1"/>
    <col min="5634" max="5634" width="3.85546875" style="180" customWidth="1"/>
    <col min="5635" max="5641" width="9.140625" style="180"/>
    <col min="5642" max="5642" width="19.28515625" style="180" customWidth="1"/>
    <col min="5643" max="5643" width="9.140625" style="180"/>
    <col min="5644" max="5644" width="25.42578125" style="180" customWidth="1"/>
    <col min="5645" max="5884" width="9.140625" style="180"/>
    <col min="5885" max="5885" width="4.5703125" style="180" customWidth="1"/>
    <col min="5886" max="5886" width="87.28515625" style="180" customWidth="1"/>
    <col min="5887" max="5888" width="20.7109375" style="180" customWidth="1"/>
    <col min="5889" max="5889" width="16.7109375" style="180" customWidth="1"/>
    <col min="5890" max="5890" width="3.85546875" style="180" customWidth="1"/>
    <col min="5891" max="5897" width="9.140625" style="180"/>
    <col min="5898" max="5898" width="19.28515625" style="180" customWidth="1"/>
    <col min="5899" max="5899" width="9.140625" style="180"/>
    <col min="5900" max="5900" width="25.42578125" style="180" customWidth="1"/>
    <col min="5901" max="6140" width="9.140625" style="180"/>
    <col min="6141" max="6141" width="4.5703125" style="180" customWidth="1"/>
    <col min="6142" max="6142" width="87.28515625" style="180" customWidth="1"/>
    <col min="6143" max="6144" width="20.7109375" style="180" customWidth="1"/>
    <col min="6145" max="6145" width="16.7109375" style="180" customWidth="1"/>
    <col min="6146" max="6146" width="3.85546875" style="180" customWidth="1"/>
    <col min="6147" max="6153" width="9.140625" style="180"/>
    <col min="6154" max="6154" width="19.28515625" style="180" customWidth="1"/>
    <col min="6155" max="6155" width="9.140625" style="180"/>
    <col min="6156" max="6156" width="25.42578125" style="180" customWidth="1"/>
    <col min="6157" max="6396" width="9.140625" style="180"/>
    <col min="6397" max="6397" width="4.5703125" style="180" customWidth="1"/>
    <col min="6398" max="6398" width="87.28515625" style="180" customWidth="1"/>
    <col min="6399" max="6400" width="20.7109375" style="180" customWidth="1"/>
    <col min="6401" max="6401" width="16.7109375" style="180" customWidth="1"/>
    <col min="6402" max="6402" width="3.85546875" style="180" customWidth="1"/>
    <col min="6403" max="6409" width="9.140625" style="180"/>
    <col min="6410" max="6410" width="19.28515625" style="180" customWidth="1"/>
    <col min="6411" max="6411" width="9.140625" style="180"/>
    <col min="6412" max="6412" width="25.42578125" style="180" customWidth="1"/>
    <col min="6413" max="6652" width="9.140625" style="180"/>
    <col min="6653" max="6653" width="4.5703125" style="180" customWidth="1"/>
    <col min="6654" max="6654" width="87.28515625" style="180" customWidth="1"/>
    <col min="6655" max="6656" width="20.7109375" style="180" customWidth="1"/>
    <col min="6657" max="6657" width="16.7109375" style="180" customWidth="1"/>
    <col min="6658" max="6658" width="3.85546875" style="180" customWidth="1"/>
    <col min="6659" max="6665" width="9.140625" style="180"/>
    <col min="6666" max="6666" width="19.28515625" style="180" customWidth="1"/>
    <col min="6667" max="6667" width="9.140625" style="180"/>
    <col min="6668" max="6668" width="25.42578125" style="180" customWidth="1"/>
    <col min="6669" max="6908" width="9.140625" style="180"/>
    <col min="6909" max="6909" width="4.5703125" style="180" customWidth="1"/>
    <col min="6910" max="6910" width="87.28515625" style="180" customWidth="1"/>
    <col min="6911" max="6912" width="20.7109375" style="180" customWidth="1"/>
    <col min="6913" max="6913" width="16.7109375" style="180" customWidth="1"/>
    <col min="6914" max="6914" width="3.85546875" style="180" customWidth="1"/>
    <col min="6915" max="6921" width="9.140625" style="180"/>
    <col min="6922" max="6922" width="19.28515625" style="180" customWidth="1"/>
    <col min="6923" max="6923" width="9.140625" style="180"/>
    <col min="6924" max="6924" width="25.42578125" style="180" customWidth="1"/>
    <col min="6925" max="7164" width="9.140625" style="180"/>
    <col min="7165" max="7165" width="4.5703125" style="180" customWidth="1"/>
    <col min="7166" max="7166" width="87.28515625" style="180" customWidth="1"/>
    <col min="7167" max="7168" width="20.7109375" style="180" customWidth="1"/>
    <col min="7169" max="7169" width="16.7109375" style="180" customWidth="1"/>
    <col min="7170" max="7170" width="3.85546875" style="180" customWidth="1"/>
    <col min="7171" max="7177" width="9.140625" style="180"/>
    <col min="7178" max="7178" width="19.28515625" style="180" customWidth="1"/>
    <col min="7179" max="7179" width="9.140625" style="180"/>
    <col min="7180" max="7180" width="25.42578125" style="180" customWidth="1"/>
    <col min="7181" max="7420" width="9.140625" style="180"/>
    <col min="7421" max="7421" width="4.5703125" style="180" customWidth="1"/>
    <col min="7422" max="7422" width="87.28515625" style="180" customWidth="1"/>
    <col min="7423" max="7424" width="20.7109375" style="180" customWidth="1"/>
    <col min="7425" max="7425" width="16.7109375" style="180" customWidth="1"/>
    <col min="7426" max="7426" width="3.85546875" style="180" customWidth="1"/>
    <col min="7427" max="7433" width="9.140625" style="180"/>
    <col min="7434" max="7434" width="19.28515625" style="180" customWidth="1"/>
    <col min="7435" max="7435" width="9.140625" style="180"/>
    <col min="7436" max="7436" width="25.42578125" style="180" customWidth="1"/>
    <col min="7437" max="7676" width="9.140625" style="180"/>
    <col min="7677" max="7677" width="4.5703125" style="180" customWidth="1"/>
    <col min="7678" max="7678" width="87.28515625" style="180" customWidth="1"/>
    <col min="7679" max="7680" width="20.7109375" style="180" customWidth="1"/>
    <col min="7681" max="7681" width="16.7109375" style="180" customWidth="1"/>
    <col min="7682" max="7682" width="3.85546875" style="180" customWidth="1"/>
    <col min="7683" max="7689" width="9.140625" style="180"/>
    <col min="7690" max="7690" width="19.28515625" style="180" customWidth="1"/>
    <col min="7691" max="7691" width="9.140625" style="180"/>
    <col min="7692" max="7692" width="25.42578125" style="180" customWidth="1"/>
    <col min="7693" max="7932" width="9.140625" style="180"/>
    <col min="7933" max="7933" width="4.5703125" style="180" customWidth="1"/>
    <col min="7934" max="7934" width="87.28515625" style="180" customWidth="1"/>
    <col min="7935" max="7936" width="20.7109375" style="180" customWidth="1"/>
    <col min="7937" max="7937" width="16.7109375" style="180" customWidth="1"/>
    <col min="7938" max="7938" width="3.85546875" style="180" customWidth="1"/>
    <col min="7939" max="7945" width="9.140625" style="180"/>
    <col min="7946" max="7946" width="19.28515625" style="180" customWidth="1"/>
    <col min="7947" max="7947" width="9.140625" style="180"/>
    <col min="7948" max="7948" width="25.42578125" style="180" customWidth="1"/>
    <col min="7949" max="8188" width="9.140625" style="180"/>
    <col min="8189" max="8189" width="4.5703125" style="180" customWidth="1"/>
    <col min="8190" max="8190" width="87.28515625" style="180" customWidth="1"/>
    <col min="8191" max="8192" width="20.7109375" style="180" customWidth="1"/>
    <col min="8193" max="8193" width="16.7109375" style="180" customWidth="1"/>
    <col min="8194" max="8194" width="3.85546875" style="180" customWidth="1"/>
    <col min="8195" max="8201" width="9.140625" style="180"/>
    <col min="8202" max="8202" width="19.28515625" style="180" customWidth="1"/>
    <col min="8203" max="8203" width="9.140625" style="180"/>
    <col min="8204" max="8204" width="25.42578125" style="180" customWidth="1"/>
    <col min="8205" max="8444" width="9.140625" style="180"/>
    <col min="8445" max="8445" width="4.5703125" style="180" customWidth="1"/>
    <col min="8446" max="8446" width="87.28515625" style="180" customWidth="1"/>
    <col min="8447" max="8448" width="20.7109375" style="180" customWidth="1"/>
    <col min="8449" max="8449" width="16.7109375" style="180" customWidth="1"/>
    <col min="8450" max="8450" width="3.85546875" style="180" customWidth="1"/>
    <col min="8451" max="8457" width="9.140625" style="180"/>
    <col min="8458" max="8458" width="19.28515625" style="180" customWidth="1"/>
    <col min="8459" max="8459" width="9.140625" style="180"/>
    <col min="8460" max="8460" width="25.42578125" style="180" customWidth="1"/>
    <col min="8461" max="8700" width="9.140625" style="180"/>
    <col min="8701" max="8701" width="4.5703125" style="180" customWidth="1"/>
    <col min="8702" max="8702" width="87.28515625" style="180" customWidth="1"/>
    <col min="8703" max="8704" width="20.7109375" style="180" customWidth="1"/>
    <col min="8705" max="8705" width="16.7109375" style="180" customWidth="1"/>
    <col min="8706" max="8706" width="3.85546875" style="180" customWidth="1"/>
    <col min="8707" max="8713" width="9.140625" style="180"/>
    <col min="8714" max="8714" width="19.28515625" style="180" customWidth="1"/>
    <col min="8715" max="8715" width="9.140625" style="180"/>
    <col min="8716" max="8716" width="25.42578125" style="180" customWidth="1"/>
    <col min="8717" max="8956" width="9.140625" style="180"/>
    <col min="8957" max="8957" width="4.5703125" style="180" customWidth="1"/>
    <col min="8958" max="8958" width="87.28515625" style="180" customWidth="1"/>
    <col min="8959" max="8960" width="20.7109375" style="180" customWidth="1"/>
    <col min="8961" max="8961" width="16.7109375" style="180" customWidth="1"/>
    <col min="8962" max="8962" width="3.85546875" style="180" customWidth="1"/>
    <col min="8963" max="8969" width="9.140625" style="180"/>
    <col min="8970" max="8970" width="19.28515625" style="180" customWidth="1"/>
    <col min="8971" max="8971" width="9.140625" style="180"/>
    <col min="8972" max="8972" width="25.42578125" style="180" customWidth="1"/>
    <col min="8973" max="9212" width="9.140625" style="180"/>
    <col min="9213" max="9213" width="4.5703125" style="180" customWidth="1"/>
    <col min="9214" max="9214" width="87.28515625" style="180" customWidth="1"/>
    <col min="9215" max="9216" width="20.7109375" style="180" customWidth="1"/>
    <col min="9217" max="9217" width="16.7109375" style="180" customWidth="1"/>
    <col min="9218" max="9218" width="3.85546875" style="180" customWidth="1"/>
    <col min="9219" max="9225" width="9.140625" style="180"/>
    <col min="9226" max="9226" width="19.28515625" style="180" customWidth="1"/>
    <col min="9227" max="9227" width="9.140625" style="180"/>
    <col min="9228" max="9228" width="25.42578125" style="180" customWidth="1"/>
    <col min="9229" max="9468" width="9.140625" style="180"/>
    <col min="9469" max="9469" width="4.5703125" style="180" customWidth="1"/>
    <col min="9470" max="9470" width="87.28515625" style="180" customWidth="1"/>
    <col min="9471" max="9472" width="20.7109375" style="180" customWidth="1"/>
    <col min="9473" max="9473" width="16.7109375" style="180" customWidth="1"/>
    <col min="9474" max="9474" width="3.85546875" style="180" customWidth="1"/>
    <col min="9475" max="9481" width="9.140625" style="180"/>
    <col min="9482" max="9482" width="19.28515625" style="180" customWidth="1"/>
    <col min="9483" max="9483" width="9.140625" style="180"/>
    <col min="9484" max="9484" width="25.42578125" style="180" customWidth="1"/>
    <col min="9485" max="9724" width="9.140625" style="180"/>
    <col min="9725" max="9725" width="4.5703125" style="180" customWidth="1"/>
    <col min="9726" max="9726" width="87.28515625" style="180" customWidth="1"/>
    <col min="9727" max="9728" width="20.7109375" style="180" customWidth="1"/>
    <col min="9729" max="9729" width="16.7109375" style="180" customWidth="1"/>
    <col min="9730" max="9730" width="3.85546875" style="180" customWidth="1"/>
    <col min="9731" max="9737" width="9.140625" style="180"/>
    <col min="9738" max="9738" width="19.28515625" style="180" customWidth="1"/>
    <col min="9739" max="9739" width="9.140625" style="180"/>
    <col min="9740" max="9740" width="25.42578125" style="180" customWidth="1"/>
    <col min="9741" max="9980" width="9.140625" style="180"/>
    <col min="9981" max="9981" width="4.5703125" style="180" customWidth="1"/>
    <col min="9982" max="9982" width="87.28515625" style="180" customWidth="1"/>
    <col min="9983" max="9984" width="20.7109375" style="180" customWidth="1"/>
    <col min="9985" max="9985" width="16.7109375" style="180" customWidth="1"/>
    <col min="9986" max="9986" width="3.85546875" style="180" customWidth="1"/>
    <col min="9987" max="9993" width="9.140625" style="180"/>
    <col min="9994" max="9994" width="19.28515625" style="180" customWidth="1"/>
    <col min="9995" max="9995" width="9.140625" style="180"/>
    <col min="9996" max="9996" width="25.42578125" style="180" customWidth="1"/>
    <col min="9997" max="10236" width="9.140625" style="180"/>
    <col min="10237" max="10237" width="4.5703125" style="180" customWidth="1"/>
    <col min="10238" max="10238" width="87.28515625" style="180" customWidth="1"/>
    <col min="10239" max="10240" width="20.7109375" style="180" customWidth="1"/>
    <col min="10241" max="10241" width="16.7109375" style="180" customWidth="1"/>
    <col min="10242" max="10242" width="3.85546875" style="180" customWidth="1"/>
    <col min="10243" max="10249" width="9.140625" style="180"/>
    <col min="10250" max="10250" width="19.28515625" style="180" customWidth="1"/>
    <col min="10251" max="10251" width="9.140625" style="180"/>
    <col min="10252" max="10252" width="25.42578125" style="180" customWidth="1"/>
    <col min="10253" max="10492" width="9.140625" style="180"/>
    <col min="10493" max="10493" width="4.5703125" style="180" customWidth="1"/>
    <col min="10494" max="10494" width="87.28515625" style="180" customWidth="1"/>
    <col min="10495" max="10496" width="20.7109375" style="180" customWidth="1"/>
    <col min="10497" max="10497" width="16.7109375" style="180" customWidth="1"/>
    <col min="10498" max="10498" width="3.85546875" style="180" customWidth="1"/>
    <col min="10499" max="10505" width="9.140625" style="180"/>
    <col min="10506" max="10506" width="19.28515625" style="180" customWidth="1"/>
    <col min="10507" max="10507" width="9.140625" style="180"/>
    <col min="10508" max="10508" width="25.42578125" style="180" customWidth="1"/>
    <col min="10509" max="10748" width="9.140625" style="180"/>
    <col min="10749" max="10749" width="4.5703125" style="180" customWidth="1"/>
    <col min="10750" max="10750" width="87.28515625" style="180" customWidth="1"/>
    <col min="10751" max="10752" width="20.7109375" style="180" customWidth="1"/>
    <col min="10753" max="10753" width="16.7109375" style="180" customWidth="1"/>
    <col min="10754" max="10754" width="3.85546875" style="180" customWidth="1"/>
    <col min="10755" max="10761" width="9.140625" style="180"/>
    <col min="10762" max="10762" width="19.28515625" style="180" customWidth="1"/>
    <col min="10763" max="10763" width="9.140625" style="180"/>
    <col min="10764" max="10764" width="25.42578125" style="180" customWidth="1"/>
    <col min="10765" max="11004" width="9.140625" style="180"/>
    <col min="11005" max="11005" width="4.5703125" style="180" customWidth="1"/>
    <col min="11006" max="11006" width="87.28515625" style="180" customWidth="1"/>
    <col min="11007" max="11008" width="20.7109375" style="180" customWidth="1"/>
    <col min="11009" max="11009" width="16.7109375" style="180" customWidth="1"/>
    <col min="11010" max="11010" width="3.85546875" style="180" customWidth="1"/>
    <col min="11011" max="11017" width="9.140625" style="180"/>
    <col min="11018" max="11018" width="19.28515625" style="180" customWidth="1"/>
    <col min="11019" max="11019" width="9.140625" style="180"/>
    <col min="11020" max="11020" width="25.42578125" style="180" customWidth="1"/>
    <col min="11021" max="11260" width="9.140625" style="180"/>
    <col min="11261" max="11261" width="4.5703125" style="180" customWidth="1"/>
    <col min="11262" max="11262" width="87.28515625" style="180" customWidth="1"/>
    <col min="11263" max="11264" width="20.7109375" style="180" customWidth="1"/>
    <col min="11265" max="11265" width="16.7109375" style="180" customWidth="1"/>
    <col min="11266" max="11266" width="3.85546875" style="180" customWidth="1"/>
    <col min="11267" max="11273" width="9.140625" style="180"/>
    <col min="11274" max="11274" width="19.28515625" style="180" customWidth="1"/>
    <col min="11275" max="11275" width="9.140625" style="180"/>
    <col min="11276" max="11276" width="25.42578125" style="180" customWidth="1"/>
    <col min="11277" max="11516" width="9.140625" style="180"/>
    <col min="11517" max="11517" width="4.5703125" style="180" customWidth="1"/>
    <col min="11518" max="11518" width="87.28515625" style="180" customWidth="1"/>
    <col min="11519" max="11520" width="20.7109375" style="180" customWidth="1"/>
    <col min="11521" max="11521" width="16.7109375" style="180" customWidth="1"/>
    <col min="11522" max="11522" width="3.85546875" style="180" customWidth="1"/>
    <col min="11523" max="11529" width="9.140625" style="180"/>
    <col min="11530" max="11530" width="19.28515625" style="180" customWidth="1"/>
    <col min="11531" max="11531" width="9.140625" style="180"/>
    <col min="11532" max="11532" width="25.42578125" style="180" customWidth="1"/>
    <col min="11533" max="11772" width="9.140625" style="180"/>
    <col min="11773" max="11773" width="4.5703125" style="180" customWidth="1"/>
    <col min="11774" max="11774" width="87.28515625" style="180" customWidth="1"/>
    <col min="11775" max="11776" width="20.7109375" style="180" customWidth="1"/>
    <col min="11777" max="11777" width="16.7109375" style="180" customWidth="1"/>
    <col min="11778" max="11778" width="3.85546875" style="180" customWidth="1"/>
    <col min="11779" max="11785" width="9.140625" style="180"/>
    <col min="11786" max="11786" width="19.28515625" style="180" customWidth="1"/>
    <col min="11787" max="11787" width="9.140625" style="180"/>
    <col min="11788" max="11788" width="25.42578125" style="180" customWidth="1"/>
    <col min="11789" max="12028" width="9.140625" style="180"/>
    <col min="12029" max="12029" width="4.5703125" style="180" customWidth="1"/>
    <col min="12030" max="12030" width="87.28515625" style="180" customWidth="1"/>
    <col min="12031" max="12032" width="20.7109375" style="180" customWidth="1"/>
    <col min="12033" max="12033" width="16.7109375" style="180" customWidth="1"/>
    <col min="12034" max="12034" width="3.85546875" style="180" customWidth="1"/>
    <col min="12035" max="12041" width="9.140625" style="180"/>
    <col min="12042" max="12042" width="19.28515625" style="180" customWidth="1"/>
    <col min="12043" max="12043" width="9.140625" style="180"/>
    <col min="12044" max="12044" width="25.42578125" style="180" customWidth="1"/>
    <col min="12045" max="12284" width="9.140625" style="180"/>
    <col min="12285" max="12285" width="4.5703125" style="180" customWidth="1"/>
    <col min="12286" max="12286" width="87.28515625" style="180" customWidth="1"/>
    <col min="12287" max="12288" width="20.7109375" style="180" customWidth="1"/>
    <col min="12289" max="12289" width="16.7109375" style="180" customWidth="1"/>
    <col min="12290" max="12290" width="3.85546875" style="180" customWidth="1"/>
    <col min="12291" max="12297" width="9.140625" style="180"/>
    <col min="12298" max="12298" width="19.28515625" style="180" customWidth="1"/>
    <col min="12299" max="12299" width="9.140625" style="180"/>
    <col min="12300" max="12300" width="25.42578125" style="180" customWidth="1"/>
    <col min="12301" max="12540" width="9.140625" style="180"/>
    <col min="12541" max="12541" width="4.5703125" style="180" customWidth="1"/>
    <col min="12542" max="12542" width="87.28515625" style="180" customWidth="1"/>
    <col min="12543" max="12544" width="20.7109375" style="180" customWidth="1"/>
    <col min="12545" max="12545" width="16.7109375" style="180" customWidth="1"/>
    <col min="12546" max="12546" width="3.85546875" style="180" customWidth="1"/>
    <col min="12547" max="12553" width="9.140625" style="180"/>
    <col min="12554" max="12554" width="19.28515625" style="180" customWidth="1"/>
    <col min="12555" max="12555" width="9.140625" style="180"/>
    <col min="12556" max="12556" width="25.42578125" style="180" customWidth="1"/>
    <col min="12557" max="12796" width="9.140625" style="180"/>
    <col min="12797" max="12797" width="4.5703125" style="180" customWidth="1"/>
    <col min="12798" max="12798" width="87.28515625" style="180" customWidth="1"/>
    <col min="12799" max="12800" width="20.7109375" style="180" customWidth="1"/>
    <col min="12801" max="12801" width="16.7109375" style="180" customWidth="1"/>
    <col min="12802" max="12802" width="3.85546875" style="180" customWidth="1"/>
    <col min="12803" max="12809" width="9.140625" style="180"/>
    <col min="12810" max="12810" width="19.28515625" style="180" customWidth="1"/>
    <col min="12811" max="12811" width="9.140625" style="180"/>
    <col min="12812" max="12812" width="25.42578125" style="180" customWidth="1"/>
    <col min="12813" max="13052" width="9.140625" style="180"/>
    <col min="13053" max="13053" width="4.5703125" style="180" customWidth="1"/>
    <col min="13054" max="13054" width="87.28515625" style="180" customWidth="1"/>
    <col min="13055" max="13056" width="20.7109375" style="180" customWidth="1"/>
    <col min="13057" max="13057" width="16.7109375" style="180" customWidth="1"/>
    <col min="13058" max="13058" width="3.85546875" style="180" customWidth="1"/>
    <col min="13059" max="13065" width="9.140625" style="180"/>
    <col min="13066" max="13066" width="19.28515625" style="180" customWidth="1"/>
    <col min="13067" max="13067" width="9.140625" style="180"/>
    <col min="13068" max="13068" width="25.42578125" style="180" customWidth="1"/>
    <col min="13069" max="13308" width="9.140625" style="180"/>
    <col min="13309" max="13309" width="4.5703125" style="180" customWidth="1"/>
    <col min="13310" max="13310" width="87.28515625" style="180" customWidth="1"/>
    <col min="13311" max="13312" width="20.7109375" style="180" customWidth="1"/>
    <col min="13313" max="13313" width="16.7109375" style="180" customWidth="1"/>
    <col min="13314" max="13314" width="3.85546875" style="180" customWidth="1"/>
    <col min="13315" max="13321" width="9.140625" style="180"/>
    <col min="13322" max="13322" width="19.28515625" style="180" customWidth="1"/>
    <col min="13323" max="13323" width="9.140625" style="180"/>
    <col min="13324" max="13324" width="25.42578125" style="180" customWidth="1"/>
    <col min="13325" max="13564" width="9.140625" style="180"/>
    <col min="13565" max="13565" width="4.5703125" style="180" customWidth="1"/>
    <col min="13566" max="13566" width="87.28515625" style="180" customWidth="1"/>
    <col min="13567" max="13568" width="20.7109375" style="180" customWidth="1"/>
    <col min="13569" max="13569" width="16.7109375" style="180" customWidth="1"/>
    <col min="13570" max="13570" width="3.85546875" style="180" customWidth="1"/>
    <col min="13571" max="13577" width="9.140625" style="180"/>
    <col min="13578" max="13578" width="19.28515625" style="180" customWidth="1"/>
    <col min="13579" max="13579" width="9.140625" style="180"/>
    <col min="13580" max="13580" width="25.42578125" style="180" customWidth="1"/>
    <col min="13581" max="13820" width="9.140625" style="180"/>
    <col min="13821" max="13821" width="4.5703125" style="180" customWidth="1"/>
    <col min="13822" max="13822" width="87.28515625" style="180" customWidth="1"/>
    <col min="13823" max="13824" width="20.7109375" style="180" customWidth="1"/>
    <col min="13825" max="13825" width="16.7109375" style="180" customWidth="1"/>
    <col min="13826" max="13826" width="3.85546875" style="180" customWidth="1"/>
    <col min="13827" max="13833" width="9.140625" style="180"/>
    <col min="13834" max="13834" width="19.28515625" style="180" customWidth="1"/>
    <col min="13835" max="13835" width="9.140625" style="180"/>
    <col min="13836" max="13836" width="25.42578125" style="180" customWidth="1"/>
    <col min="13837" max="14076" width="9.140625" style="180"/>
    <col min="14077" max="14077" width="4.5703125" style="180" customWidth="1"/>
    <col min="14078" max="14078" width="87.28515625" style="180" customWidth="1"/>
    <col min="14079" max="14080" width="20.7109375" style="180" customWidth="1"/>
    <col min="14081" max="14081" width="16.7109375" style="180" customWidth="1"/>
    <col min="14082" max="14082" width="3.85546875" style="180" customWidth="1"/>
    <col min="14083" max="14089" width="9.140625" style="180"/>
    <col min="14090" max="14090" width="19.28515625" style="180" customWidth="1"/>
    <col min="14091" max="14091" width="9.140625" style="180"/>
    <col min="14092" max="14092" width="25.42578125" style="180" customWidth="1"/>
    <col min="14093" max="14332" width="9.140625" style="180"/>
    <col min="14333" max="14333" width="4.5703125" style="180" customWidth="1"/>
    <col min="14334" max="14334" width="87.28515625" style="180" customWidth="1"/>
    <col min="14335" max="14336" width="20.7109375" style="180" customWidth="1"/>
    <col min="14337" max="14337" width="16.7109375" style="180" customWidth="1"/>
    <col min="14338" max="14338" width="3.85546875" style="180" customWidth="1"/>
    <col min="14339" max="14345" width="9.140625" style="180"/>
    <col min="14346" max="14346" width="19.28515625" style="180" customWidth="1"/>
    <col min="14347" max="14347" width="9.140625" style="180"/>
    <col min="14348" max="14348" width="25.42578125" style="180" customWidth="1"/>
    <col min="14349" max="14588" width="9.140625" style="180"/>
    <col min="14589" max="14589" width="4.5703125" style="180" customWidth="1"/>
    <col min="14590" max="14590" width="87.28515625" style="180" customWidth="1"/>
    <col min="14591" max="14592" width="20.7109375" style="180" customWidth="1"/>
    <col min="14593" max="14593" width="16.7109375" style="180" customWidth="1"/>
    <col min="14594" max="14594" width="3.85546875" style="180" customWidth="1"/>
    <col min="14595" max="14601" width="9.140625" style="180"/>
    <col min="14602" max="14602" width="19.28515625" style="180" customWidth="1"/>
    <col min="14603" max="14603" width="9.140625" style="180"/>
    <col min="14604" max="14604" width="25.42578125" style="180" customWidth="1"/>
    <col min="14605" max="14844" width="9.140625" style="180"/>
    <col min="14845" max="14845" width="4.5703125" style="180" customWidth="1"/>
    <col min="14846" max="14846" width="87.28515625" style="180" customWidth="1"/>
    <col min="14847" max="14848" width="20.7109375" style="180" customWidth="1"/>
    <col min="14849" max="14849" width="16.7109375" style="180" customWidth="1"/>
    <col min="14850" max="14850" width="3.85546875" style="180" customWidth="1"/>
    <col min="14851" max="14857" width="9.140625" style="180"/>
    <col min="14858" max="14858" width="19.28515625" style="180" customWidth="1"/>
    <col min="14859" max="14859" width="9.140625" style="180"/>
    <col min="14860" max="14860" width="25.42578125" style="180" customWidth="1"/>
    <col min="14861" max="15100" width="9.140625" style="180"/>
    <col min="15101" max="15101" width="4.5703125" style="180" customWidth="1"/>
    <col min="15102" max="15102" width="87.28515625" style="180" customWidth="1"/>
    <col min="15103" max="15104" width="20.7109375" style="180" customWidth="1"/>
    <col min="15105" max="15105" width="16.7109375" style="180" customWidth="1"/>
    <col min="15106" max="15106" width="3.85546875" style="180" customWidth="1"/>
    <col min="15107" max="15113" width="9.140625" style="180"/>
    <col min="15114" max="15114" width="19.28515625" style="180" customWidth="1"/>
    <col min="15115" max="15115" width="9.140625" style="180"/>
    <col min="15116" max="15116" width="25.42578125" style="180" customWidth="1"/>
    <col min="15117" max="15356" width="9.140625" style="180"/>
    <col min="15357" max="15357" width="4.5703125" style="180" customWidth="1"/>
    <col min="15358" max="15358" width="87.28515625" style="180" customWidth="1"/>
    <col min="15359" max="15360" width="20.7109375" style="180" customWidth="1"/>
    <col min="15361" max="15361" width="16.7109375" style="180" customWidth="1"/>
    <col min="15362" max="15362" width="3.85546875" style="180" customWidth="1"/>
    <col min="15363" max="15369" width="9.140625" style="180"/>
    <col min="15370" max="15370" width="19.28515625" style="180" customWidth="1"/>
    <col min="15371" max="15371" width="9.140625" style="180"/>
    <col min="15372" max="15372" width="25.42578125" style="180" customWidth="1"/>
    <col min="15373" max="15612" width="9.140625" style="180"/>
    <col min="15613" max="15613" width="4.5703125" style="180" customWidth="1"/>
    <col min="15614" max="15614" width="87.28515625" style="180" customWidth="1"/>
    <col min="15615" max="15616" width="20.7109375" style="180" customWidth="1"/>
    <col min="15617" max="15617" width="16.7109375" style="180" customWidth="1"/>
    <col min="15618" max="15618" width="3.85546875" style="180" customWidth="1"/>
    <col min="15619" max="15625" width="9.140625" style="180"/>
    <col min="15626" max="15626" width="19.28515625" style="180" customWidth="1"/>
    <col min="15627" max="15627" width="9.140625" style="180"/>
    <col min="15628" max="15628" width="25.42578125" style="180" customWidth="1"/>
    <col min="15629" max="15868" width="9.140625" style="180"/>
    <col min="15869" max="15869" width="4.5703125" style="180" customWidth="1"/>
    <col min="15870" max="15870" width="87.28515625" style="180" customWidth="1"/>
    <col min="15871" max="15872" width="20.7109375" style="180" customWidth="1"/>
    <col min="15873" max="15873" width="16.7109375" style="180" customWidth="1"/>
    <col min="15874" max="15874" width="3.85546875" style="180" customWidth="1"/>
    <col min="15875" max="15881" width="9.140625" style="180"/>
    <col min="15882" max="15882" width="19.28515625" style="180" customWidth="1"/>
    <col min="15883" max="15883" width="9.140625" style="180"/>
    <col min="15884" max="15884" width="25.42578125" style="180" customWidth="1"/>
    <col min="15885" max="16124" width="9.140625" style="180"/>
    <col min="16125" max="16125" width="4.5703125" style="180" customWidth="1"/>
    <col min="16126" max="16126" width="87.28515625" style="180" customWidth="1"/>
    <col min="16127" max="16128" width="20.7109375" style="180" customWidth="1"/>
    <col min="16129" max="16129" width="16.7109375" style="180" customWidth="1"/>
    <col min="16130" max="16130" width="3.85546875" style="180" customWidth="1"/>
    <col min="16131" max="16137" width="9.140625" style="180"/>
    <col min="16138" max="16138" width="19.28515625" style="180" customWidth="1"/>
    <col min="16139" max="16139" width="9.140625" style="180"/>
    <col min="16140" max="16140" width="25.42578125" style="180" customWidth="1"/>
    <col min="16141" max="16384" width="9.140625" style="180"/>
  </cols>
  <sheetData>
    <row r="1" spans="1:12" ht="15.75">
      <c r="A1" s="177" t="s">
        <v>498</v>
      </c>
      <c r="B1" s="570"/>
    </row>
    <row r="2" spans="1:12" ht="17.25" customHeight="1">
      <c r="A2" s="1715" t="s">
        <v>4</v>
      </c>
      <c r="B2" s="1715"/>
      <c r="C2" s="1715"/>
      <c r="D2" s="1715"/>
      <c r="E2" s="1715"/>
      <c r="F2" s="1715"/>
    </row>
    <row r="3" spans="1:12" ht="17.25" customHeight="1">
      <c r="A3" s="1715" t="s">
        <v>619</v>
      </c>
      <c r="B3" s="1715"/>
      <c r="C3" s="1715"/>
      <c r="D3" s="1715"/>
      <c r="E3" s="1715"/>
      <c r="F3" s="1715"/>
    </row>
    <row r="4" spans="1:12" ht="17.25" customHeight="1">
      <c r="B4" s="185"/>
      <c r="C4" s="185"/>
      <c r="D4" s="179"/>
      <c r="E4" s="179"/>
      <c r="F4" s="179"/>
    </row>
    <row r="5" spans="1:12" ht="20.25" customHeight="1">
      <c r="B5" s="185"/>
      <c r="C5" s="185"/>
      <c r="D5" s="186"/>
      <c r="E5" s="1160"/>
      <c r="F5" s="571" t="s">
        <v>620</v>
      </c>
    </row>
    <row r="6" spans="1:12" ht="17.25" customHeight="1">
      <c r="A6" s="572"/>
      <c r="B6" s="573"/>
      <c r="C6" s="1719" t="s">
        <v>830</v>
      </c>
      <c r="D6" s="1716" t="s">
        <v>229</v>
      </c>
      <c r="E6" s="1173"/>
      <c r="F6" s="574"/>
    </row>
    <row r="7" spans="1:12" ht="12.75" customHeight="1">
      <c r="A7" s="211" t="s">
        <v>621</v>
      </c>
      <c r="B7" s="575" t="s">
        <v>3</v>
      </c>
      <c r="C7" s="1720"/>
      <c r="D7" s="1717"/>
      <c r="E7" s="1161"/>
      <c r="F7" s="576" t="s">
        <v>230</v>
      </c>
    </row>
    <row r="8" spans="1:12" ht="26.25" customHeight="1">
      <c r="A8" s="577"/>
      <c r="B8" s="578"/>
      <c r="C8" s="1721"/>
      <c r="D8" s="1718"/>
      <c r="E8" s="1161"/>
      <c r="F8" s="1198" t="s">
        <v>531</v>
      </c>
      <c r="G8" s="201"/>
    </row>
    <row r="9" spans="1:12" s="205" customFormat="1" ht="9.75" customHeight="1">
      <c r="A9" s="203" t="s">
        <v>439</v>
      </c>
      <c r="B9" s="203">
        <v>2</v>
      </c>
      <c r="C9" s="579">
        <v>3</v>
      </c>
      <c r="D9" s="1167">
        <v>4</v>
      </c>
      <c r="E9" s="204"/>
      <c r="F9" s="204">
        <v>5</v>
      </c>
    </row>
    <row r="10" spans="1:12" ht="30" customHeight="1">
      <c r="A10" s="580" t="s">
        <v>622</v>
      </c>
      <c r="B10" s="581" t="s">
        <v>623</v>
      </c>
      <c r="C10" s="1168">
        <v>398671644000</v>
      </c>
      <c r="D10" s="1168">
        <v>382487792593.72797</v>
      </c>
      <c r="E10" s="1162"/>
      <c r="F10" s="864">
        <v>0.95940556182051406</v>
      </c>
      <c r="L10" s="665"/>
    </row>
    <row r="11" spans="1:12" ht="12.75" customHeight="1">
      <c r="A11" s="582"/>
      <c r="B11" s="583" t="s">
        <v>624</v>
      </c>
      <c r="C11" s="868"/>
      <c r="D11" s="1169"/>
      <c r="E11" s="1163"/>
      <c r="F11" s="865"/>
      <c r="L11" s="665"/>
    </row>
    <row r="12" spans="1:12" s="201" customFormat="1" ht="24" customHeight="1">
      <c r="A12" s="584"/>
      <c r="B12" s="585" t="s">
        <v>625</v>
      </c>
      <c r="C12" s="868">
        <v>349740000000</v>
      </c>
      <c r="D12" s="1169">
        <v>335942056232.09009</v>
      </c>
      <c r="E12" s="1163"/>
      <c r="F12" s="865">
        <v>0.96054799631752186</v>
      </c>
      <c r="J12" s="863"/>
      <c r="L12" s="666"/>
    </row>
    <row r="13" spans="1:12" s="201" customFormat="1" ht="12.75" customHeight="1">
      <c r="A13" s="584"/>
      <c r="B13" s="583" t="s">
        <v>626</v>
      </c>
      <c r="C13" s="870"/>
      <c r="D13" s="1169"/>
      <c r="E13" s="1163"/>
      <c r="F13" s="865"/>
      <c r="L13" s="666"/>
    </row>
    <row r="14" spans="1:12" ht="16.5" customHeight="1">
      <c r="A14" s="582"/>
      <c r="B14" s="212" t="s">
        <v>627</v>
      </c>
      <c r="C14" s="1170">
        <v>240700000000</v>
      </c>
      <c r="D14" s="1170">
        <v>235103394146.31</v>
      </c>
      <c r="E14" s="1164"/>
      <c r="F14" s="866">
        <v>0.97674862545205654</v>
      </c>
      <c r="K14" s="665"/>
      <c r="L14" s="665"/>
    </row>
    <row r="15" spans="1:12" ht="17.100000000000001" customHeight="1">
      <c r="A15" s="582"/>
      <c r="B15" s="586" t="s">
        <v>628</v>
      </c>
      <c r="C15" s="1170">
        <v>68400000000</v>
      </c>
      <c r="D15" s="1170">
        <v>64761983916.160011</v>
      </c>
      <c r="E15" s="1164"/>
      <c r="F15" s="866">
        <v>0.9468126303532165</v>
      </c>
      <c r="J15" s="884"/>
      <c r="K15" s="884"/>
      <c r="L15" s="665"/>
    </row>
    <row r="16" spans="1:12" ht="16.5" customHeight="1">
      <c r="A16" s="582"/>
      <c r="B16" s="212" t="s">
        <v>629</v>
      </c>
      <c r="C16" s="1170">
        <v>38500000000</v>
      </c>
      <c r="D16" s="1170">
        <v>37728245217.75</v>
      </c>
      <c r="E16" s="1164"/>
      <c r="F16" s="866">
        <v>0.97995442124025978</v>
      </c>
      <c r="L16" s="773"/>
    </row>
    <row r="17" spans="1:12" ht="16.5" customHeight="1">
      <c r="A17" s="582"/>
      <c r="B17" s="587" t="s">
        <v>630</v>
      </c>
      <c r="C17" s="1170">
        <v>64100000000</v>
      </c>
      <c r="D17" s="1170">
        <v>57201123524.980003</v>
      </c>
      <c r="E17" s="1164"/>
      <c r="F17" s="866">
        <v>0.89237322191856483</v>
      </c>
      <c r="L17" s="774"/>
    </row>
    <row r="18" spans="1:12" ht="16.5" customHeight="1">
      <c r="A18" s="582"/>
      <c r="B18" s="587" t="s">
        <v>631</v>
      </c>
      <c r="C18" s="1170">
        <v>4740000000</v>
      </c>
      <c r="D18" s="1170">
        <v>4415992876.9700003</v>
      </c>
      <c r="E18" s="1164"/>
      <c r="F18" s="866">
        <v>0.93164406687130807</v>
      </c>
      <c r="L18" s="774"/>
    </row>
    <row r="19" spans="1:12" s="201" customFormat="1" ht="16.5" customHeight="1">
      <c r="A19" s="584"/>
      <c r="B19" s="585" t="s">
        <v>632</v>
      </c>
      <c r="C19" s="1169">
        <v>46589928000</v>
      </c>
      <c r="D19" s="1169">
        <v>44847680690.397881</v>
      </c>
      <c r="E19" s="1174"/>
      <c r="F19" s="865">
        <v>0.96260463614362912</v>
      </c>
    </row>
    <row r="20" spans="1:12" ht="17.100000000000001" customHeight="1">
      <c r="A20" s="582"/>
      <c r="B20" s="587" t="s">
        <v>633</v>
      </c>
      <c r="C20" s="1170">
        <v>4680000000</v>
      </c>
      <c r="D20" s="1170">
        <v>4133855714.4000001</v>
      </c>
      <c r="E20" s="1164"/>
      <c r="F20" s="866">
        <v>0.88330250307692315</v>
      </c>
      <c r="L20" s="775"/>
    </row>
    <row r="21" spans="1:12" ht="24" customHeight="1">
      <c r="A21" s="582"/>
      <c r="B21" s="585" t="s">
        <v>634</v>
      </c>
      <c r="C21" s="868">
        <v>2341716000</v>
      </c>
      <c r="D21" s="1169">
        <v>1698055671.24</v>
      </c>
      <c r="E21" s="1163"/>
      <c r="F21" s="865">
        <v>0.72513305253070826</v>
      </c>
      <c r="L21" s="775"/>
    </row>
    <row r="22" spans="1:12" ht="17.100000000000001" customHeight="1">
      <c r="A22" s="588" t="s">
        <v>4</v>
      </c>
      <c r="B22" s="587" t="s">
        <v>635</v>
      </c>
      <c r="C22" s="870">
        <v>160344000</v>
      </c>
      <c r="D22" s="1170">
        <v>132367989.95999999</v>
      </c>
      <c r="E22" s="1164"/>
      <c r="F22" s="866">
        <v>0.82552505837449475</v>
      </c>
      <c r="G22" s="208"/>
    </row>
    <row r="23" spans="1:12" ht="17.100000000000001" customHeight="1">
      <c r="A23" s="211"/>
      <c r="B23" s="587" t="s">
        <v>636</v>
      </c>
      <c r="C23" s="870">
        <v>2181372000</v>
      </c>
      <c r="D23" s="1171">
        <v>1565687681.28</v>
      </c>
      <c r="E23" s="1165"/>
      <c r="F23" s="866">
        <v>0.71775363453826302</v>
      </c>
      <c r="G23" s="208"/>
      <c r="I23" s="775"/>
    </row>
    <row r="24" spans="1:12" ht="24" customHeight="1">
      <c r="A24" s="588" t="s">
        <v>637</v>
      </c>
      <c r="B24" s="589" t="s">
        <v>638</v>
      </c>
      <c r="C24" s="1169">
        <v>508019293000</v>
      </c>
      <c r="D24" s="1169">
        <v>395692416169.63989</v>
      </c>
      <c r="E24" s="1163"/>
      <c r="F24" s="865">
        <v>0.77889249802495175</v>
      </c>
      <c r="G24" s="208"/>
      <c r="J24" s="180">
        <v>0</v>
      </c>
    </row>
    <row r="25" spans="1:12" ht="12.75" customHeight="1">
      <c r="A25" s="582"/>
      <c r="B25" s="583" t="s">
        <v>626</v>
      </c>
      <c r="C25" s="869"/>
      <c r="D25" s="1169"/>
      <c r="E25" s="1163"/>
      <c r="F25" s="865"/>
      <c r="G25" s="208"/>
    </row>
    <row r="26" spans="1:12" ht="17.100000000000001" customHeight="1">
      <c r="A26" s="582"/>
      <c r="B26" s="212" t="s">
        <v>639</v>
      </c>
      <c r="C26" s="871">
        <v>29100000000</v>
      </c>
      <c r="D26" s="1170">
        <v>27821999680.470001</v>
      </c>
      <c r="E26" s="1164"/>
      <c r="F26" s="866">
        <v>0.95608246324639179</v>
      </c>
      <c r="G26" s="208"/>
    </row>
    <row r="27" spans="1:12" ht="17.100000000000001" customHeight="1">
      <c r="A27" s="582"/>
      <c r="B27" s="212" t="s">
        <v>640</v>
      </c>
      <c r="C27" s="871">
        <v>23592407000</v>
      </c>
      <c r="D27" s="1170">
        <v>22681619148.100006</v>
      </c>
      <c r="E27" s="1164"/>
      <c r="F27" s="866">
        <v>0.96139487370237409</v>
      </c>
      <c r="G27" s="208"/>
    </row>
    <row r="28" spans="1:12" ht="17.100000000000001" customHeight="1">
      <c r="A28" s="582"/>
      <c r="B28" s="590" t="s">
        <v>641</v>
      </c>
      <c r="C28" s="871">
        <v>18497155000</v>
      </c>
      <c r="D28" s="1170">
        <v>16610894034.07</v>
      </c>
      <c r="E28" s="1164"/>
      <c r="F28" s="866">
        <v>0.89802426557327331</v>
      </c>
      <c r="G28" s="208"/>
    </row>
    <row r="29" spans="1:12" ht="17.100000000000001" customHeight="1">
      <c r="A29" s="582"/>
      <c r="B29" s="591" t="s">
        <v>642</v>
      </c>
      <c r="C29" s="871">
        <v>45522023000</v>
      </c>
      <c r="D29" s="1170">
        <v>32843766222.91</v>
      </c>
      <c r="E29" s="1164"/>
      <c r="F29" s="866">
        <v>0.72149179800093677</v>
      </c>
      <c r="G29" s="208"/>
    </row>
    <row r="30" spans="1:12" ht="17.100000000000001" customHeight="1">
      <c r="A30" s="592"/>
      <c r="B30" s="593" t="s">
        <v>643</v>
      </c>
      <c r="C30" s="872">
        <v>66697426000</v>
      </c>
      <c r="D30" s="1172">
        <v>65403685311</v>
      </c>
      <c r="E30" s="1166"/>
      <c r="F30" s="867">
        <v>0.9806028393209657</v>
      </c>
    </row>
    <row r="31" spans="1:12">
      <c r="C31" s="873"/>
      <c r="D31" s="873"/>
      <c r="E31" s="873"/>
    </row>
    <row r="32" spans="1:12" ht="15">
      <c r="A32" s="1158"/>
    </row>
    <row r="33" spans="1:7" ht="15">
      <c r="B33" s="1055"/>
    </row>
    <row r="34" spans="1:7" ht="15">
      <c r="A34" s="43"/>
      <c r="B34" s="1025"/>
      <c r="C34" s="43"/>
      <c r="D34" s="43"/>
      <c r="E34" s="43"/>
      <c r="F34" s="43"/>
      <c r="G34" s="594"/>
    </row>
    <row r="35" spans="1:7">
      <c r="A35" s="43"/>
      <c r="B35" s="43"/>
      <c r="C35" s="43"/>
      <c r="D35" s="43"/>
      <c r="E35" s="43"/>
      <c r="F35" s="43"/>
      <c r="G35" s="594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4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85" zoomScaleNormal="85" workbookViewId="0">
      <selection activeCell="J28" sqref="J28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619" t="s">
        <v>467</v>
      </c>
      <c r="C1" s="1619"/>
      <c r="D1" s="1619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150">
        <v>5</v>
      </c>
      <c r="F5" s="258"/>
    </row>
    <row r="6" spans="1:10" ht="15.75" customHeight="1">
      <c r="A6" s="256" t="s">
        <v>4</v>
      </c>
      <c r="B6" s="257" t="s">
        <v>4</v>
      </c>
      <c r="E6" s="1151"/>
      <c r="F6" s="259"/>
    </row>
    <row r="7" spans="1:10" ht="15.75" customHeight="1">
      <c r="A7" s="256" t="s">
        <v>471</v>
      </c>
      <c r="B7" s="257" t="s">
        <v>731</v>
      </c>
      <c r="E7" s="1150">
        <v>12</v>
      </c>
      <c r="F7" s="258"/>
    </row>
    <row r="8" spans="1:10" ht="15.75" customHeight="1">
      <c r="A8" s="260"/>
      <c r="B8" s="257" t="s">
        <v>4</v>
      </c>
      <c r="E8" s="1152"/>
      <c r="F8" s="72"/>
    </row>
    <row r="9" spans="1:10" ht="15.75" customHeight="1">
      <c r="A9" s="256" t="s">
        <v>472</v>
      </c>
      <c r="B9" s="257" t="s">
        <v>473</v>
      </c>
      <c r="E9" s="1150">
        <v>14</v>
      </c>
      <c r="F9" s="258"/>
    </row>
    <row r="10" spans="1:10" ht="15.75" customHeight="1">
      <c r="A10" s="260"/>
      <c r="E10" s="1152"/>
      <c r="F10" s="72"/>
    </row>
    <row r="11" spans="1:10" ht="15.75" customHeight="1">
      <c r="A11" s="256" t="s">
        <v>474</v>
      </c>
      <c r="B11" s="257" t="s">
        <v>475</v>
      </c>
      <c r="E11" s="1150">
        <v>19</v>
      </c>
      <c r="F11" s="258"/>
    </row>
    <row r="12" spans="1:10" ht="15.75" customHeight="1">
      <c r="A12" s="260"/>
      <c r="E12" s="1152"/>
      <c r="F12" s="72"/>
    </row>
    <row r="13" spans="1:10" ht="15.75" customHeight="1">
      <c r="A13" s="256" t="s">
        <v>476</v>
      </c>
      <c r="B13" s="257" t="s">
        <v>477</v>
      </c>
      <c r="E13" s="1150">
        <v>22</v>
      </c>
      <c r="F13" s="258"/>
    </row>
    <row r="14" spans="1:10" ht="15.75" customHeight="1">
      <c r="A14" s="260"/>
      <c r="E14" s="1152"/>
      <c r="F14" s="72"/>
    </row>
    <row r="15" spans="1:10" ht="15.75" customHeight="1">
      <c r="A15" s="256" t="s">
        <v>478</v>
      </c>
      <c r="B15" s="257" t="s">
        <v>479</v>
      </c>
      <c r="E15" s="1152">
        <v>24</v>
      </c>
      <c r="F15" s="72"/>
    </row>
    <row r="16" spans="1:10" ht="15.75" customHeight="1">
      <c r="A16" s="260"/>
      <c r="E16" s="1152"/>
      <c r="F16" s="72"/>
    </row>
    <row r="17" spans="1:6" ht="15.75" customHeight="1">
      <c r="A17" s="256" t="s">
        <v>480</v>
      </c>
      <c r="B17" s="257" t="s">
        <v>481</v>
      </c>
      <c r="E17" s="1150">
        <v>28</v>
      </c>
      <c r="F17" s="258"/>
    </row>
    <row r="18" spans="1:6" ht="15.75" customHeight="1">
      <c r="A18" s="260"/>
      <c r="E18" s="1152"/>
      <c r="F18" s="72"/>
    </row>
    <row r="19" spans="1:6" ht="15.75" customHeight="1">
      <c r="A19" s="256" t="s">
        <v>482</v>
      </c>
      <c r="B19" s="257" t="s">
        <v>483</v>
      </c>
      <c r="E19" s="1150">
        <v>34</v>
      </c>
      <c r="F19" s="258"/>
    </row>
    <row r="20" spans="1:6" ht="15.75" customHeight="1">
      <c r="A20" s="256"/>
      <c r="B20" s="257"/>
      <c r="E20" s="1150"/>
      <c r="F20" s="258"/>
    </row>
    <row r="21" spans="1:6" ht="15.75" customHeight="1">
      <c r="A21" s="256" t="s">
        <v>484</v>
      </c>
      <c r="B21" s="257" t="s">
        <v>485</v>
      </c>
      <c r="E21" s="1150">
        <v>48</v>
      </c>
      <c r="F21" s="258"/>
    </row>
    <row r="22" spans="1:6" ht="15.75" customHeight="1">
      <c r="A22" s="256"/>
      <c r="B22" s="257"/>
      <c r="E22" s="1150"/>
      <c r="F22" s="258"/>
    </row>
    <row r="23" spans="1:6" ht="15.75" customHeight="1">
      <c r="A23" s="256" t="s">
        <v>486</v>
      </c>
      <c r="B23" s="257" t="s">
        <v>487</v>
      </c>
      <c r="E23" s="1150">
        <v>53</v>
      </c>
      <c r="F23" s="258"/>
    </row>
    <row r="24" spans="1:6" ht="15.75" customHeight="1">
      <c r="B24" s="257"/>
      <c r="E24" s="1152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150">
        <v>56</v>
      </c>
      <c r="F25" s="264"/>
    </row>
    <row r="26" spans="1:6" ht="15.75">
      <c r="A26" s="265"/>
      <c r="B26" s="262"/>
      <c r="C26" s="263"/>
      <c r="D26" s="263"/>
      <c r="E26" s="1150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150">
        <v>57</v>
      </c>
      <c r="F27" s="264"/>
    </row>
    <row r="28" spans="1:6" ht="15.75">
      <c r="A28" s="265"/>
      <c r="B28" s="262"/>
      <c r="E28" s="1150"/>
      <c r="F28" s="264"/>
    </row>
    <row r="29" spans="1:6" ht="15.75">
      <c r="A29" s="261" t="s">
        <v>492</v>
      </c>
      <c r="B29" s="266" t="s">
        <v>493</v>
      </c>
      <c r="E29" s="1150">
        <v>60</v>
      </c>
      <c r="F29" s="264"/>
    </row>
    <row r="30" spans="1:6" ht="15.75">
      <c r="A30" s="265"/>
      <c r="B30" s="262"/>
      <c r="E30" s="1150"/>
      <c r="F30" s="264"/>
    </row>
    <row r="31" spans="1:6" ht="15.75">
      <c r="A31" s="265" t="s">
        <v>494</v>
      </c>
      <c r="B31" s="266" t="s">
        <v>495</v>
      </c>
      <c r="E31" s="1150">
        <v>61</v>
      </c>
      <c r="F31" s="264"/>
    </row>
    <row r="32" spans="1:6" ht="15.75">
      <c r="A32" s="265"/>
      <c r="B32" s="262"/>
      <c r="E32" s="1150"/>
      <c r="F32" s="264"/>
    </row>
    <row r="33" spans="1:6" ht="15.75">
      <c r="A33" s="265" t="s">
        <v>496</v>
      </c>
      <c r="B33" s="266" t="s">
        <v>497</v>
      </c>
      <c r="C33" s="263"/>
      <c r="D33" s="263"/>
      <c r="E33" s="1150">
        <v>62</v>
      </c>
      <c r="F33" s="264"/>
    </row>
    <row r="34" spans="1:6" ht="15.75">
      <c r="A34" s="261"/>
      <c r="B34" s="262"/>
      <c r="C34" s="263"/>
      <c r="D34" s="263"/>
      <c r="E34" s="1150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150">
        <v>64</v>
      </c>
      <c r="F35" s="264"/>
    </row>
    <row r="36" spans="1:6">
      <c r="E36" s="1150"/>
      <c r="F36" s="258"/>
    </row>
    <row r="37" spans="1:6" ht="15.75">
      <c r="A37" s="265" t="s">
        <v>500</v>
      </c>
      <c r="B37" s="257" t="s">
        <v>501</v>
      </c>
      <c r="C37" s="267"/>
      <c r="E37" s="1153">
        <v>65</v>
      </c>
      <c r="F37" s="268"/>
    </row>
    <row r="38" spans="1:6" ht="15.75">
      <c r="A38" s="269"/>
      <c r="E38" s="1150"/>
      <c r="F38" s="258"/>
    </row>
    <row r="39" spans="1:6" ht="15.75">
      <c r="A39" s="265" t="s">
        <v>502</v>
      </c>
      <c r="B39" s="257" t="s">
        <v>503</v>
      </c>
      <c r="E39" s="1153">
        <v>66</v>
      </c>
      <c r="F39" s="268"/>
    </row>
    <row r="40" spans="1:6" ht="15.75">
      <c r="A40" s="269"/>
      <c r="E40" s="1150"/>
      <c r="F40" s="258"/>
    </row>
    <row r="41" spans="1:6" ht="15.75">
      <c r="A41" s="265" t="s">
        <v>504</v>
      </c>
      <c r="B41" s="257" t="s">
        <v>505</v>
      </c>
      <c r="E41" s="1153">
        <v>68</v>
      </c>
      <c r="F41" s="268"/>
    </row>
    <row r="42" spans="1:6">
      <c r="E42" s="1153"/>
    </row>
    <row r="43" spans="1:6" ht="15.75">
      <c r="A43" s="265" t="s">
        <v>506</v>
      </c>
      <c r="B43" s="257" t="s">
        <v>507</v>
      </c>
      <c r="C43"/>
      <c r="E43" s="1153">
        <v>82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Q26" sqref="Q26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616" t="s">
        <v>509</v>
      </c>
      <c r="C20" s="1616"/>
      <c r="D20" s="1616"/>
      <c r="E20" s="1616"/>
      <c r="F20" s="1616"/>
      <c r="G20" s="1616"/>
      <c r="H20" s="1616"/>
      <c r="I20" s="1616"/>
      <c r="J20" s="1616"/>
      <c r="K20" s="1616"/>
      <c r="L20" s="1616"/>
      <c r="M20" s="1616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616"/>
      <c r="C22" s="1616"/>
      <c r="D22" s="1616"/>
      <c r="E22" s="1616"/>
      <c r="F22" s="1616"/>
      <c r="G22" s="1616"/>
      <c r="H22" s="1616"/>
      <c r="I22" s="1616"/>
      <c r="J22" s="1616"/>
      <c r="K22" s="1616"/>
      <c r="L22" s="1616"/>
      <c r="M22" s="1616"/>
    </row>
    <row r="38" spans="1:14" s="248" customFormat="1" ht="18">
      <c r="A38" s="1618"/>
      <c r="B38" s="1618"/>
      <c r="C38" s="1618"/>
      <c r="D38" s="1618"/>
      <c r="E38" s="1618"/>
      <c r="F38" s="1618"/>
      <c r="G38" s="1618"/>
      <c r="H38" s="1618"/>
      <c r="I38" s="1618"/>
      <c r="J38" s="1618"/>
      <c r="K38" s="1618"/>
      <c r="L38" s="1618"/>
      <c r="M38" s="1618"/>
      <c r="N38" s="1618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showGridLines="0" topLeftCell="A13" zoomScale="70" zoomScaleNormal="70" zoomScaleSheetLayoutView="75" workbookViewId="0">
      <selection activeCell="P38" sqref="P38"/>
    </sheetView>
  </sheetViews>
  <sheetFormatPr defaultColWidth="9.28515625" defaultRowHeight="14.25"/>
  <cols>
    <col min="1" max="1" width="53" style="1201" customWidth="1"/>
    <col min="2" max="2" width="18" style="1201" bestFit="1" customWidth="1"/>
    <col min="3" max="5" width="15.85546875" style="1201" customWidth="1"/>
    <col min="6" max="8" width="12.28515625" style="1201" customWidth="1"/>
    <col min="9" max="9" width="9.28515625" style="1201"/>
    <col min="10" max="12" width="9.28515625" style="1243"/>
    <col min="13" max="252" width="9.28515625" style="1201"/>
    <col min="253" max="253" width="53" style="1201" customWidth="1"/>
    <col min="254" max="254" width="18" style="1201" bestFit="1" customWidth="1"/>
    <col min="255" max="257" width="15.85546875" style="1201" customWidth="1"/>
    <col min="258" max="260" width="12.28515625" style="1201" customWidth="1"/>
    <col min="261" max="262" width="9.28515625" style="1201"/>
    <col min="263" max="263" width="15" style="1201" customWidth="1"/>
    <col min="264" max="264" width="15.5703125" style="1201" bestFit="1" customWidth="1"/>
    <col min="265" max="265" width="15.85546875" style="1201" customWidth="1"/>
    <col min="266" max="508" width="9.28515625" style="1201"/>
    <col min="509" max="509" width="53" style="1201" customWidth="1"/>
    <col min="510" max="510" width="18" style="1201" bestFit="1" customWidth="1"/>
    <col min="511" max="513" width="15.85546875" style="1201" customWidth="1"/>
    <col min="514" max="516" width="12.28515625" style="1201" customWidth="1"/>
    <col min="517" max="518" width="9.28515625" style="1201"/>
    <col min="519" max="519" width="15" style="1201" customWidth="1"/>
    <col min="520" max="520" width="15.5703125" style="1201" bestFit="1" customWidth="1"/>
    <col min="521" max="521" width="15.85546875" style="1201" customWidth="1"/>
    <col min="522" max="764" width="9.28515625" style="1201"/>
    <col min="765" max="765" width="53" style="1201" customWidth="1"/>
    <col min="766" max="766" width="18" style="1201" bestFit="1" customWidth="1"/>
    <col min="767" max="769" width="15.85546875" style="1201" customWidth="1"/>
    <col min="770" max="772" width="12.28515625" style="1201" customWidth="1"/>
    <col min="773" max="774" width="9.28515625" style="1201"/>
    <col min="775" max="775" width="15" style="1201" customWidth="1"/>
    <col min="776" max="776" width="15.5703125" style="1201" bestFit="1" customWidth="1"/>
    <col min="777" max="777" width="15.85546875" style="1201" customWidth="1"/>
    <col min="778" max="1020" width="9.28515625" style="1201"/>
    <col min="1021" max="1021" width="53" style="1201" customWidth="1"/>
    <col min="1022" max="1022" width="18" style="1201" bestFit="1" customWidth="1"/>
    <col min="1023" max="1025" width="15.85546875" style="1201" customWidth="1"/>
    <col min="1026" max="1028" width="12.28515625" style="1201" customWidth="1"/>
    <col min="1029" max="1030" width="9.28515625" style="1201"/>
    <col min="1031" max="1031" width="15" style="1201" customWidth="1"/>
    <col min="1032" max="1032" width="15.5703125" style="1201" bestFit="1" customWidth="1"/>
    <col min="1033" max="1033" width="15.85546875" style="1201" customWidth="1"/>
    <col min="1034" max="1276" width="9.28515625" style="1201"/>
    <col min="1277" max="1277" width="53" style="1201" customWidth="1"/>
    <col min="1278" max="1278" width="18" style="1201" bestFit="1" customWidth="1"/>
    <col min="1279" max="1281" width="15.85546875" style="1201" customWidth="1"/>
    <col min="1282" max="1284" width="12.28515625" style="1201" customWidth="1"/>
    <col min="1285" max="1286" width="9.28515625" style="1201"/>
    <col min="1287" max="1287" width="15" style="1201" customWidth="1"/>
    <col min="1288" max="1288" width="15.5703125" style="1201" bestFit="1" customWidth="1"/>
    <col min="1289" max="1289" width="15.85546875" style="1201" customWidth="1"/>
    <col min="1290" max="1532" width="9.28515625" style="1201"/>
    <col min="1533" max="1533" width="53" style="1201" customWidth="1"/>
    <col min="1534" max="1534" width="18" style="1201" bestFit="1" customWidth="1"/>
    <col min="1535" max="1537" width="15.85546875" style="1201" customWidth="1"/>
    <col min="1538" max="1540" width="12.28515625" style="1201" customWidth="1"/>
    <col min="1541" max="1542" width="9.28515625" style="1201"/>
    <col min="1543" max="1543" width="15" style="1201" customWidth="1"/>
    <col min="1544" max="1544" width="15.5703125" style="1201" bestFit="1" customWidth="1"/>
    <col min="1545" max="1545" width="15.85546875" style="1201" customWidth="1"/>
    <col min="1546" max="1788" width="9.28515625" style="1201"/>
    <col min="1789" max="1789" width="53" style="1201" customWidth="1"/>
    <col min="1790" max="1790" width="18" style="1201" bestFit="1" customWidth="1"/>
    <col min="1791" max="1793" width="15.85546875" style="1201" customWidth="1"/>
    <col min="1794" max="1796" width="12.28515625" style="1201" customWidth="1"/>
    <col min="1797" max="1798" width="9.28515625" style="1201"/>
    <col min="1799" max="1799" width="15" style="1201" customWidth="1"/>
    <col min="1800" max="1800" width="15.5703125" style="1201" bestFit="1" customWidth="1"/>
    <col min="1801" max="1801" width="15.85546875" style="1201" customWidth="1"/>
    <col min="1802" max="2044" width="9.28515625" style="1201"/>
    <col min="2045" max="2045" width="53" style="1201" customWidth="1"/>
    <col min="2046" max="2046" width="18" style="1201" bestFit="1" customWidth="1"/>
    <col min="2047" max="2049" width="15.85546875" style="1201" customWidth="1"/>
    <col min="2050" max="2052" width="12.28515625" style="1201" customWidth="1"/>
    <col min="2053" max="2054" width="9.28515625" style="1201"/>
    <col min="2055" max="2055" width="15" style="1201" customWidth="1"/>
    <col min="2056" max="2056" width="15.5703125" style="1201" bestFit="1" customWidth="1"/>
    <col min="2057" max="2057" width="15.85546875" style="1201" customWidth="1"/>
    <col min="2058" max="2300" width="9.28515625" style="1201"/>
    <col min="2301" max="2301" width="53" style="1201" customWidth="1"/>
    <col min="2302" max="2302" width="18" style="1201" bestFit="1" customWidth="1"/>
    <col min="2303" max="2305" width="15.85546875" style="1201" customWidth="1"/>
    <col min="2306" max="2308" width="12.28515625" style="1201" customWidth="1"/>
    <col min="2309" max="2310" width="9.28515625" style="1201"/>
    <col min="2311" max="2311" width="15" style="1201" customWidth="1"/>
    <col min="2312" max="2312" width="15.5703125" style="1201" bestFit="1" customWidth="1"/>
    <col min="2313" max="2313" width="15.85546875" style="1201" customWidth="1"/>
    <col min="2314" max="2556" width="9.28515625" style="1201"/>
    <col min="2557" max="2557" width="53" style="1201" customWidth="1"/>
    <col min="2558" max="2558" width="18" style="1201" bestFit="1" customWidth="1"/>
    <col min="2559" max="2561" width="15.85546875" style="1201" customWidth="1"/>
    <col min="2562" max="2564" width="12.28515625" style="1201" customWidth="1"/>
    <col min="2565" max="2566" width="9.28515625" style="1201"/>
    <col min="2567" max="2567" width="15" style="1201" customWidth="1"/>
    <col min="2568" max="2568" width="15.5703125" style="1201" bestFit="1" customWidth="1"/>
    <col min="2569" max="2569" width="15.85546875" style="1201" customWidth="1"/>
    <col min="2570" max="2812" width="9.28515625" style="1201"/>
    <col min="2813" max="2813" width="53" style="1201" customWidth="1"/>
    <col min="2814" max="2814" width="18" style="1201" bestFit="1" customWidth="1"/>
    <col min="2815" max="2817" width="15.85546875" style="1201" customWidth="1"/>
    <col min="2818" max="2820" width="12.28515625" style="1201" customWidth="1"/>
    <col min="2821" max="2822" width="9.28515625" style="1201"/>
    <col min="2823" max="2823" width="15" style="1201" customWidth="1"/>
    <col min="2824" max="2824" width="15.5703125" style="1201" bestFit="1" customWidth="1"/>
    <col min="2825" max="2825" width="15.85546875" style="1201" customWidth="1"/>
    <col min="2826" max="3068" width="9.28515625" style="1201"/>
    <col min="3069" max="3069" width="53" style="1201" customWidth="1"/>
    <col min="3070" max="3070" width="18" style="1201" bestFit="1" customWidth="1"/>
    <col min="3071" max="3073" width="15.85546875" style="1201" customWidth="1"/>
    <col min="3074" max="3076" width="12.28515625" style="1201" customWidth="1"/>
    <col min="3077" max="3078" width="9.28515625" style="1201"/>
    <col min="3079" max="3079" width="15" style="1201" customWidth="1"/>
    <col min="3080" max="3080" width="15.5703125" style="1201" bestFit="1" customWidth="1"/>
    <col min="3081" max="3081" width="15.85546875" style="1201" customWidth="1"/>
    <col min="3082" max="3324" width="9.28515625" style="1201"/>
    <col min="3325" max="3325" width="53" style="1201" customWidth="1"/>
    <col min="3326" max="3326" width="18" style="1201" bestFit="1" customWidth="1"/>
    <col min="3327" max="3329" width="15.85546875" style="1201" customWidth="1"/>
    <col min="3330" max="3332" width="12.28515625" style="1201" customWidth="1"/>
    <col min="3333" max="3334" width="9.28515625" style="1201"/>
    <col min="3335" max="3335" width="15" style="1201" customWidth="1"/>
    <col min="3336" max="3336" width="15.5703125" style="1201" bestFit="1" customWidth="1"/>
    <col min="3337" max="3337" width="15.85546875" style="1201" customWidth="1"/>
    <col min="3338" max="3580" width="9.28515625" style="1201"/>
    <col min="3581" max="3581" width="53" style="1201" customWidth="1"/>
    <col min="3582" max="3582" width="18" style="1201" bestFit="1" customWidth="1"/>
    <col min="3583" max="3585" width="15.85546875" style="1201" customWidth="1"/>
    <col min="3586" max="3588" width="12.28515625" style="1201" customWidth="1"/>
    <col min="3589" max="3590" width="9.28515625" style="1201"/>
    <col min="3591" max="3591" width="15" style="1201" customWidth="1"/>
    <col min="3592" max="3592" width="15.5703125" style="1201" bestFit="1" customWidth="1"/>
    <col min="3593" max="3593" width="15.85546875" style="1201" customWidth="1"/>
    <col min="3594" max="3836" width="9.28515625" style="1201"/>
    <col min="3837" max="3837" width="53" style="1201" customWidth="1"/>
    <col min="3838" max="3838" width="18" style="1201" bestFit="1" customWidth="1"/>
    <col min="3839" max="3841" width="15.85546875" style="1201" customWidth="1"/>
    <col min="3842" max="3844" width="12.28515625" style="1201" customWidth="1"/>
    <col min="3845" max="3846" width="9.28515625" style="1201"/>
    <col min="3847" max="3847" width="15" style="1201" customWidth="1"/>
    <col min="3848" max="3848" width="15.5703125" style="1201" bestFit="1" customWidth="1"/>
    <col min="3849" max="3849" width="15.85546875" style="1201" customWidth="1"/>
    <col min="3850" max="4092" width="9.28515625" style="1201"/>
    <col min="4093" max="4093" width="53" style="1201" customWidth="1"/>
    <col min="4094" max="4094" width="18" style="1201" bestFit="1" customWidth="1"/>
    <col min="4095" max="4097" width="15.85546875" style="1201" customWidth="1"/>
    <col min="4098" max="4100" width="12.28515625" style="1201" customWidth="1"/>
    <col min="4101" max="4102" width="9.28515625" style="1201"/>
    <col min="4103" max="4103" width="15" style="1201" customWidth="1"/>
    <col min="4104" max="4104" width="15.5703125" style="1201" bestFit="1" customWidth="1"/>
    <col min="4105" max="4105" width="15.85546875" style="1201" customWidth="1"/>
    <col min="4106" max="4348" width="9.28515625" style="1201"/>
    <col min="4349" max="4349" width="53" style="1201" customWidth="1"/>
    <col min="4350" max="4350" width="18" style="1201" bestFit="1" customWidth="1"/>
    <col min="4351" max="4353" width="15.85546875" style="1201" customWidth="1"/>
    <col min="4354" max="4356" width="12.28515625" style="1201" customWidth="1"/>
    <col min="4357" max="4358" width="9.28515625" style="1201"/>
    <col min="4359" max="4359" width="15" style="1201" customWidth="1"/>
    <col min="4360" max="4360" width="15.5703125" style="1201" bestFit="1" customWidth="1"/>
    <col min="4361" max="4361" width="15.85546875" style="1201" customWidth="1"/>
    <col min="4362" max="4604" width="9.28515625" style="1201"/>
    <col min="4605" max="4605" width="53" style="1201" customWidth="1"/>
    <col min="4606" max="4606" width="18" style="1201" bestFit="1" customWidth="1"/>
    <col min="4607" max="4609" width="15.85546875" style="1201" customWidth="1"/>
    <col min="4610" max="4612" width="12.28515625" style="1201" customWidth="1"/>
    <col min="4613" max="4614" width="9.28515625" style="1201"/>
    <col min="4615" max="4615" width="15" style="1201" customWidth="1"/>
    <col min="4616" max="4616" width="15.5703125" style="1201" bestFit="1" customWidth="1"/>
    <col min="4617" max="4617" width="15.85546875" style="1201" customWidth="1"/>
    <col min="4618" max="4860" width="9.28515625" style="1201"/>
    <col min="4861" max="4861" width="53" style="1201" customWidth="1"/>
    <col min="4862" max="4862" width="18" style="1201" bestFit="1" customWidth="1"/>
    <col min="4863" max="4865" width="15.85546875" style="1201" customWidth="1"/>
    <col min="4866" max="4868" width="12.28515625" style="1201" customWidth="1"/>
    <col min="4869" max="4870" width="9.28515625" style="1201"/>
    <col min="4871" max="4871" width="15" style="1201" customWidth="1"/>
    <col min="4872" max="4872" width="15.5703125" style="1201" bestFit="1" customWidth="1"/>
    <col min="4873" max="4873" width="15.85546875" style="1201" customWidth="1"/>
    <col min="4874" max="5116" width="9.28515625" style="1201"/>
    <col min="5117" max="5117" width="53" style="1201" customWidth="1"/>
    <col min="5118" max="5118" width="18" style="1201" bestFit="1" customWidth="1"/>
    <col min="5119" max="5121" width="15.85546875" style="1201" customWidth="1"/>
    <col min="5122" max="5124" width="12.28515625" style="1201" customWidth="1"/>
    <col min="5125" max="5126" width="9.28515625" style="1201"/>
    <col min="5127" max="5127" width="15" style="1201" customWidth="1"/>
    <col min="5128" max="5128" width="15.5703125" style="1201" bestFit="1" customWidth="1"/>
    <col min="5129" max="5129" width="15.85546875" style="1201" customWidth="1"/>
    <col min="5130" max="5372" width="9.28515625" style="1201"/>
    <col min="5373" max="5373" width="53" style="1201" customWidth="1"/>
    <col min="5374" max="5374" width="18" style="1201" bestFit="1" customWidth="1"/>
    <col min="5375" max="5377" width="15.85546875" style="1201" customWidth="1"/>
    <col min="5378" max="5380" width="12.28515625" style="1201" customWidth="1"/>
    <col min="5381" max="5382" width="9.28515625" style="1201"/>
    <col min="5383" max="5383" width="15" style="1201" customWidth="1"/>
    <col min="5384" max="5384" width="15.5703125" style="1201" bestFit="1" customWidth="1"/>
    <col min="5385" max="5385" width="15.85546875" style="1201" customWidth="1"/>
    <col min="5386" max="5628" width="9.28515625" style="1201"/>
    <col min="5629" max="5629" width="53" style="1201" customWidth="1"/>
    <col min="5630" max="5630" width="18" style="1201" bestFit="1" customWidth="1"/>
    <col min="5631" max="5633" width="15.85546875" style="1201" customWidth="1"/>
    <col min="5634" max="5636" width="12.28515625" style="1201" customWidth="1"/>
    <col min="5637" max="5638" width="9.28515625" style="1201"/>
    <col min="5639" max="5639" width="15" style="1201" customWidth="1"/>
    <col min="5640" max="5640" width="15.5703125" style="1201" bestFit="1" customWidth="1"/>
    <col min="5641" max="5641" width="15.85546875" style="1201" customWidth="1"/>
    <col min="5642" max="5884" width="9.28515625" style="1201"/>
    <col min="5885" max="5885" width="53" style="1201" customWidth="1"/>
    <col min="5886" max="5886" width="18" style="1201" bestFit="1" customWidth="1"/>
    <col min="5887" max="5889" width="15.85546875" style="1201" customWidth="1"/>
    <col min="5890" max="5892" width="12.28515625" style="1201" customWidth="1"/>
    <col min="5893" max="5894" width="9.28515625" style="1201"/>
    <col min="5895" max="5895" width="15" style="1201" customWidth="1"/>
    <col min="5896" max="5896" width="15.5703125" style="1201" bestFit="1" customWidth="1"/>
    <col min="5897" max="5897" width="15.85546875" style="1201" customWidth="1"/>
    <col min="5898" max="6140" width="9.28515625" style="1201"/>
    <col min="6141" max="6141" width="53" style="1201" customWidth="1"/>
    <col min="6142" max="6142" width="18" style="1201" bestFit="1" customWidth="1"/>
    <col min="6143" max="6145" width="15.85546875" style="1201" customWidth="1"/>
    <col min="6146" max="6148" width="12.28515625" style="1201" customWidth="1"/>
    <col min="6149" max="6150" width="9.28515625" style="1201"/>
    <col min="6151" max="6151" width="15" style="1201" customWidth="1"/>
    <col min="6152" max="6152" width="15.5703125" style="1201" bestFit="1" customWidth="1"/>
    <col min="6153" max="6153" width="15.85546875" style="1201" customWidth="1"/>
    <col min="6154" max="6396" width="9.28515625" style="1201"/>
    <col min="6397" max="6397" width="53" style="1201" customWidth="1"/>
    <col min="6398" max="6398" width="18" style="1201" bestFit="1" customWidth="1"/>
    <col min="6399" max="6401" width="15.85546875" style="1201" customWidth="1"/>
    <col min="6402" max="6404" width="12.28515625" style="1201" customWidth="1"/>
    <col min="6405" max="6406" width="9.28515625" style="1201"/>
    <col min="6407" max="6407" width="15" style="1201" customWidth="1"/>
    <col min="6408" max="6408" width="15.5703125" style="1201" bestFit="1" customWidth="1"/>
    <col min="6409" max="6409" width="15.85546875" style="1201" customWidth="1"/>
    <col min="6410" max="6652" width="9.28515625" style="1201"/>
    <col min="6653" max="6653" width="53" style="1201" customWidth="1"/>
    <col min="6654" max="6654" width="18" style="1201" bestFit="1" customWidth="1"/>
    <col min="6655" max="6657" width="15.85546875" style="1201" customWidth="1"/>
    <col min="6658" max="6660" width="12.28515625" style="1201" customWidth="1"/>
    <col min="6661" max="6662" width="9.28515625" style="1201"/>
    <col min="6663" max="6663" width="15" style="1201" customWidth="1"/>
    <col min="6664" max="6664" width="15.5703125" style="1201" bestFit="1" customWidth="1"/>
    <col min="6665" max="6665" width="15.85546875" style="1201" customWidth="1"/>
    <col min="6666" max="6908" width="9.28515625" style="1201"/>
    <col min="6909" max="6909" width="53" style="1201" customWidth="1"/>
    <col min="6910" max="6910" width="18" style="1201" bestFit="1" customWidth="1"/>
    <col min="6911" max="6913" width="15.85546875" style="1201" customWidth="1"/>
    <col min="6914" max="6916" width="12.28515625" style="1201" customWidth="1"/>
    <col min="6917" max="6918" width="9.28515625" style="1201"/>
    <col min="6919" max="6919" width="15" style="1201" customWidth="1"/>
    <col min="6920" max="6920" width="15.5703125" style="1201" bestFit="1" customWidth="1"/>
    <col min="6921" max="6921" width="15.85546875" style="1201" customWidth="1"/>
    <col min="6922" max="7164" width="9.28515625" style="1201"/>
    <col min="7165" max="7165" width="53" style="1201" customWidth="1"/>
    <col min="7166" max="7166" width="18" style="1201" bestFit="1" customWidth="1"/>
    <col min="7167" max="7169" width="15.85546875" style="1201" customWidth="1"/>
    <col min="7170" max="7172" width="12.28515625" style="1201" customWidth="1"/>
    <col min="7173" max="7174" width="9.28515625" style="1201"/>
    <col min="7175" max="7175" width="15" style="1201" customWidth="1"/>
    <col min="7176" max="7176" width="15.5703125" style="1201" bestFit="1" customWidth="1"/>
    <col min="7177" max="7177" width="15.85546875" style="1201" customWidth="1"/>
    <col min="7178" max="7420" width="9.28515625" style="1201"/>
    <col min="7421" max="7421" width="53" style="1201" customWidth="1"/>
    <col min="7422" max="7422" width="18" style="1201" bestFit="1" customWidth="1"/>
    <col min="7423" max="7425" width="15.85546875" style="1201" customWidth="1"/>
    <col min="7426" max="7428" width="12.28515625" style="1201" customWidth="1"/>
    <col min="7429" max="7430" width="9.28515625" style="1201"/>
    <col min="7431" max="7431" width="15" style="1201" customWidth="1"/>
    <col min="7432" max="7432" width="15.5703125" style="1201" bestFit="1" customWidth="1"/>
    <col min="7433" max="7433" width="15.85546875" style="1201" customWidth="1"/>
    <col min="7434" max="7676" width="9.28515625" style="1201"/>
    <col min="7677" max="7677" width="53" style="1201" customWidth="1"/>
    <col min="7678" max="7678" width="18" style="1201" bestFit="1" customWidth="1"/>
    <col min="7679" max="7681" width="15.85546875" style="1201" customWidth="1"/>
    <col min="7682" max="7684" width="12.28515625" style="1201" customWidth="1"/>
    <col min="7685" max="7686" width="9.28515625" style="1201"/>
    <col min="7687" max="7687" width="15" style="1201" customWidth="1"/>
    <col min="7688" max="7688" width="15.5703125" style="1201" bestFit="1" customWidth="1"/>
    <col min="7689" max="7689" width="15.85546875" style="1201" customWidth="1"/>
    <col min="7690" max="7932" width="9.28515625" style="1201"/>
    <col min="7933" max="7933" width="53" style="1201" customWidth="1"/>
    <col min="7934" max="7934" width="18" style="1201" bestFit="1" customWidth="1"/>
    <col min="7935" max="7937" width="15.85546875" style="1201" customWidth="1"/>
    <col min="7938" max="7940" width="12.28515625" style="1201" customWidth="1"/>
    <col min="7941" max="7942" width="9.28515625" style="1201"/>
    <col min="7943" max="7943" width="15" style="1201" customWidth="1"/>
    <col min="7944" max="7944" width="15.5703125" style="1201" bestFit="1" customWidth="1"/>
    <col min="7945" max="7945" width="15.85546875" style="1201" customWidth="1"/>
    <col min="7946" max="8188" width="9.28515625" style="1201"/>
    <col min="8189" max="8189" width="53" style="1201" customWidth="1"/>
    <col min="8190" max="8190" width="18" style="1201" bestFit="1" customWidth="1"/>
    <col min="8191" max="8193" width="15.85546875" style="1201" customWidth="1"/>
    <col min="8194" max="8196" width="12.28515625" style="1201" customWidth="1"/>
    <col min="8197" max="8198" width="9.28515625" style="1201"/>
    <col min="8199" max="8199" width="15" style="1201" customWidth="1"/>
    <col min="8200" max="8200" width="15.5703125" style="1201" bestFit="1" customWidth="1"/>
    <col min="8201" max="8201" width="15.85546875" style="1201" customWidth="1"/>
    <col min="8202" max="8444" width="9.28515625" style="1201"/>
    <col min="8445" max="8445" width="53" style="1201" customWidth="1"/>
    <col min="8446" max="8446" width="18" style="1201" bestFit="1" customWidth="1"/>
    <col min="8447" max="8449" width="15.85546875" style="1201" customWidth="1"/>
    <col min="8450" max="8452" width="12.28515625" style="1201" customWidth="1"/>
    <col min="8453" max="8454" width="9.28515625" style="1201"/>
    <col min="8455" max="8455" width="15" style="1201" customWidth="1"/>
    <col min="8456" max="8456" width="15.5703125" style="1201" bestFit="1" customWidth="1"/>
    <col min="8457" max="8457" width="15.85546875" style="1201" customWidth="1"/>
    <col min="8458" max="8700" width="9.28515625" style="1201"/>
    <col min="8701" max="8701" width="53" style="1201" customWidth="1"/>
    <col min="8702" max="8702" width="18" style="1201" bestFit="1" customWidth="1"/>
    <col min="8703" max="8705" width="15.85546875" style="1201" customWidth="1"/>
    <col min="8706" max="8708" width="12.28515625" style="1201" customWidth="1"/>
    <col min="8709" max="8710" width="9.28515625" style="1201"/>
    <col min="8711" max="8711" width="15" style="1201" customWidth="1"/>
    <col min="8712" max="8712" width="15.5703125" style="1201" bestFit="1" customWidth="1"/>
    <col min="8713" max="8713" width="15.85546875" style="1201" customWidth="1"/>
    <col min="8714" max="8956" width="9.28515625" style="1201"/>
    <col min="8957" max="8957" width="53" style="1201" customWidth="1"/>
    <col min="8958" max="8958" width="18" style="1201" bestFit="1" customWidth="1"/>
    <col min="8959" max="8961" width="15.85546875" style="1201" customWidth="1"/>
    <col min="8962" max="8964" width="12.28515625" style="1201" customWidth="1"/>
    <col min="8965" max="8966" width="9.28515625" style="1201"/>
    <col min="8967" max="8967" width="15" style="1201" customWidth="1"/>
    <col min="8968" max="8968" width="15.5703125" style="1201" bestFit="1" customWidth="1"/>
    <col min="8969" max="8969" width="15.85546875" style="1201" customWidth="1"/>
    <col min="8970" max="9212" width="9.28515625" style="1201"/>
    <col min="9213" max="9213" width="53" style="1201" customWidth="1"/>
    <col min="9214" max="9214" width="18" style="1201" bestFit="1" customWidth="1"/>
    <col min="9215" max="9217" width="15.85546875" style="1201" customWidth="1"/>
    <col min="9218" max="9220" width="12.28515625" style="1201" customWidth="1"/>
    <col min="9221" max="9222" width="9.28515625" style="1201"/>
    <col min="9223" max="9223" width="15" style="1201" customWidth="1"/>
    <col min="9224" max="9224" width="15.5703125" style="1201" bestFit="1" customWidth="1"/>
    <col min="9225" max="9225" width="15.85546875" style="1201" customWidth="1"/>
    <col min="9226" max="9468" width="9.28515625" style="1201"/>
    <col min="9469" max="9469" width="53" style="1201" customWidth="1"/>
    <col min="9470" max="9470" width="18" style="1201" bestFit="1" customWidth="1"/>
    <col min="9471" max="9473" width="15.85546875" style="1201" customWidth="1"/>
    <col min="9474" max="9476" width="12.28515625" style="1201" customWidth="1"/>
    <col min="9477" max="9478" width="9.28515625" style="1201"/>
    <col min="9479" max="9479" width="15" style="1201" customWidth="1"/>
    <col min="9480" max="9480" width="15.5703125" style="1201" bestFit="1" customWidth="1"/>
    <col min="9481" max="9481" width="15.85546875" style="1201" customWidth="1"/>
    <col min="9482" max="9724" width="9.28515625" style="1201"/>
    <col min="9725" max="9725" width="53" style="1201" customWidth="1"/>
    <col min="9726" max="9726" width="18" style="1201" bestFit="1" customWidth="1"/>
    <col min="9727" max="9729" width="15.85546875" style="1201" customWidth="1"/>
    <col min="9730" max="9732" width="12.28515625" style="1201" customWidth="1"/>
    <col min="9733" max="9734" width="9.28515625" style="1201"/>
    <col min="9735" max="9735" width="15" style="1201" customWidth="1"/>
    <col min="9736" max="9736" width="15.5703125" style="1201" bestFit="1" customWidth="1"/>
    <col min="9737" max="9737" width="15.85546875" style="1201" customWidth="1"/>
    <col min="9738" max="9980" width="9.28515625" style="1201"/>
    <col min="9981" max="9981" width="53" style="1201" customWidth="1"/>
    <col min="9982" max="9982" width="18" style="1201" bestFit="1" customWidth="1"/>
    <col min="9983" max="9985" width="15.85546875" style="1201" customWidth="1"/>
    <col min="9986" max="9988" width="12.28515625" style="1201" customWidth="1"/>
    <col min="9989" max="9990" width="9.28515625" style="1201"/>
    <col min="9991" max="9991" width="15" style="1201" customWidth="1"/>
    <col min="9992" max="9992" width="15.5703125" style="1201" bestFit="1" customWidth="1"/>
    <col min="9993" max="9993" width="15.85546875" style="1201" customWidth="1"/>
    <col min="9994" max="10236" width="9.28515625" style="1201"/>
    <col min="10237" max="10237" width="53" style="1201" customWidth="1"/>
    <col min="10238" max="10238" width="18" style="1201" bestFit="1" customWidth="1"/>
    <col min="10239" max="10241" width="15.85546875" style="1201" customWidth="1"/>
    <col min="10242" max="10244" width="12.28515625" style="1201" customWidth="1"/>
    <col min="10245" max="10246" width="9.28515625" style="1201"/>
    <col min="10247" max="10247" width="15" style="1201" customWidth="1"/>
    <col min="10248" max="10248" width="15.5703125" style="1201" bestFit="1" customWidth="1"/>
    <col min="10249" max="10249" width="15.85546875" style="1201" customWidth="1"/>
    <col min="10250" max="10492" width="9.28515625" style="1201"/>
    <col min="10493" max="10493" width="53" style="1201" customWidth="1"/>
    <col min="10494" max="10494" width="18" style="1201" bestFit="1" customWidth="1"/>
    <col min="10495" max="10497" width="15.85546875" style="1201" customWidth="1"/>
    <col min="10498" max="10500" width="12.28515625" style="1201" customWidth="1"/>
    <col min="10501" max="10502" width="9.28515625" style="1201"/>
    <col min="10503" max="10503" width="15" style="1201" customWidth="1"/>
    <col min="10504" max="10504" width="15.5703125" style="1201" bestFit="1" customWidth="1"/>
    <col min="10505" max="10505" width="15.85546875" style="1201" customWidth="1"/>
    <col min="10506" max="10748" width="9.28515625" style="1201"/>
    <col min="10749" max="10749" width="53" style="1201" customWidth="1"/>
    <col min="10750" max="10750" width="18" style="1201" bestFit="1" customWidth="1"/>
    <col min="10751" max="10753" width="15.85546875" style="1201" customWidth="1"/>
    <col min="10754" max="10756" width="12.28515625" style="1201" customWidth="1"/>
    <col min="10757" max="10758" width="9.28515625" style="1201"/>
    <col min="10759" max="10759" width="15" style="1201" customWidth="1"/>
    <col min="10760" max="10760" width="15.5703125" style="1201" bestFit="1" customWidth="1"/>
    <col min="10761" max="10761" width="15.85546875" style="1201" customWidth="1"/>
    <col min="10762" max="11004" width="9.28515625" style="1201"/>
    <col min="11005" max="11005" width="53" style="1201" customWidth="1"/>
    <col min="11006" max="11006" width="18" style="1201" bestFit="1" customWidth="1"/>
    <col min="11007" max="11009" width="15.85546875" style="1201" customWidth="1"/>
    <col min="11010" max="11012" width="12.28515625" style="1201" customWidth="1"/>
    <col min="11013" max="11014" width="9.28515625" style="1201"/>
    <col min="11015" max="11015" width="15" style="1201" customWidth="1"/>
    <col min="11016" max="11016" width="15.5703125" style="1201" bestFit="1" customWidth="1"/>
    <col min="11017" max="11017" width="15.85546875" style="1201" customWidth="1"/>
    <col min="11018" max="11260" width="9.28515625" style="1201"/>
    <col min="11261" max="11261" width="53" style="1201" customWidth="1"/>
    <col min="11262" max="11262" width="18" style="1201" bestFit="1" customWidth="1"/>
    <col min="11263" max="11265" width="15.85546875" style="1201" customWidth="1"/>
    <col min="11266" max="11268" width="12.28515625" style="1201" customWidth="1"/>
    <col min="11269" max="11270" width="9.28515625" style="1201"/>
    <col min="11271" max="11271" width="15" style="1201" customWidth="1"/>
    <col min="11272" max="11272" width="15.5703125" style="1201" bestFit="1" customWidth="1"/>
    <col min="11273" max="11273" width="15.85546875" style="1201" customWidth="1"/>
    <col min="11274" max="11516" width="9.28515625" style="1201"/>
    <col min="11517" max="11517" width="53" style="1201" customWidth="1"/>
    <col min="11518" max="11518" width="18" style="1201" bestFit="1" customWidth="1"/>
    <col min="11519" max="11521" width="15.85546875" style="1201" customWidth="1"/>
    <col min="11522" max="11524" width="12.28515625" style="1201" customWidth="1"/>
    <col min="11525" max="11526" width="9.28515625" style="1201"/>
    <col min="11527" max="11527" width="15" style="1201" customWidth="1"/>
    <col min="11528" max="11528" width="15.5703125" style="1201" bestFit="1" customWidth="1"/>
    <col min="11529" max="11529" width="15.85546875" style="1201" customWidth="1"/>
    <col min="11530" max="11772" width="9.28515625" style="1201"/>
    <col min="11773" max="11773" width="53" style="1201" customWidth="1"/>
    <col min="11774" max="11774" width="18" style="1201" bestFit="1" customWidth="1"/>
    <col min="11775" max="11777" width="15.85546875" style="1201" customWidth="1"/>
    <col min="11778" max="11780" width="12.28515625" style="1201" customWidth="1"/>
    <col min="11781" max="11782" width="9.28515625" style="1201"/>
    <col min="11783" max="11783" width="15" style="1201" customWidth="1"/>
    <col min="11784" max="11784" width="15.5703125" style="1201" bestFit="1" customWidth="1"/>
    <col min="11785" max="11785" width="15.85546875" style="1201" customWidth="1"/>
    <col min="11786" max="12028" width="9.28515625" style="1201"/>
    <col min="12029" max="12029" width="53" style="1201" customWidth="1"/>
    <col min="12030" max="12030" width="18" style="1201" bestFit="1" customWidth="1"/>
    <col min="12031" max="12033" width="15.85546875" style="1201" customWidth="1"/>
    <col min="12034" max="12036" width="12.28515625" style="1201" customWidth="1"/>
    <col min="12037" max="12038" width="9.28515625" style="1201"/>
    <col min="12039" max="12039" width="15" style="1201" customWidth="1"/>
    <col min="12040" max="12040" width="15.5703125" style="1201" bestFit="1" customWidth="1"/>
    <col min="12041" max="12041" width="15.85546875" style="1201" customWidth="1"/>
    <col min="12042" max="12284" width="9.28515625" style="1201"/>
    <col min="12285" max="12285" width="53" style="1201" customWidth="1"/>
    <col min="12286" max="12286" width="18" style="1201" bestFit="1" customWidth="1"/>
    <col min="12287" max="12289" width="15.85546875" style="1201" customWidth="1"/>
    <col min="12290" max="12292" width="12.28515625" style="1201" customWidth="1"/>
    <col min="12293" max="12294" width="9.28515625" style="1201"/>
    <col min="12295" max="12295" width="15" style="1201" customWidth="1"/>
    <col min="12296" max="12296" width="15.5703125" style="1201" bestFit="1" customWidth="1"/>
    <col min="12297" max="12297" width="15.85546875" style="1201" customWidth="1"/>
    <col min="12298" max="12540" width="9.28515625" style="1201"/>
    <col min="12541" max="12541" width="53" style="1201" customWidth="1"/>
    <col min="12542" max="12542" width="18" style="1201" bestFit="1" customWidth="1"/>
    <col min="12543" max="12545" width="15.85546875" style="1201" customWidth="1"/>
    <col min="12546" max="12548" width="12.28515625" style="1201" customWidth="1"/>
    <col min="12549" max="12550" width="9.28515625" style="1201"/>
    <col min="12551" max="12551" width="15" style="1201" customWidth="1"/>
    <col min="12552" max="12552" width="15.5703125" style="1201" bestFit="1" customWidth="1"/>
    <col min="12553" max="12553" width="15.85546875" style="1201" customWidth="1"/>
    <col min="12554" max="12796" width="9.28515625" style="1201"/>
    <col min="12797" max="12797" width="53" style="1201" customWidth="1"/>
    <col min="12798" max="12798" width="18" style="1201" bestFit="1" customWidth="1"/>
    <col min="12799" max="12801" width="15.85546875" style="1201" customWidth="1"/>
    <col min="12802" max="12804" width="12.28515625" style="1201" customWidth="1"/>
    <col min="12805" max="12806" width="9.28515625" style="1201"/>
    <col min="12807" max="12807" width="15" style="1201" customWidth="1"/>
    <col min="12808" max="12808" width="15.5703125" style="1201" bestFit="1" customWidth="1"/>
    <col min="12809" max="12809" width="15.85546875" style="1201" customWidth="1"/>
    <col min="12810" max="13052" width="9.28515625" style="1201"/>
    <col min="13053" max="13053" width="53" style="1201" customWidth="1"/>
    <col min="13054" max="13054" width="18" style="1201" bestFit="1" customWidth="1"/>
    <col min="13055" max="13057" width="15.85546875" style="1201" customWidth="1"/>
    <col min="13058" max="13060" width="12.28515625" style="1201" customWidth="1"/>
    <col min="13061" max="13062" width="9.28515625" style="1201"/>
    <col min="13063" max="13063" width="15" style="1201" customWidth="1"/>
    <col min="13064" max="13064" width="15.5703125" style="1201" bestFit="1" customWidth="1"/>
    <col min="13065" max="13065" width="15.85546875" style="1201" customWidth="1"/>
    <col min="13066" max="13308" width="9.28515625" style="1201"/>
    <col min="13309" max="13309" width="53" style="1201" customWidth="1"/>
    <col min="13310" max="13310" width="18" style="1201" bestFit="1" customWidth="1"/>
    <col min="13311" max="13313" width="15.85546875" style="1201" customWidth="1"/>
    <col min="13314" max="13316" width="12.28515625" style="1201" customWidth="1"/>
    <col min="13317" max="13318" width="9.28515625" style="1201"/>
    <col min="13319" max="13319" width="15" style="1201" customWidth="1"/>
    <col min="13320" max="13320" width="15.5703125" style="1201" bestFit="1" customWidth="1"/>
    <col min="13321" max="13321" width="15.85546875" style="1201" customWidth="1"/>
    <col min="13322" max="13564" width="9.28515625" style="1201"/>
    <col min="13565" max="13565" width="53" style="1201" customWidth="1"/>
    <col min="13566" max="13566" width="18" style="1201" bestFit="1" customWidth="1"/>
    <col min="13567" max="13569" width="15.85546875" style="1201" customWidth="1"/>
    <col min="13570" max="13572" width="12.28515625" style="1201" customWidth="1"/>
    <col min="13573" max="13574" width="9.28515625" style="1201"/>
    <col min="13575" max="13575" width="15" style="1201" customWidth="1"/>
    <col min="13576" max="13576" width="15.5703125" style="1201" bestFit="1" customWidth="1"/>
    <col min="13577" max="13577" width="15.85546875" style="1201" customWidth="1"/>
    <col min="13578" max="13820" width="9.28515625" style="1201"/>
    <col min="13821" max="13821" width="53" style="1201" customWidth="1"/>
    <col min="13822" max="13822" width="18" style="1201" bestFit="1" customWidth="1"/>
    <col min="13823" max="13825" width="15.85546875" style="1201" customWidth="1"/>
    <col min="13826" max="13828" width="12.28515625" style="1201" customWidth="1"/>
    <col min="13829" max="13830" width="9.28515625" style="1201"/>
    <col min="13831" max="13831" width="15" style="1201" customWidth="1"/>
    <col min="13832" max="13832" width="15.5703125" style="1201" bestFit="1" customWidth="1"/>
    <col min="13833" max="13833" width="15.85546875" style="1201" customWidth="1"/>
    <col min="13834" max="14076" width="9.28515625" style="1201"/>
    <col min="14077" max="14077" width="53" style="1201" customWidth="1"/>
    <col min="14078" max="14078" width="18" style="1201" bestFit="1" customWidth="1"/>
    <col min="14079" max="14081" width="15.85546875" style="1201" customWidth="1"/>
    <col min="14082" max="14084" width="12.28515625" style="1201" customWidth="1"/>
    <col min="14085" max="14086" width="9.28515625" style="1201"/>
    <col min="14087" max="14087" width="15" style="1201" customWidth="1"/>
    <col min="14088" max="14088" width="15.5703125" style="1201" bestFit="1" customWidth="1"/>
    <col min="14089" max="14089" width="15.85546875" style="1201" customWidth="1"/>
    <col min="14090" max="14332" width="9.28515625" style="1201"/>
    <col min="14333" max="14333" width="53" style="1201" customWidth="1"/>
    <col min="14334" max="14334" width="18" style="1201" bestFit="1" customWidth="1"/>
    <col min="14335" max="14337" width="15.85546875" style="1201" customWidth="1"/>
    <col min="14338" max="14340" width="12.28515625" style="1201" customWidth="1"/>
    <col min="14341" max="14342" width="9.28515625" style="1201"/>
    <col min="14343" max="14343" width="15" style="1201" customWidth="1"/>
    <col min="14344" max="14344" width="15.5703125" style="1201" bestFit="1" customWidth="1"/>
    <col min="14345" max="14345" width="15.85546875" style="1201" customWidth="1"/>
    <col min="14346" max="14588" width="9.28515625" style="1201"/>
    <col min="14589" max="14589" width="53" style="1201" customWidth="1"/>
    <col min="14590" max="14590" width="18" style="1201" bestFit="1" customWidth="1"/>
    <col min="14591" max="14593" width="15.85546875" style="1201" customWidth="1"/>
    <col min="14594" max="14596" width="12.28515625" style="1201" customWidth="1"/>
    <col min="14597" max="14598" width="9.28515625" style="1201"/>
    <col min="14599" max="14599" width="15" style="1201" customWidth="1"/>
    <col min="14600" max="14600" width="15.5703125" style="1201" bestFit="1" customWidth="1"/>
    <col min="14601" max="14601" width="15.85546875" style="1201" customWidth="1"/>
    <col min="14602" max="14844" width="9.28515625" style="1201"/>
    <col min="14845" max="14845" width="53" style="1201" customWidth="1"/>
    <col min="14846" max="14846" width="18" style="1201" bestFit="1" customWidth="1"/>
    <col min="14847" max="14849" width="15.85546875" style="1201" customWidth="1"/>
    <col min="14850" max="14852" width="12.28515625" style="1201" customWidth="1"/>
    <col min="14853" max="14854" width="9.28515625" style="1201"/>
    <col min="14855" max="14855" width="15" style="1201" customWidth="1"/>
    <col min="14856" max="14856" width="15.5703125" style="1201" bestFit="1" customWidth="1"/>
    <col min="14857" max="14857" width="15.85546875" style="1201" customWidth="1"/>
    <col min="14858" max="15100" width="9.28515625" style="1201"/>
    <col min="15101" max="15101" width="53" style="1201" customWidth="1"/>
    <col min="15102" max="15102" width="18" style="1201" bestFit="1" customWidth="1"/>
    <col min="15103" max="15105" width="15.85546875" style="1201" customWidth="1"/>
    <col min="15106" max="15108" width="12.28515625" style="1201" customWidth="1"/>
    <col min="15109" max="15110" width="9.28515625" style="1201"/>
    <col min="15111" max="15111" width="15" style="1201" customWidth="1"/>
    <col min="15112" max="15112" width="15.5703125" style="1201" bestFit="1" customWidth="1"/>
    <col min="15113" max="15113" width="15.85546875" style="1201" customWidth="1"/>
    <col min="15114" max="15356" width="9.28515625" style="1201"/>
    <col min="15357" max="15357" width="53" style="1201" customWidth="1"/>
    <col min="15358" max="15358" width="18" style="1201" bestFit="1" customWidth="1"/>
    <col min="15359" max="15361" width="15.85546875" style="1201" customWidth="1"/>
    <col min="15362" max="15364" width="12.28515625" style="1201" customWidth="1"/>
    <col min="15365" max="15366" width="9.28515625" style="1201"/>
    <col min="15367" max="15367" width="15" style="1201" customWidth="1"/>
    <col min="15368" max="15368" width="15.5703125" style="1201" bestFit="1" customWidth="1"/>
    <col min="15369" max="15369" width="15.85546875" style="1201" customWidth="1"/>
    <col min="15370" max="15612" width="9.28515625" style="1201"/>
    <col min="15613" max="15613" width="53" style="1201" customWidth="1"/>
    <col min="15614" max="15614" width="18" style="1201" bestFit="1" customWidth="1"/>
    <col min="15615" max="15617" width="15.85546875" style="1201" customWidth="1"/>
    <col min="15618" max="15620" width="12.28515625" style="1201" customWidth="1"/>
    <col min="15621" max="15622" width="9.28515625" style="1201"/>
    <col min="15623" max="15623" width="15" style="1201" customWidth="1"/>
    <col min="15624" max="15624" width="15.5703125" style="1201" bestFit="1" customWidth="1"/>
    <col min="15625" max="15625" width="15.85546875" style="1201" customWidth="1"/>
    <col min="15626" max="15868" width="9.28515625" style="1201"/>
    <col min="15869" max="15869" width="53" style="1201" customWidth="1"/>
    <col min="15870" max="15870" width="18" style="1201" bestFit="1" customWidth="1"/>
    <col min="15871" max="15873" width="15.85546875" style="1201" customWidth="1"/>
    <col min="15874" max="15876" width="12.28515625" style="1201" customWidth="1"/>
    <col min="15877" max="15878" width="9.28515625" style="1201"/>
    <col min="15879" max="15879" width="15" style="1201" customWidth="1"/>
    <col min="15880" max="15880" width="15.5703125" style="1201" bestFit="1" customWidth="1"/>
    <col min="15881" max="15881" width="15.85546875" style="1201" customWidth="1"/>
    <col min="15882" max="16124" width="9.28515625" style="1201"/>
    <col min="16125" max="16125" width="53" style="1201" customWidth="1"/>
    <col min="16126" max="16126" width="18" style="1201" bestFit="1" customWidth="1"/>
    <col min="16127" max="16129" width="15.85546875" style="1201" customWidth="1"/>
    <col min="16130" max="16132" width="12.28515625" style="1201" customWidth="1"/>
    <col min="16133" max="16134" width="9.28515625" style="1201"/>
    <col min="16135" max="16135" width="15" style="1201" customWidth="1"/>
    <col min="16136" max="16136" width="15.5703125" style="1201" bestFit="1" customWidth="1"/>
    <col min="16137" max="16137" width="15.85546875" style="1201" customWidth="1"/>
    <col min="16138" max="16384" width="9.28515625" style="1201"/>
  </cols>
  <sheetData>
    <row r="1" spans="1:12" ht="17.25" customHeight="1">
      <c r="A1" s="1199" t="s">
        <v>500</v>
      </c>
      <c r="B1" s="1199"/>
      <c r="C1" s="1200"/>
      <c r="D1" s="1200"/>
      <c r="E1" s="1200"/>
      <c r="F1" s="1200"/>
      <c r="G1" s="1200"/>
      <c r="H1" s="1200"/>
      <c r="J1" s="1201"/>
      <c r="K1" s="1201"/>
      <c r="L1" s="1201"/>
    </row>
    <row r="2" spans="1:12" ht="17.25" customHeight="1">
      <c r="A2" s="1202"/>
      <c r="B2" s="1202"/>
      <c r="C2" s="1200"/>
      <c r="D2" s="1200"/>
      <c r="E2" s="1200"/>
      <c r="F2" s="1200"/>
      <c r="G2" s="1200"/>
      <c r="H2" s="1200"/>
      <c r="J2" s="1201"/>
      <c r="K2" s="1201"/>
      <c r="L2" s="1201"/>
    </row>
    <row r="3" spans="1:12" ht="17.25" customHeight="1">
      <c r="A3" s="1203" t="s">
        <v>776</v>
      </c>
      <c r="B3" s="1204"/>
      <c r="C3" s="1205"/>
      <c r="D3" s="1205"/>
      <c r="E3" s="1205"/>
      <c r="F3" s="1205"/>
      <c r="G3" s="1205"/>
      <c r="H3" s="1205"/>
      <c r="J3" s="1201"/>
      <c r="K3" s="1201"/>
      <c r="L3" s="1201"/>
    </row>
    <row r="4" spans="1:12" ht="17.25" customHeight="1">
      <c r="A4" s="1203"/>
      <c r="B4" s="1204"/>
      <c r="C4" s="1205"/>
      <c r="D4" s="1205"/>
      <c r="E4" s="1205"/>
      <c r="F4" s="1205"/>
      <c r="G4" s="1205"/>
      <c r="H4" s="1205"/>
      <c r="J4" s="1201"/>
      <c r="K4" s="1201"/>
      <c r="L4" s="1201"/>
    </row>
    <row r="5" spans="1:12" ht="15" customHeight="1">
      <c r="A5" s="1206"/>
      <c r="B5" s="1206"/>
      <c r="C5" s="1207"/>
      <c r="D5" s="1208"/>
      <c r="E5" s="1208"/>
      <c r="F5" s="1208"/>
      <c r="G5" s="1209"/>
      <c r="H5" s="1210" t="s">
        <v>2</v>
      </c>
      <c r="J5" s="1201"/>
      <c r="K5" s="1201"/>
      <c r="L5" s="1201"/>
    </row>
    <row r="8" spans="1:12" ht="16.350000000000001" customHeight="1">
      <c r="A8" s="1211"/>
      <c r="B8" s="1212" t="s">
        <v>777</v>
      </c>
      <c r="C8" s="1213" t="s">
        <v>229</v>
      </c>
      <c r="D8" s="1214"/>
      <c r="E8" s="1214"/>
      <c r="F8" s="1215" t="s">
        <v>433</v>
      </c>
      <c r="G8" s="1216"/>
      <c r="H8" s="1217"/>
      <c r="J8" s="1201"/>
      <c r="K8" s="1201"/>
      <c r="L8" s="1201"/>
    </row>
    <row r="9" spans="1:12" ht="16.350000000000001" customHeight="1">
      <c r="A9" s="1218" t="s">
        <v>3</v>
      </c>
      <c r="B9" s="1219" t="s">
        <v>228</v>
      </c>
      <c r="C9" s="1220"/>
      <c r="D9" s="1220"/>
      <c r="E9" s="1220"/>
      <c r="F9" s="1220" t="s">
        <v>4</v>
      </c>
      <c r="G9" s="1220" t="s">
        <v>4</v>
      </c>
      <c r="H9" s="1221"/>
      <c r="J9" s="1201"/>
      <c r="K9" s="1201"/>
      <c r="L9" s="1201"/>
    </row>
    <row r="10" spans="1:12" ht="16.350000000000001" customHeight="1">
      <c r="A10" s="1222"/>
      <c r="B10" s="1223" t="s">
        <v>739</v>
      </c>
      <c r="C10" s="1220" t="s">
        <v>434</v>
      </c>
      <c r="D10" s="1220" t="s">
        <v>435</v>
      </c>
      <c r="E10" s="1220" t="s">
        <v>436</v>
      </c>
      <c r="F10" s="1224" t="s">
        <v>232</v>
      </c>
      <c r="G10" s="1224" t="s">
        <v>437</v>
      </c>
      <c r="H10" s="1225" t="s">
        <v>438</v>
      </c>
      <c r="J10" s="1201"/>
      <c r="K10" s="1201"/>
      <c r="L10" s="1201"/>
    </row>
    <row r="11" spans="1:12" s="1230" customFormat="1" ht="9.75" customHeight="1">
      <c r="A11" s="1226" t="s">
        <v>439</v>
      </c>
      <c r="B11" s="1227">
        <v>2</v>
      </c>
      <c r="C11" s="1228">
        <v>3</v>
      </c>
      <c r="D11" s="1228">
        <v>4</v>
      </c>
      <c r="E11" s="1228">
        <v>5</v>
      </c>
      <c r="F11" s="1228">
        <v>6</v>
      </c>
      <c r="G11" s="1228">
        <v>7</v>
      </c>
      <c r="H11" s="1229">
        <v>8</v>
      </c>
    </row>
    <row r="12" spans="1:12" ht="24" customHeight="1">
      <c r="A12" s="1231" t="s">
        <v>440</v>
      </c>
      <c r="B12" s="1232">
        <v>72944052</v>
      </c>
      <c r="C12" s="1233">
        <v>3744731</v>
      </c>
      <c r="D12" s="1021">
        <v>8176753</v>
      </c>
      <c r="E12" s="1021">
        <v>14260114</v>
      </c>
      <c r="F12" s="1234">
        <f>C12/B12</f>
        <v>5.1337030194045154E-2</v>
      </c>
      <c r="G12" s="1235">
        <f>D12/B12</f>
        <v>0.11209622684519911</v>
      </c>
      <c r="H12" s="1234">
        <f>E12/B12</f>
        <v>0.19549385603092079</v>
      </c>
      <c r="J12" s="1201"/>
      <c r="K12" s="1201"/>
      <c r="L12" s="1201"/>
    </row>
    <row r="13" spans="1:12" ht="24" customHeight="1">
      <c r="A13" s="1236" t="s">
        <v>441</v>
      </c>
      <c r="B13" s="1237">
        <v>89897933</v>
      </c>
      <c r="C13" s="1022">
        <v>3640869</v>
      </c>
      <c r="D13" s="1021">
        <v>8043529</v>
      </c>
      <c r="E13" s="1021">
        <v>14010048</v>
      </c>
      <c r="F13" s="1238">
        <f>C13/B13</f>
        <v>4.0500030184231268E-2</v>
      </c>
      <c r="G13" s="1238">
        <f>D13/B13</f>
        <v>8.947401493647246E-2</v>
      </c>
      <c r="H13" s="1239">
        <f>E13/B13</f>
        <v>0.15584393914818931</v>
      </c>
      <c r="J13" s="1201"/>
      <c r="K13" s="1201"/>
      <c r="L13" s="1201"/>
    </row>
    <row r="14" spans="1:12" ht="24" customHeight="1">
      <c r="A14" s="1222" t="s">
        <v>778</v>
      </c>
      <c r="B14" s="776">
        <f>B12-B13</f>
        <v>-16953881</v>
      </c>
      <c r="C14" s="776">
        <f>C12-C13</f>
        <v>103862</v>
      </c>
      <c r="D14" s="776">
        <v>133225</v>
      </c>
      <c r="E14" s="1240">
        <v>250066</v>
      </c>
      <c r="F14" s="1241"/>
      <c r="G14" s="1242"/>
      <c r="H14" s="1241"/>
      <c r="J14" s="1201"/>
      <c r="K14" s="1201"/>
      <c r="L14" s="1201"/>
    </row>
    <row r="15" spans="1:12" ht="18.75" customHeight="1"/>
    <row r="16" spans="1:12" ht="19.5" customHeight="1"/>
    <row r="17" spans="1:12" ht="18" customHeight="1">
      <c r="A17" s="1206"/>
      <c r="B17" s="1206"/>
      <c r="C17" s="1207"/>
      <c r="D17" s="1208"/>
      <c r="E17" s="1208"/>
      <c r="F17" s="1208"/>
      <c r="G17" s="1209"/>
      <c r="H17" s="1210" t="s">
        <v>2</v>
      </c>
    </row>
    <row r="20" spans="1:12" ht="15">
      <c r="A20" s="1211"/>
      <c r="B20" s="1212" t="s">
        <v>777</v>
      </c>
      <c r="C20" s="1213" t="s">
        <v>229</v>
      </c>
      <c r="D20" s="1214"/>
      <c r="E20" s="1214"/>
      <c r="F20" s="1215" t="s">
        <v>433</v>
      </c>
      <c r="G20" s="1216"/>
      <c r="H20" s="1217"/>
      <c r="J20" s="1244"/>
      <c r="K20" s="1244"/>
      <c r="L20" s="1244"/>
    </row>
    <row r="21" spans="1:12" ht="15">
      <c r="A21" s="1218" t="s">
        <v>3</v>
      </c>
      <c r="B21" s="1219" t="s">
        <v>228</v>
      </c>
      <c r="C21" s="1220"/>
      <c r="D21" s="1220"/>
      <c r="E21" s="1220"/>
      <c r="F21" s="1220" t="s">
        <v>4</v>
      </c>
      <c r="G21" s="1220" t="s">
        <v>4</v>
      </c>
      <c r="H21" s="1221"/>
      <c r="J21" s="1244"/>
      <c r="K21" s="1244"/>
      <c r="L21" s="1244"/>
    </row>
    <row r="22" spans="1:12" ht="15">
      <c r="A22" s="1222"/>
      <c r="B22" s="1223" t="s">
        <v>739</v>
      </c>
      <c r="C22" s="1220" t="s">
        <v>779</v>
      </c>
      <c r="D22" s="1220" t="s">
        <v>780</v>
      </c>
      <c r="E22" s="1220" t="s">
        <v>781</v>
      </c>
      <c r="F22" s="1224" t="s">
        <v>232</v>
      </c>
      <c r="G22" s="1224" t="s">
        <v>437</v>
      </c>
      <c r="H22" s="1225" t="s">
        <v>438</v>
      </c>
      <c r="J22" s="1244"/>
      <c r="K22" s="1244"/>
      <c r="L22" s="1244"/>
    </row>
    <row r="23" spans="1:12">
      <c r="A23" s="1226" t="s">
        <v>439</v>
      </c>
      <c r="B23" s="1227">
        <v>2</v>
      </c>
      <c r="C23" s="1228">
        <v>3</v>
      </c>
      <c r="D23" s="1228">
        <v>4</v>
      </c>
      <c r="E23" s="1228">
        <v>5</v>
      </c>
      <c r="F23" s="1228">
        <v>6</v>
      </c>
      <c r="G23" s="1228">
        <v>7</v>
      </c>
      <c r="H23" s="1229">
        <v>8</v>
      </c>
    </row>
    <row r="24" spans="1:12" ht="24" customHeight="1">
      <c r="A24" s="1231" t="s">
        <v>440</v>
      </c>
      <c r="B24" s="1232">
        <v>72944052</v>
      </c>
      <c r="C24" s="1233">
        <v>19372820</v>
      </c>
      <c r="D24" s="1021">
        <v>24442818</v>
      </c>
      <c r="E24" s="1021">
        <v>30831840</v>
      </c>
      <c r="F24" s="1235">
        <f>C24/B24</f>
        <v>0.26558464287122407</v>
      </c>
      <c r="G24" s="1234">
        <f>D24/B24</f>
        <v>0.33508993988982133</v>
      </c>
      <c r="H24" s="1245">
        <f>E24/B24</f>
        <v>0.42267791759086815</v>
      </c>
    </row>
    <row r="25" spans="1:12" ht="24" customHeight="1">
      <c r="A25" s="1236" t="s">
        <v>441</v>
      </c>
      <c r="B25" s="1237">
        <v>89897933</v>
      </c>
      <c r="C25" s="1022">
        <v>19411851</v>
      </c>
      <c r="D25" s="1021">
        <v>24528276</v>
      </c>
      <c r="E25" s="1021">
        <v>30804682</v>
      </c>
      <c r="F25" s="1238">
        <f>C25/B25</f>
        <v>0.2159321171489004</v>
      </c>
      <c r="G25" s="1239">
        <f>D25/B25</f>
        <v>0.27284582839073729</v>
      </c>
      <c r="H25" s="1246">
        <f>E25/B25</f>
        <v>0.34266285076877129</v>
      </c>
    </row>
    <row r="26" spans="1:12" ht="24" customHeight="1">
      <c r="A26" s="1222" t="s">
        <v>778</v>
      </c>
      <c r="B26" s="776">
        <f>B24-B25</f>
        <v>-16953881</v>
      </c>
      <c r="C26" s="776">
        <f>C24-C25</f>
        <v>-39031</v>
      </c>
      <c r="D26" s="776">
        <v>-85459</v>
      </c>
      <c r="E26" s="776">
        <f>E24-E25</f>
        <v>27158</v>
      </c>
      <c r="F26" s="1241">
        <f>C26/B26</f>
        <v>2.3021867382459508E-3</v>
      </c>
      <c r="G26" s="1241">
        <f>D26/B26</f>
        <v>5.0406747575968006E-3</v>
      </c>
      <c r="H26" s="1241"/>
    </row>
    <row r="29" spans="1:12" ht="23.25" customHeight="1">
      <c r="H29" s="1210" t="s">
        <v>2</v>
      </c>
    </row>
    <row r="32" spans="1:12" ht="15">
      <c r="A32" s="1211"/>
      <c r="B32" s="1212" t="s">
        <v>777</v>
      </c>
      <c r="C32" s="1213" t="s">
        <v>229</v>
      </c>
      <c r="D32" s="1214"/>
      <c r="E32" s="1214"/>
      <c r="F32" s="1215" t="s">
        <v>433</v>
      </c>
      <c r="G32" s="1216"/>
      <c r="H32" s="1217"/>
    </row>
    <row r="33" spans="1:8" ht="15">
      <c r="A33" s="1218" t="s">
        <v>3</v>
      </c>
      <c r="B33" s="1219" t="s">
        <v>228</v>
      </c>
      <c r="C33" s="1220"/>
      <c r="D33" s="1220"/>
      <c r="E33" s="1220"/>
      <c r="F33" s="1220" t="s">
        <v>4</v>
      </c>
      <c r="G33" s="1220" t="s">
        <v>4</v>
      </c>
      <c r="H33" s="1221"/>
    </row>
    <row r="34" spans="1:8" ht="15">
      <c r="A34" s="1222"/>
      <c r="B34" s="1223" t="s">
        <v>739</v>
      </c>
      <c r="C34" s="1220" t="s">
        <v>782</v>
      </c>
      <c r="D34" s="1220" t="s">
        <v>783</v>
      </c>
      <c r="E34" s="1220" t="s">
        <v>784</v>
      </c>
      <c r="F34" s="1224" t="s">
        <v>232</v>
      </c>
      <c r="G34" s="1224" t="s">
        <v>437</v>
      </c>
      <c r="H34" s="1225" t="s">
        <v>438</v>
      </c>
    </row>
    <row r="35" spans="1:8">
      <c r="A35" s="1226" t="s">
        <v>439</v>
      </c>
      <c r="B35" s="1227">
        <v>2</v>
      </c>
      <c r="C35" s="1228">
        <v>3</v>
      </c>
      <c r="D35" s="1228">
        <v>4</v>
      </c>
      <c r="E35" s="1228">
        <v>5</v>
      </c>
      <c r="F35" s="1228">
        <v>6</v>
      </c>
      <c r="G35" s="1247">
        <v>7</v>
      </c>
      <c r="H35" s="1229">
        <v>8</v>
      </c>
    </row>
    <row r="36" spans="1:8" ht="24" customHeight="1">
      <c r="A36" s="1231" t="s">
        <v>440</v>
      </c>
      <c r="B36" s="1232">
        <v>72944052</v>
      </c>
      <c r="C36" s="1233">
        <v>34828643</v>
      </c>
      <c r="D36" s="1248">
        <v>39104303</v>
      </c>
      <c r="E36" s="1248">
        <v>45734008</v>
      </c>
      <c r="F36" s="1235">
        <f>C36/B36</f>
        <v>0.47747063735916395</v>
      </c>
      <c r="G36" s="1234">
        <f>D36/B36</f>
        <v>0.53608624593544651</v>
      </c>
      <c r="H36" s="1245">
        <f>E36/B36</f>
        <v>0.62697377984979497</v>
      </c>
    </row>
    <row r="37" spans="1:8" ht="24" customHeight="1">
      <c r="A37" s="1236" t="s">
        <v>441</v>
      </c>
      <c r="B37" s="1237">
        <v>89897933</v>
      </c>
      <c r="C37" s="1022">
        <v>34805296</v>
      </c>
      <c r="D37" s="1021">
        <v>39092071</v>
      </c>
      <c r="E37" s="1021">
        <v>45774478</v>
      </c>
      <c r="F37" s="1238">
        <f>C37/B37</f>
        <v>0.38716458586428232</v>
      </c>
      <c r="G37" s="1239">
        <f>D37/B37</f>
        <v>0.43484949759634628</v>
      </c>
      <c r="H37" s="1246">
        <f>E37/B37</f>
        <v>0.50918276396855533</v>
      </c>
    </row>
    <row r="38" spans="1:8" ht="24" customHeight="1">
      <c r="A38" s="1222" t="s">
        <v>778</v>
      </c>
      <c r="B38" s="776">
        <f>B36-B37</f>
        <v>-16953881</v>
      </c>
      <c r="C38" s="776">
        <f>C36-C37</f>
        <v>23347</v>
      </c>
      <c r="D38" s="776">
        <f>D36-D37</f>
        <v>12232</v>
      </c>
      <c r="E38" s="776">
        <f>E36-E37</f>
        <v>-40470</v>
      </c>
      <c r="F38" s="1242"/>
      <c r="G38" s="1241"/>
      <c r="H38" s="1249">
        <f>E38/B38</f>
        <v>2.3870640592558129E-3</v>
      </c>
    </row>
    <row r="42" spans="1:8" ht="15">
      <c r="H42" s="1210" t="s">
        <v>2</v>
      </c>
    </row>
    <row r="44" spans="1:8" ht="15">
      <c r="A44" s="1211"/>
      <c r="B44" s="1212" t="s">
        <v>777</v>
      </c>
      <c r="C44" s="1213" t="s">
        <v>229</v>
      </c>
      <c r="D44" s="1214"/>
      <c r="E44" s="1214"/>
      <c r="F44" s="1215" t="s">
        <v>433</v>
      </c>
      <c r="G44" s="1216"/>
      <c r="H44" s="1217"/>
    </row>
    <row r="45" spans="1:8" ht="15">
      <c r="A45" s="1218" t="s">
        <v>3</v>
      </c>
      <c r="B45" s="1219" t="s">
        <v>228</v>
      </c>
      <c r="C45" s="1220"/>
      <c r="D45" s="1220"/>
      <c r="E45" s="1220"/>
      <c r="F45" s="1220" t="s">
        <v>4</v>
      </c>
      <c r="G45" s="1220" t="s">
        <v>4</v>
      </c>
      <c r="H45" s="1221"/>
    </row>
    <row r="46" spans="1:8" ht="15">
      <c r="A46" s="1222"/>
      <c r="B46" s="1223" t="s">
        <v>739</v>
      </c>
      <c r="C46" s="1220" t="s">
        <v>785</v>
      </c>
      <c r="D46" s="1220" t="s">
        <v>786</v>
      </c>
      <c r="E46" s="1220" t="s">
        <v>787</v>
      </c>
      <c r="F46" s="1224" t="s">
        <v>232</v>
      </c>
      <c r="G46" s="1224" t="s">
        <v>437</v>
      </c>
      <c r="H46" s="1225" t="s">
        <v>438</v>
      </c>
    </row>
    <row r="47" spans="1:8">
      <c r="A47" s="1226" t="s">
        <v>439</v>
      </c>
      <c r="B47" s="1227">
        <v>2</v>
      </c>
      <c r="C47" s="1250">
        <v>3</v>
      </c>
      <c r="D47" s="1228">
        <v>4</v>
      </c>
      <c r="E47" s="1228">
        <v>5</v>
      </c>
      <c r="F47" s="1228">
        <v>6</v>
      </c>
      <c r="G47" s="1247">
        <v>7</v>
      </c>
      <c r="H47" s="1229">
        <v>8</v>
      </c>
    </row>
    <row r="48" spans="1:8" ht="24.75" customHeight="1">
      <c r="A48" s="1231" t="s">
        <v>440</v>
      </c>
      <c r="B48" s="1232">
        <v>72944052</v>
      </c>
      <c r="C48" s="1022">
        <v>57269972</v>
      </c>
      <c r="D48" s="1248">
        <v>64637088</v>
      </c>
      <c r="E48" s="1248"/>
      <c r="F48" s="1235">
        <f>C48/B48</f>
        <v>0.78512189040444313</v>
      </c>
      <c r="G48" s="1234">
        <f>D48/B48</f>
        <v>0.88611869272082666</v>
      </c>
      <c r="H48" s="1245"/>
    </row>
    <row r="49" spans="1:8" ht="24" customHeight="1">
      <c r="A49" s="1236" t="s">
        <v>441</v>
      </c>
      <c r="B49" s="1237">
        <v>89897933</v>
      </c>
      <c r="C49" s="1022">
        <v>56040578</v>
      </c>
      <c r="D49" s="1021">
        <v>66369724</v>
      </c>
      <c r="E49" s="1021"/>
      <c r="F49" s="1238">
        <f>C49/B49</f>
        <v>0.62338005035110211</v>
      </c>
      <c r="G49" s="1239">
        <f>D49/B49</f>
        <v>0.73827864318081704</v>
      </c>
      <c r="H49" s="1246"/>
    </row>
    <row r="50" spans="1:8" ht="24" customHeight="1">
      <c r="A50" s="1222" t="s">
        <v>778</v>
      </c>
      <c r="B50" s="1251">
        <f>B48-B49</f>
        <v>-16953881</v>
      </c>
      <c r="C50" s="776">
        <v>1229395</v>
      </c>
      <c r="D50" s="1240">
        <f>D48-D49</f>
        <v>-1732636</v>
      </c>
      <c r="E50" s="776"/>
      <c r="F50" s="1241"/>
      <c r="G50" s="1241">
        <f>D50/B50</f>
        <v>0.10219701317946021</v>
      </c>
      <c r="H50" s="1249"/>
    </row>
    <row r="51" spans="1:8" ht="9" customHeight="1"/>
    <row r="52" spans="1:8" ht="6" customHeight="1"/>
    <row r="53" spans="1:8" ht="26.25" customHeight="1">
      <c r="A53" s="1722"/>
      <c r="B53" s="1722"/>
    </row>
  </sheetData>
  <mergeCells count="1">
    <mergeCell ref="A53:B53"/>
  </mergeCells>
  <printOptions horizontalCentered="1"/>
  <pageMargins left="0.74803149606299213" right="0.55118110236220474" top="0.98425196850393704" bottom="0.98425196850393704" header="0.51181102362204722" footer="0.51181102362204722"/>
  <pageSetup paperSize="9" scale="50" firstPageNumber="65" orientation="landscape" useFirstPageNumber="1" r:id="rId1"/>
  <headerFooter alignWithMargins="0">
    <oddHeader>&amp;C&amp;"Arial CE,Pogrubiony"&amp;16-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showGridLines="0" zoomScale="85" zoomScaleNormal="85" workbookViewId="0">
      <selection activeCell="A2" sqref="A2:D2"/>
    </sheetView>
  </sheetViews>
  <sheetFormatPr defaultColWidth="9.28515625" defaultRowHeight="15"/>
  <cols>
    <col min="1" max="1" width="103.140625" style="1254" customWidth="1"/>
    <col min="2" max="2" width="20.5703125" style="1254" customWidth="1"/>
    <col min="3" max="3" width="19.42578125" style="1306" customWidth="1"/>
    <col min="4" max="4" width="16.7109375" style="1254" customWidth="1"/>
    <col min="5" max="5" width="9.28515625" style="1254"/>
    <col min="6" max="6" width="8.42578125" style="1254" customWidth="1"/>
    <col min="7" max="7" width="17.5703125" style="1254" bestFit="1" customWidth="1"/>
    <col min="8" max="8" width="21.7109375" style="1254" customWidth="1"/>
    <col min="9" max="9" width="21.28515625" style="1254" customWidth="1"/>
    <col min="10" max="245" width="9.28515625" style="1254"/>
    <col min="246" max="246" width="103.140625" style="1254" customWidth="1"/>
    <col min="247" max="247" width="20.5703125" style="1254" customWidth="1"/>
    <col min="248" max="248" width="19.42578125" style="1254" customWidth="1"/>
    <col min="249" max="249" width="16.7109375" style="1254" customWidth="1"/>
    <col min="250" max="250" width="12.85546875" style="1254" customWidth="1"/>
    <col min="251" max="251" width="11" style="1254" bestFit="1" customWidth="1"/>
    <col min="252" max="256" width="9.28515625" style="1254"/>
    <col min="257" max="257" width="103.140625" style="1254" customWidth="1"/>
    <col min="258" max="258" width="20.5703125" style="1254" customWidth="1"/>
    <col min="259" max="259" width="19.42578125" style="1254" customWidth="1"/>
    <col min="260" max="260" width="16.7109375" style="1254" customWidth="1"/>
    <col min="261" max="261" width="9.28515625" style="1254"/>
    <col min="262" max="262" width="8.42578125" style="1254" customWidth="1"/>
    <col min="263" max="263" width="17.5703125" style="1254" bestFit="1" customWidth="1"/>
    <col min="264" max="264" width="21.7109375" style="1254" customWidth="1"/>
    <col min="265" max="265" width="21.28515625" style="1254" customWidth="1"/>
    <col min="266" max="501" width="9.28515625" style="1254"/>
    <col min="502" max="502" width="103.140625" style="1254" customWidth="1"/>
    <col min="503" max="503" width="20.5703125" style="1254" customWidth="1"/>
    <col min="504" max="504" width="19.42578125" style="1254" customWidth="1"/>
    <col min="505" max="505" width="16.7109375" style="1254" customWidth="1"/>
    <col min="506" max="506" width="12.85546875" style="1254" customWidth="1"/>
    <col min="507" max="507" width="11" style="1254" bestFit="1" customWidth="1"/>
    <col min="508" max="512" width="9.28515625" style="1254"/>
    <col min="513" max="513" width="103.140625" style="1254" customWidth="1"/>
    <col min="514" max="514" width="20.5703125" style="1254" customWidth="1"/>
    <col min="515" max="515" width="19.42578125" style="1254" customWidth="1"/>
    <col min="516" max="516" width="16.7109375" style="1254" customWidth="1"/>
    <col min="517" max="517" width="9.28515625" style="1254"/>
    <col min="518" max="518" width="8.42578125" style="1254" customWidth="1"/>
    <col min="519" max="519" width="17.5703125" style="1254" bestFit="1" customWidth="1"/>
    <col min="520" max="520" width="21.7109375" style="1254" customWidth="1"/>
    <col min="521" max="521" width="21.28515625" style="1254" customWidth="1"/>
    <col min="522" max="757" width="9.28515625" style="1254"/>
    <col min="758" max="758" width="103.140625" style="1254" customWidth="1"/>
    <col min="759" max="759" width="20.5703125" style="1254" customWidth="1"/>
    <col min="760" max="760" width="19.42578125" style="1254" customWidth="1"/>
    <col min="761" max="761" width="16.7109375" style="1254" customWidth="1"/>
    <col min="762" max="762" width="12.85546875" style="1254" customWidth="1"/>
    <col min="763" max="763" width="11" style="1254" bestFit="1" customWidth="1"/>
    <col min="764" max="768" width="9.28515625" style="1254"/>
    <col min="769" max="769" width="103.140625" style="1254" customWidth="1"/>
    <col min="770" max="770" width="20.5703125" style="1254" customWidth="1"/>
    <col min="771" max="771" width="19.42578125" style="1254" customWidth="1"/>
    <col min="772" max="772" width="16.7109375" style="1254" customWidth="1"/>
    <col min="773" max="773" width="9.28515625" style="1254"/>
    <col min="774" max="774" width="8.42578125" style="1254" customWidth="1"/>
    <col min="775" max="775" width="17.5703125" style="1254" bestFit="1" customWidth="1"/>
    <col min="776" max="776" width="21.7109375" style="1254" customWidth="1"/>
    <col min="777" max="777" width="21.28515625" style="1254" customWidth="1"/>
    <col min="778" max="1013" width="9.28515625" style="1254"/>
    <col min="1014" max="1014" width="103.140625" style="1254" customWidth="1"/>
    <col min="1015" max="1015" width="20.5703125" style="1254" customWidth="1"/>
    <col min="1016" max="1016" width="19.42578125" style="1254" customWidth="1"/>
    <col min="1017" max="1017" width="16.7109375" style="1254" customWidth="1"/>
    <col min="1018" max="1018" width="12.85546875" style="1254" customWidth="1"/>
    <col min="1019" max="1019" width="11" style="1254" bestFit="1" customWidth="1"/>
    <col min="1020" max="1024" width="9.28515625" style="1254"/>
    <col min="1025" max="1025" width="103.140625" style="1254" customWidth="1"/>
    <col min="1026" max="1026" width="20.5703125" style="1254" customWidth="1"/>
    <col min="1027" max="1027" width="19.42578125" style="1254" customWidth="1"/>
    <col min="1028" max="1028" width="16.7109375" style="1254" customWidth="1"/>
    <col min="1029" max="1029" width="9.28515625" style="1254"/>
    <col min="1030" max="1030" width="8.42578125" style="1254" customWidth="1"/>
    <col min="1031" max="1031" width="17.5703125" style="1254" bestFit="1" customWidth="1"/>
    <col min="1032" max="1032" width="21.7109375" style="1254" customWidth="1"/>
    <col min="1033" max="1033" width="21.28515625" style="1254" customWidth="1"/>
    <col min="1034" max="1269" width="9.28515625" style="1254"/>
    <col min="1270" max="1270" width="103.140625" style="1254" customWidth="1"/>
    <col min="1271" max="1271" width="20.5703125" style="1254" customWidth="1"/>
    <col min="1272" max="1272" width="19.42578125" style="1254" customWidth="1"/>
    <col min="1273" max="1273" width="16.7109375" style="1254" customWidth="1"/>
    <col min="1274" max="1274" width="12.85546875" style="1254" customWidth="1"/>
    <col min="1275" max="1275" width="11" style="1254" bestFit="1" customWidth="1"/>
    <col min="1276" max="1280" width="9.28515625" style="1254"/>
    <col min="1281" max="1281" width="103.140625" style="1254" customWidth="1"/>
    <col min="1282" max="1282" width="20.5703125" style="1254" customWidth="1"/>
    <col min="1283" max="1283" width="19.42578125" style="1254" customWidth="1"/>
    <col min="1284" max="1284" width="16.7109375" style="1254" customWidth="1"/>
    <col min="1285" max="1285" width="9.28515625" style="1254"/>
    <col min="1286" max="1286" width="8.42578125" style="1254" customWidth="1"/>
    <col min="1287" max="1287" width="17.5703125" style="1254" bestFit="1" customWidth="1"/>
    <col min="1288" max="1288" width="21.7109375" style="1254" customWidth="1"/>
    <col min="1289" max="1289" width="21.28515625" style="1254" customWidth="1"/>
    <col min="1290" max="1525" width="9.28515625" style="1254"/>
    <col min="1526" max="1526" width="103.140625" style="1254" customWidth="1"/>
    <col min="1527" max="1527" width="20.5703125" style="1254" customWidth="1"/>
    <col min="1528" max="1528" width="19.42578125" style="1254" customWidth="1"/>
    <col min="1529" max="1529" width="16.7109375" style="1254" customWidth="1"/>
    <col min="1530" max="1530" width="12.85546875" style="1254" customWidth="1"/>
    <col min="1531" max="1531" width="11" style="1254" bestFit="1" customWidth="1"/>
    <col min="1532" max="1536" width="9.28515625" style="1254"/>
    <col min="1537" max="1537" width="103.140625" style="1254" customWidth="1"/>
    <col min="1538" max="1538" width="20.5703125" style="1254" customWidth="1"/>
    <col min="1539" max="1539" width="19.42578125" style="1254" customWidth="1"/>
    <col min="1540" max="1540" width="16.7109375" style="1254" customWidth="1"/>
    <col min="1541" max="1541" width="9.28515625" style="1254"/>
    <col min="1542" max="1542" width="8.42578125" style="1254" customWidth="1"/>
    <col min="1543" max="1543" width="17.5703125" style="1254" bestFit="1" customWidth="1"/>
    <col min="1544" max="1544" width="21.7109375" style="1254" customWidth="1"/>
    <col min="1545" max="1545" width="21.28515625" style="1254" customWidth="1"/>
    <col min="1546" max="1781" width="9.28515625" style="1254"/>
    <col min="1782" max="1782" width="103.140625" style="1254" customWidth="1"/>
    <col min="1783" max="1783" width="20.5703125" style="1254" customWidth="1"/>
    <col min="1784" max="1784" width="19.42578125" style="1254" customWidth="1"/>
    <col min="1785" max="1785" width="16.7109375" style="1254" customWidth="1"/>
    <col min="1786" max="1786" width="12.85546875" style="1254" customWidth="1"/>
    <col min="1787" max="1787" width="11" style="1254" bestFit="1" customWidth="1"/>
    <col min="1788" max="1792" width="9.28515625" style="1254"/>
    <col min="1793" max="1793" width="103.140625" style="1254" customWidth="1"/>
    <col min="1794" max="1794" width="20.5703125" style="1254" customWidth="1"/>
    <col min="1795" max="1795" width="19.42578125" style="1254" customWidth="1"/>
    <col min="1796" max="1796" width="16.7109375" style="1254" customWidth="1"/>
    <col min="1797" max="1797" width="9.28515625" style="1254"/>
    <col min="1798" max="1798" width="8.42578125" style="1254" customWidth="1"/>
    <col min="1799" max="1799" width="17.5703125" style="1254" bestFit="1" customWidth="1"/>
    <col min="1800" max="1800" width="21.7109375" style="1254" customWidth="1"/>
    <col min="1801" max="1801" width="21.28515625" style="1254" customWidth="1"/>
    <col min="1802" max="2037" width="9.28515625" style="1254"/>
    <col min="2038" max="2038" width="103.140625" style="1254" customWidth="1"/>
    <col min="2039" max="2039" width="20.5703125" style="1254" customWidth="1"/>
    <col min="2040" max="2040" width="19.42578125" style="1254" customWidth="1"/>
    <col min="2041" max="2041" width="16.7109375" style="1254" customWidth="1"/>
    <col min="2042" max="2042" width="12.85546875" style="1254" customWidth="1"/>
    <col min="2043" max="2043" width="11" style="1254" bestFit="1" customWidth="1"/>
    <col min="2044" max="2048" width="9.28515625" style="1254"/>
    <col min="2049" max="2049" width="103.140625" style="1254" customWidth="1"/>
    <col min="2050" max="2050" width="20.5703125" style="1254" customWidth="1"/>
    <col min="2051" max="2051" width="19.42578125" style="1254" customWidth="1"/>
    <col min="2052" max="2052" width="16.7109375" style="1254" customWidth="1"/>
    <col min="2053" max="2053" width="9.28515625" style="1254"/>
    <col min="2054" max="2054" width="8.42578125" style="1254" customWidth="1"/>
    <col min="2055" max="2055" width="17.5703125" style="1254" bestFit="1" customWidth="1"/>
    <col min="2056" max="2056" width="21.7109375" style="1254" customWidth="1"/>
    <col min="2057" max="2057" width="21.28515625" style="1254" customWidth="1"/>
    <col min="2058" max="2293" width="9.28515625" style="1254"/>
    <col min="2294" max="2294" width="103.140625" style="1254" customWidth="1"/>
    <col min="2295" max="2295" width="20.5703125" style="1254" customWidth="1"/>
    <col min="2296" max="2296" width="19.42578125" style="1254" customWidth="1"/>
    <col min="2297" max="2297" width="16.7109375" style="1254" customWidth="1"/>
    <col min="2298" max="2298" width="12.85546875" style="1254" customWidth="1"/>
    <col min="2299" max="2299" width="11" style="1254" bestFit="1" customWidth="1"/>
    <col min="2300" max="2304" width="9.28515625" style="1254"/>
    <col min="2305" max="2305" width="103.140625" style="1254" customWidth="1"/>
    <col min="2306" max="2306" width="20.5703125" style="1254" customWidth="1"/>
    <col min="2307" max="2307" width="19.42578125" style="1254" customWidth="1"/>
    <col min="2308" max="2308" width="16.7109375" style="1254" customWidth="1"/>
    <col min="2309" max="2309" width="9.28515625" style="1254"/>
    <col min="2310" max="2310" width="8.42578125" style="1254" customWidth="1"/>
    <col min="2311" max="2311" width="17.5703125" style="1254" bestFit="1" customWidth="1"/>
    <col min="2312" max="2312" width="21.7109375" style="1254" customWidth="1"/>
    <col min="2313" max="2313" width="21.28515625" style="1254" customWidth="1"/>
    <col min="2314" max="2549" width="9.28515625" style="1254"/>
    <col min="2550" max="2550" width="103.140625" style="1254" customWidth="1"/>
    <col min="2551" max="2551" width="20.5703125" style="1254" customWidth="1"/>
    <col min="2552" max="2552" width="19.42578125" style="1254" customWidth="1"/>
    <col min="2553" max="2553" width="16.7109375" style="1254" customWidth="1"/>
    <col min="2554" max="2554" width="12.85546875" style="1254" customWidth="1"/>
    <col min="2555" max="2555" width="11" style="1254" bestFit="1" customWidth="1"/>
    <col min="2556" max="2560" width="9.28515625" style="1254"/>
    <col min="2561" max="2561" width="103.140625" style="1254" customWidth="1"/>
    <col min="2562" max="2562" width="20.5703125" style="1254" customWidth="1"/>
    <col min="2563" max="2563" width="19.42578125" style="1254" customWidth="1"/>
    <col min="2564" max="2564" width="16.7109375" style="1254" customWidth="1"/>
    <col min="2565" max="2565" width="9.28515625" style="1254"/>
    <col min="2566" max="2566" width="8.42578125" style="1254" customWidth="1"/>
    <col min="2567" max="2567" width="17.5703125" style="1254" bestFit="1" customWidth="1"/>
    <col min="2568" max="2568" width="21.7109375" style="1254" customWidth="1"/>
    <col min="2569" max="2569" width="21.28515625" style="1254" customWidth="1"/>
    <col min="2570" max="2805" width="9.28515625" style="1254"/>
    <col min="2806" max="2806" width="103.140625" style="1254" customWidth="1"/>
    <col min="2807" max="2807" width="20.5703125" style="1254" customWidth="1"/>
    <col min="2808" max="2808" width="19.42578125" style="1254" customWidth="1"/>
    <col min="2809" max="2809" width="16.7109375" style="1254" customWidth="1"/>
    <col min="2810" max="2810" width="12.85546875" style="1254" customWidth="1"/>
    <col min="2811" max="2811" width="11" style="1254" bestFit="1" customWidth="1"/>
    <col min="2812" max="2816" width="9.28515625" style="1254"/>
    <col min="2817" max="2817" width="103.140625" style="1254" customWidth="1"/>
    <col min="2818" max="2818" width="20.5703125" style="1254" customWidth="1"/>
    <col min="2819" max="2819" width="19.42578125" style="1254" customWidth="1"/>
    <col min="2820" max="2820" width="16.7109375" style="1254" customWidth="1"/>
    <col min="2821" max="2821" width="9.28515625" style="1254"/>
    <col min="2822" max="2822" width="8.42578125" style="1254" customWidth="1"/>
    <col min="2823" max="2823" width="17.5703125" style="1254" bestFit="1" customWidth="1"/>
    <col min="2824" max="2824" width="21.7109375" style="1254" customWidth="1"/>
    <col min="2825" max="2825" width="21.28515625" style="1254" customWidth="1"/>
    <col min="2826" max="3061" width="9.28515625" style="1254"/>
    <col min="3062" max="3062" width="103.140625" style="1254" customWidth="1"/>
    <col min="3063" max="3063" width="20.5703125" style="1254" customWidth="1"/>
    <col min="3064" max="3064" width="19.42578125" style="1254" customWidth="1"/>
    <col min="3065" max="3065" width="16.7109375" style="1254" customWidth="1"/>
    <col min="3066" max="3066" width="12.85546875" style="1254" customWidth="1"/>
    <col min="3067" max="3067" width="11" style="1254" bestFit="1" customWidth="1"/>
    <col min="3068" max="3072" width="9.28515625" style="1254"/>
    <col min="3073" max="3073" width="103.140625" style="1254" customWidth="1"/>
    <col min="3074" max="3074" width="20.5703125" style="1254" customWidth="1"/>
    <col min="3075" max="3075" width="19.42578125" style="1254" customWidth="1"/>
    <col min="3076" max="3076" width="16.7109375" style="1254" customWidth="1"/>
    <col min="3077" max="3077" width="9.28515625" style="1254"/>
    <col min="3078" max="3078" width="8.42578125" style="1254" customWidth="1"/>
    <col min="3079" max="3079" width="17.5703125" style="1254" bestFit="1" customWidth="1"/>
    <col min="3080" max="3080" width="21.7109375" style="1254" customWidth="1"/>
    <col min="3081" max="3081" width="21.28515625" style="1254" customWidth="1"/>
    <col min="3082" max="3317" width="9.28515625" style="1254"/>
    <col min="3318" max="3318" width="103.140625" style="1254" customWidth="1"/>
    <col min="3319" max="3319" width="20.5703125" style="1254" customWidth="1"/>
    <col min="3320" max="3320" width="19.42578125" style="1254" customWidth="1"/>
    <col min="3321" max="3321" width="16.7109375" style="1254" customWidth="1"/>
    <col min="3322" max="3322" width="12.85546875" style="1254" customWidth="1"/>
    <col min="3323" max="3323" width="11" style="1254" bestFit="1" customWidth="1"/>
    <col min="3324" max="3328" width="9.28515625" style="1254"/>
    <col min="3329" max="3329" width="103.140625" style="1254" customWidth="1"/>
    <col min="3330" max="3330" width="20.5703125" style="1254" customWidth="1"/>
    <col min="3331" max="3331" width="19.42578125" style="1254" customWidth="1"/>
    <col min="3332" max="3332" width="16.7109375" style="1254" customWidth="1"/>
    <col min="3333" max="3333" width="9.28515625" style="1254"/>
    <col min="3334" max="3334" width="8.42578125" style="1254" customWidth="1"/>
    <col min="3335" max="3335" width="17.5703125" style="1254" bestFit="1" customWidth="1"/>
    <col min="3336" max="3336" width="21.7109375" style="1254" customWidth="1"/>
    <col min="3337" max="3337" width="21.28515625" style="1254" customWidth="1"/>
    <col min="3338" max="3573" width="9.28515625" style="1254"/>
    <col min="3574" max="3574" width="103.140625" style="1254" customWidth="1"/>
    <col min="3575" max="3575" width="20.5703125" style="1254" customWidth="1"/>
    <col min="3576" max="3576" width="19.42578125" style="1254" customWidth="1"/>
    <col min="3577" max="3577" width="16.7109375" style="1254" customWidth="1"/>
    <col min="3578" max="3578" width="12.85546875" style="1254" customWidth="1"/>
    <col min="3579" max="3579" width="11" style="1254" bestFit="1" customWidth="1"/>
    <col min="3580" max="3584" width="9.28515625" style="1254"/>
    <col min="3585" max="3585" width="103.140625" style="1254" customWidth="1"/>
    <col min="3586" max="3586" width="20.5703125" style="1254" customWidth="1"/>
    <col min="3587" max="3587" width="19.42578125" style="1254" customWidth="1"/>
    <col min="3588" max="3588" width="16.7109375" style="1254" customWidth="1"/>
    <col min="3589" max="3589" width="9.28515625" style="1254"/>
    <col min="3590" max="3590" width="8.42578125" style="1254" customWidth="1"/>
    <col min="3591" max="3591" width="17.5703125" style="1254" bestFit="1" customWidth="1"/>
    <col min="3592" max="3592" width="21.7109375" style="1254" customWidth="1"/>
    <col min="3593" max="3593" width="21.28515625" style="1254" customWidth="1"/>
    <col min="3594" max="3829" width="9.28515625" style="1254"/>
    <col min="3830" max="3830" width="103.140625" style="1254" customWidth="1"/>
    <col min="3831" max="3831" width="20.5703125" style="1254" customWidth="1"/>
    <col min="3832" max="3832" width="19.42578125" style="1254" customWidth="1"/>
    <col min="3833" max="3833" width="16.7109375" style="1254" customWidth="1"/>
    <col min="3834" max="3834" width="12.85546875" style="1254" customWidth="1"/>
    <col min="3835" max="3835" width="11" style="1254" bestFit="1" customWidth="1"/>
    <col min="3836" max="3840" width="9.28515625" style="1254"/>
    <col min="3841" max="3841" width="103.140625" style="1254" customWidth="1"/>
    <col min="3842" max="3842" width="20.5703125" style="1254" customWidth="1"/>
    <col min="3843" max="3843" width="19.42578125" style="1254" customWidth="1"/>
    <col min="3844" max="3844" width="16.7109375" style="1254" customWidth="1"/>
    <col min="3845" max="3845" width="9.28515625" style="1254"/>
    <col min="3846" max="3846" width="8.42578125" style="1254" customWidth="1"/>
    <col min="3847" max="3847" width="17.5703125" style="1254" bestFit="1" customWidth="1"/>
    <col min="3848" max="3848" width="21.7109375" style="1254" customWidth="1"/>
    <col min="3849" max="3849" width="21.28515625" style="1254" customWidth="1"/>
    <col min="3850" max="4085" width="9.28515625" style="1254"/>
    <col min="4086" max="4086" width="103.140625" style="1254" customWidth="1"/>
    <col min="4087" max="4087" width="20.5703125" style="1254" customWidth="1"/>
    <col min="4088" max="4088" width="19.42578125" style="1254" customWidth="1"/>
    <col min="4089" max="4089" width="16.7109375" style="1254" customWidth="1"/>
    <col min="4090" max="4090" width="12.85546875" style="1254" customWidth="1"/>
    <col min="4091" max="4091" width="11" style="1254" bestFit="1" customWidth="1"/>
    <col min="4092" max="4096" width="9.28515625" style="1254"/>
    <col min="4097" max="4097" width="103.140625" style="1254" customWidth="1"/>
    <col min="4098" max="4098" width="20.5703125" style="1254" customWidth="1"/>
    <col min="4099" max="4099" width="19.42578125" style="1254" customWidth="1"/>
    <col min="4100" max="4100" width="16.7109375" style="1254" customWidth="1"/>
    <col min="4101" max="4101" width="9.28515625" style="1254"/>
    <col min="4102" max="4102" width="8.42578125" style="1254" customWidth="1"/>
    <col min="4103" max="4103" width="17.5703125" style="1254" bestFit="1" customWidth="1"/>
    <col min="4104" max="4104" width="21.7109375" style="1254" customWidth="1"/>
    <col min="4105" max="4105" width="21.28515625" style="1254" customWidth="1"/>
    <col min="4106" max="4341" width="9.28515625" style="1254"/>
    <col min="4342" max="4342" width="103.140625" style="1254" customWidth="1"/>
    <col min="4343" max="4343" width="20.5703125" style="1254" customWidth="1"/>
    <col min="4344" max="4344" width="19.42578125" style="1254" customWidth="1"/>
    <col min="4345" max="4345" width="16.7109375" style="1254" customWidth="1"/>
    <col min="4346" max="4346" width="12.85546875" style="1254" customWidth="1"/>
    <col min="4347" max="4347" width="11" style="1254" bestFit="1" customWidth="1"/>
    <col min="4348" max="4352" width="9.28515625" style="1254"/>
    <col min="4353" max="4353" width="103.140625" style="1254" customWidth="1"/>
    <col min="4354" max="4354" width="20.5703125" style="1254" customWidth="1"/>
    <col min="4355" max="4355" width="19.42578125" style="1254" customWidth="1"/>
    <col min="4356" max="4356" width="16.7109375" style="1254" customWidth="1"/>
    <col min="4357" max="4357" width="9.28515625" style="1254"/>
    <col min="4358" max="4358" width="8.42578125" style="1254" customWidth="1"/>
    <col min="4359" max="4359" width="17.5703125" style="1254" bestFit="1" customWidth="1"/>
    <col min="4360" max="4360" width="21.7109375" style="1254" customWidth="1"/>
    <col min="4361" max="4361" width="21.28515625" style="1254" customWidth="1"/>
    <col min="4362" max="4597" width="9.28515625" style="1254"/>
    <col min="4598" max="4598" width="103.140625" style="1254" customWidth="1"/>
    <col min="4599" max="4599" width="20.5703125" style="1254" customWidth="1"/>
    <col min="4600" max="4600" width="19.42578125" style="1254" customWidth="1"/>
    <col min="4601" max="4601" width="16.7109375" style="1254" customWidth="1"/>
    <col min="4602" max="4602" width="12.85546875" style="1254" customWidth="1"/>
    <col min="4603" max="4603" width="11" style="1254" bestFit="1" customWidth="1"/>
    <col min="4604" max="4608" width="9.28515625" style="1254"/>
    <col min="4609" max="4609" width="103.140625" style="1254" customWidth="1"/>
    <col min="4610" max="4610" width="20.5703125" style="1254" customWidth="1"/>
    <col min="4611" max="4611" width="19.42578125" style="1254" customWidth="1"/>
    <col min="4612" max="4612" width="16.7109375" style="1254" customWidth="1"/>
    <col min="4613" max="4613" width="9.28515625" style="1254"/>
    <col min="4614" max="4614" width="8.42578125" style="1254" customWidth="1"/>
    <col min="4615" max="4615" width="17.5703125" style="1254" bestFit="1" customWidth="1"/>
    <col min="4616" max="4616" width="21.7109375" style="1254" customWidth="1"/>
    <col min="4617" max="4617" width="21.28515625" style="1254" customWidth="1"/>
    <col min="4618" max="4853" width="9.28515625" style="1254"/>
    <col min="4854" max="4854" width="103.140625" style="1254" customWidth="1"/>
    <col min="4855" max="4855" width="20.5703125" style="1254" customWidth="1"/>
    <col min="4856" max="4856" width="19.42578125" style="1254" customWidth="1"/>
    <col min="4857" max="4857" width="16.7109375" style="1254" customWidth="1"/>
    <col min="4858" max="4858" width="12.85546875" style="1254" customWidth="1"/>
    <col min="4859" max="4859" width="11" style="1254" bestFit="1" customWidth="1"/>
    <col min="4860" max="4864" width="9.28515625" style="1254"/>
    <col min="4865" max="4865" width="103.140625" style="1254" customWidth="1"/>
    <col min="4866" max="4866" width="20.5703125" style="1254" customWidth="1"/>
    <col min="4867" max="4867" width="19.42578125" style="1254" customWidth="1"/>
    <col min="4868" max="4868" width="16.7109375" style="1254" customWidth="1"/>
    <col min="4869" max="4869" width="9.28515625" style="1254"/>
    <col min="4870" max="4870" width="8.42578125" style="1254" customWidth="1"/>
    <col min="4871" max="4871" width="17.5703125" style="1254" bestFit="1" customWidth="1"/>
    <col min="4872" max="4872" width="21.7109375" style="1254" customWidth="1"/>
    <col min="4873" max="4873" width="21.28515625" style="1254" customWidth="1"/>
    <col min="4874" max="5109" width="9.28515625" style="1254"/>
    <col min="5110" max="5110" width="103.140625" style="1254" customWidth="1"/>
    <col min="5111" max="5111" width="20.5703125" style="1254" customWidth="1"/>
    <col min="5112" max="5112" width="19.42578125" style="1254" customWidth="1"/>
    <col min="5113" max="5113" width="16.7109375" style="1254" customWidth="1"/>
    <col min="5114" max="5114" width="12.85546875" style="1254" customWidth="1"/>
    <col min="5115" max="5115" width="11" style="1254" bestFit="1" customWidth="1"/>
    <col min="5116" max="5120" width="9.28515625" style="1254"/>
    <col min="5121" max="5121" width="103.140625" style="1254" customWidth="1"/>
    <col min="5122" max="5122" width="20.5703125" style="1254" customWidth="1"/>
    <col min="5123" max="5123" width="19.42578125" style="1254" customWidth="1"/>
    <col min="5124" max="5124" width="16.7109375" style="1254" customWidth="1"/>
    <col min="5125" max="5125" width="9.28515625" style="1254"/>
    <col min="5126" max="5126" width="8.42578125" style="1254" customWidth="1"/>
    <col min="5127" max="5127" width="17.5703125" style="1254" bestFit="1" customWidth="1"/>
    <col min="5128" max="5128" width="21.7109375" style="1254" customWidth="1"/>
    <col min="5129" max="5129" width="21.28515625" style="1254" customWidth="1"/>
    <col min="5130" max="5365" width="9.28515625" style="1254"/>
    <col min="5366" max="5366" width="103.140625" style="1254" customWidth="1"/>
    <col min="5367" max="5367" width="20.5703125" style="1254" customWidth="1"/>
    <col min="5368" max="5368" width="19.42578125" style="1254" customWidth="1"/>
    <col min="5369" max="5369" width="16.7109375" style="1254" customWidth="1"/>
    <col min="5370" max="5370" width="12.85546875" style="1254" customWidth="1"/>
    <col min="5371" max="5371" width="11" style="1254" bestFit="1" customWidth="1"/>
    <col min="5372" max="5376" width="9.28515625" style="1254"/>
    <col min="5377" max="5377" width="103.140625" style="1254" customWidth="1"/>
    <col min="5378" max="5378" width="20.5703125" style="1254" customWidth="1"/>
    <col min="5379" max="5379" width="19.42578125" style="1254" customWidth="1"/>
    <col min="5380" max="5380" width="16.7109375" style="1254" customWidth="1"/>
    <col min="5381" max="5381" width="9.28515625" style="1254"/>
    <col min="5382" max="5382" width="8.42578125" style="1254" customWidth="1"/>
    <col min="5383" max="5383" width="17.5703125" style="1254" bestFit="1" customWidth="1"/>
    <col min="5384" max="5384" width="21.7109375" style="1254" customWidth="1"/>
    <col min="5385" max="5385" width="21.28515625" style="1254" customWidth="1"/>
    <col min="5386" max="5621" width="9.28515625" style="1254"/>
    <col min="5622" max="5622" width="103.140625" style="1254" customWidth="1"/>
    <col min="5623" max="5623" width="20.5703125" style="1254" customWidth="1"/>
    <col min="5624" max="5624" width="19.42578125" style="1254" customWidth="1"/>
    <col min="5625" max="5625" width="16.7109375" style="1254" customWidth="1"/>
    <col min="5626" max="5626" width="12.85546875" style="1254" customWidth="1"/>
    <col min="5627" max="5627" width="11" style="1254" bestFit="1" customWidth="1"/>
    <col min="5628" max="5632" width="9.28515625" style="1254"/>
    <col min="5633" max="5633" width="103.140625" style="1254" customWidth="1"/>
    <col min="5634" max="5634" width="20.5703125" style="1254" customWidth="1"/>
    <col min="5635" max="5635" width="19.42578125" style="1254" customWidth="1"/>
    <col min="5636" max="5636" width="16.7109375" style="1254" customWidth="1"/>
    <col min="5637" max="5637" width="9.28515625" style="1254"/>
    <col min="5638" max="5638" width="8.42578125" style="1254" customWidth="1"/>
    <col min="5639" max="5639" width="17.5703125" style="1254" bestFit="1" customWidth="1"/>
    <col min="5640" max="5640" width="21.7109375" style="1254" customWidth="1"/>
    <col min="5641" max="5641" width="21.28515625" style="1254" customWidth="1"/>
    <col min="5642" max="5877" width="9.28515625" style="1254"/>
    <col min="5878" max="5878" width="103.140625" style="1254" customWidth="1"/>
    <col min="5879" max="5879" width="20.5703125" style="1254" customWidth="1"/>
    <col min="5880" max="5880" width="19.42578125" style="1254" customWidth="1"/>
    <col min="5881" max="5881" width="16.7109375" style="1254" customWidth="1"/>
    <col min="5882" max="5882" width="12.85546875" style="1254" customWidth="1"/>
    <col min="5883" max="5883" width="11" style="1254" bestFit="1" customWidth="1"/>
    <col min="5884" max="5888" width="9.28515625" style="1254"/>
    <col min="5889" max="5889" width="103.140625" style="1254" customWidth="1"/>
    <col min="5890" max="5890" width="20.5703125" style="1254" customWidth="1"/>
    <col min="5891" max="5891" width="19.42578125" style="1254" customWidth="1"/>
    <col min="5892" max="5892" width="16.7109375" style="1254" customWidth="1"/>
    <col min="5893" max="5893" width="9.28515625" style="1254"/>
    <col min="5894" max="5894" width="8.42578125" style="1254" customWidth="1"/>
    <col min="5895" max="5895" width="17.5703125" style="1254" bestFit="1" customWidth="1"/>
    <col min="5896" max="5896" width="21.7109375" style="1254" customWidth="1"/>
    <col min="5897" max="5897" width="21.28515625" style="1254" customWidth="1"/>
    <col min="5898" max="6133" width="9.28515625" style="1254"/>
    <col min="6134" max="6134" width="103.140625" style="1254" customWidth="1"/>
    <col min="6135" max="6135" width="20.5703125" style="1254" customWidth="1"/>
    <col min="6136" max="6136" width="19.42578125" style="1254" customWidth="1"/>
    <col min="6137" max="6137" width="16.7109375" style="1254" customWidth="1"/>
    <col min="6138" max="6138" width="12.85546875" style="1254" customWidth="1"/>
    <col min="6139" max="6139" width="11" style="1254" bestFit="1" customWidth="1"/>
    <col min="6140" max="6144" width="9.28515625" style="1254"/>
    <col min="6145" max="6145" width="103.140625" style="1254" customWidth="1"/>
    <col min="6146" max="6146" width="20.5703125" style="1254" customWidth="1"/>
    <col min="6147" max="6147" width="19.42578125" style="1254" customWidth="1"/>
    <col min="6148" max="6148" width="16.7109375" style="1254" customWidth="1"/>
    <col min="6149" max="6149" width="9.28515625" style="1254"/>
    <col min="6150" max="6150" width="8.42578125" style="1254" customWidth="1"/>
    <col min="6151" max="6151" width="17.5703125" style="1254" bestFit="1" customWidth="1"/>
    <col min="6152" max="6152" width="21.7109375" style="1254" customWidth="1"/>
    <col min="6153" max="6153" width="21.28515625" style="1254" customWidth="1"/>
    <col min="6154" max="6389" width="9.28515625" style="1254"/>
    <col min="6390" max="6390" width="103.140625" style="1254" customWidth="1"/>
    <col min="6391" max="6391" width="20.5703125" style="1254" customWidth="1"/>
    <col min="6392" max="6392" width="19.42578125" style="1254" customWidth="1"/>
    <col min="6393" max="6393" width="16.7109375" style="1254" customWidth="1"/>
    <col min="6394" max="6394" width="12.85546875" style="1254" customWidth="1"/>
    <col min="6395" max="6395" width="11" style="1254" bestFit="1" customWidth="1"/>
    <col min="6396" max="6400" width="9.28515625" style="1254"/>
    <col min="6401" max="6401" width="103.140625" style="1254" customWidth="1"/>
    <col min="6402" max="6402" width="20.5703125" style="1254" customWidth="1"/>
    <col min="6403" max="6403" width="19.42578125" style="1254" customWidth="1"/>
    <col min="6404" max="6404" width="16.7109375" style="1254" customWidth="1"/>
    <col min="6405" max="6405" width="9.28515625" style="1254"/>
    <col min="6406" max="6406" width="8.42578125" style="1254" customWidth="1"/>
    <col min="6407" max="6407" width="17.5703125" style="1254" bestFit="1" customWidth="1"/>
    <col min="6408" max="6408" width="21.7109375" style="1254" customWidth="1"/>
    <col min="6409" max="6409" width="21.28515625" style="1254" customWidth="1"/>
    <col min="6410" max="6645" width="9.28515625" style="1254"/>
    <col min="6646" max="6646" width="103.140625" style="1254" customWidth="1"/>
    <col min="6647" max="6647" width="20.5703125" style="1254" customWidth="1"/>
    <col min="6648" max="6648" width="19.42578125" style="1254" customWidth="1"/>
    <col min="6649" max="6649" width="16.7109375" style="1254" customWidth="1"/>
    <col min="6650" max="6650" width="12.85546875" style="1254" customWidth="1"/>
    <col min="6651" max="6651" width="11" style="1254" bestFit="1" customWidth="1"/>
    <col min="6652" max="6656" width="9.28515625" style="1254"/>
    <col min="6657" max="6657" width="103.140625" style="1254" customWidth="1"/>
    <col min="6658" max="6658" width="20.5703125" style="1254" customWidth="1"/>
    <col min="6659" max="6659" width="19.42578125" style="1254" customWidth="1"/>
    <col min="6660" max="6660" width="16.7109375" style="1254" customWidth="1"/>
    <col min="6661" max="6661" width="9.28515625" style="1254"/>
    <col min="6662" max="6662" width="8.42578125" style="1254" customWidth="1"/>
    <col min="6663" max="6663" width="17.5703125" style="1254" bestFit="1" customWidth="1"/>
    <col min="6664" max="6664" width="21.7109375" style="1254" customWidth="1"/>
    <col min="6665" max="6665" width="21.28515625" style="1254" customWidth="1"/>
    <col min="6666" max="6901" width="9.28515625" style="1254"/>
    <col min="6902" max="6902" width="103.140625" style="1254" customWidth="1"/>
    <col min="6903" max="6903" width="20.5703125" style="1254" customWidth="1"/>
    <col min="6904" max="6904" width="19.42578125" style="1254" customWidth="1"/>
    <col min="6905" max="6905" width="16.7109375" style="1254" customWidth="1"/>
    <col min="6906" max="6906" width="12.85546875" style="1254" customWidth="1"/>
    <col min="6907" max="6907" width="11" style="1254" bestFit="1" customWidth="1"/>
    <col min="6908" max="6912" width="9.28515625" style="1254"/>
    <col min="6913" max="6913" width="103.140625" style="1254" customWidth="1"/>
    <col min="6914" max="6914" width="20.5703125" style="1254" customWidth="1"/>
    <col min="6915" max="6915" width="19.42578125" style="1254" customWidth="1"/>
    <col min="6916" max="6916" width="16.7109375" style="1254" customWidth="1"/>
    <col min="6917" max="6917" width="9.28515625" style="1254"/>
    <col min="6918" max="6918" width="8.42578125" style="1254" customWidth="1"/>
    <col min="6919" max="6919" width="17.5703125" style="1254" bestFit="1" customWidth="1"/>
    <col min="6920" max="6920" width="21.7109375" style="1254" customWidth="1"/>
    <col min="6921" max="6921" width="21.28515625" style="1254" customWidth="1"/>
    <col min="6922" max="7157" width="9.28515625" style="1254"/>
    <col min="7158" max="7158" width="103.140625" style="1254" customWidth="1"/>
    <col min="7159" max="7159" width="20.5703125" style="1254" customWidth="1"/>
    <col min="7160" max="7160" width="19.42578125" style="1254" customWidth="1"/>
    <col min="7161" max="7161" width="16.7109375" style="1254" customWidth="1"/>
    <col min="7162" max="7162" width="12.85546875" style="1254" customWidth="1"/>
    <col min="7163" max="7163" width="11" style="1254" bestFit="1" customWidth="1"/>
    <col min="7164" max="7168" width="9.28515625" style="1254"/>
    <col min="7169" max="7169" width="103.140625" style="1254" customWidth="1"/>
    <col min="7170" max="7170" width="20.5703125" style="1254" customWidth="1"/>
    <col min="7171" max="7171" width="19.42578125" style="1254" customWidth="1"/>
    <col min="7172" max="7172" width="16.7109375" style="1254" customWidth="1"/>
    <col min="7173" max="7173" width="9.28515625" style="1254"/>
    <col min="7174" max="7174" width="8.42578125" style="1254" customWidth="1"/>
    <col min="7175" max="7175" width="17.5703125" style="1254" bestFit="1" customWidth="1"/>
    <col min="7176" max="7176" width="21.7109375" style="1254" customWidth="1"/>
    <col min="7177" max="7177" width="21.28515625" style="1254" customWidth="1"/>
    <col min="7178" max="7413" width="9.28515625" style="1254"/>
    <col min="7414" max="7414" width="103.140625" style="1254" customWidth="1"/>
    <col min="7415" max="7415" width="20.5703125" style="1254" customWidth="1"/>
    <col min="7416" max="7416" width="19.42578125" style="1254" customWidth="1"/>
    <col min="7417" max="7417" width="16.7109375" style="1254" customWidth="1"/>
    <col min="7418" max="7418" width="12.85546875" style="1254" customWidth="1"/>
    <col min="7419" max="7419" width="11" style="1254" bestFit="1" customWidth="1"/>
    <col min="7420" max="7424" width="9.28515625" style="1254"/>
    <col min="7425" max="7425" width="103.140625" style="1254" customWidth="1"/>
    <col min="7426" max="7426" width="20.5703125" style="1254" customWidth="1"/>
    <col min="7427" max="7427" width="19.42578125" style="1254" customWidth="1"/>
    <col min="7428" max="7428" width="16.7109375" style="1254" customWidth="1"/>
    <col min="7429" max="7429" width="9.28515625" style="1254"/>
    <col min="7430" max="7430" width="8.42578125" style="1254" customWidth="1"/>
    <col min="7431" max="7431" width="17.5703125" style="1254" bestFit="1" customWidth="1"/>
    <col min="7432" max="7432" width="21.7109375" style="1254" customWidth="1"/>
    <col min="7433" max="7433" width="21.28515625" style="1254" customWidth="1"/>
    <col min="7434" max="7669" width="9.28515625" style="1254"/>
    <col min="7670" max="7670" width="103.140625" style="1254" customWidth="1"/>
    <col min="7671" max="7671" width="20.5703125" style="1254" customWidth="1"/>
    <col min="7672" max="7672" width="19.42578125" style="1254" customWidth="1"/>
    <col min="7673" max="7673" width="16.7109375" style="1254" customWidth="1"/>
    <col min="7674" max="7674" width="12.85546875" style="1254" customWidth="1"/>
    <col min="7675" max="7675" width="11" style="1254" bestFit="1" customWidth="1"/>
    <col min="7676" max="7680" width="9.28515625" style="1254"/>
    <col min="7681" max="7681" width="103.140625" style="1254" customWidth="1"/>
    <col min="7682" max="7682" width="20.5703125" style="1254" customWidth="1"/>
    <col min="7683" max="7683" width="19.42578125" style="1254" customWidth="1"/>
    <col min="7684" max="7684" width="16.7109375" style="1254" customWidth="1"/>
    <col min="7685" max="7685" width="9.28515625" style="1254"/>
    <col min="7686" max="7686" width="8.42578125" style="1254" customWidth="1"/>
    <col min="7687" max="7687" width="17.5703125" style="1254" bestFit="1" customWidth="1"/>
    <col min="7688" max="7688" width="21.7109375" style="1254" customWidth="1"/>
    <col min="7689" max="7689" width="21.28515625" style="1254" customWidth="1"/>
    <col min="7690" max="7925" width="9.28515625" style="1254"/>
    <col min="7926" max="7926" width="103.140625" style="1254" customWidth="1"/>
    <col min="7927" max="7927" width="20.5703125" style="1254" customWidth="1"/>
    <col min="7928" max="7928" width="19.42578125" style="1254" customWidth="1"/>
    <col min="7929" max="7929" width="16.7109375" style="1254" customWidth="1"/>
    <col min="7930" max="7930" width="12.85546875" style="1254" customWidth="1"/>
    <col min="7931" max="7931" width="11" style="1254" bestFit="1" customWidth="1"/>
    <col min="7932" max="7936" width="9.28515625" style="1254"/>
    <col min="7937" max="7937" width="103.140625" style="1254" customWidth="1"/>
    <col min="7938" max="7938" width="20.5703125" style="1254" customWidth="1"/>
    <col min="7939" max="7939" width="19.42578125" style="1254" customWidth="1"/>
    <col min="7940" max="7940" width="16.7109375" style="1254" customWidth="1"/>
    <col min="7941" max="7941" width="9.28515625" style="1254"/>
    <col min="7942" max="7942" width="8.42578125" style="1254" customWidth="1"/>
    <col min="7943" max="7943" width="17.5703125" style="1254" bestFit="1" customWidth="1"/>
    <col min="7944" max="7944" width="21.7109375" style="1254" customWidth="1"/>
    <col min="7945" max="7945" width="21.28515625" style="1254" customWidth="1"/>
    <col min="7946" max="8181" width="9.28515625" style="1254"/>
    <col min="8182" max="8182" width="103.140625" style="1254" customWidth="1"/>
    <col min="8183" max="8183" width="20.5703125" style="1254" customWidth="1"/>
    <col min="8184" max="8184" width="19.42578125" style="1254" customWidth="1"/>
    <col min="8185" max="8185" width="16.7109375" style="1254" customWidth="1"/>
    <col min="8186" max="8186" width="12.85546875" style="1254" customWidth="1"/>
    <col min="8187" max="8187" width="11" style="1254" bestFit="1" customWidth="1"/>
    <col min="8188" max="8192" width="9.28515625" style="1254"/>
    <col min="8193" max="8193" width="103.140625" style="1254" customWidth="1"/>
    <col min="8194" max="8194" width="20.5703125" style="1254" customWidth="1"/>
    <col min="8195" max="8195" width="19.42578125" style="1254" customWidth="1"/>
    <col min="8196" max="8196" width="16.7109375" style="1254" customWidth="1"/>
    <col min="8197" max="8197" width="9.28515625" style="1254"/>
    <col min="8198" max="8198" width="8.42578125" style="1254" customWidth="1"/>
    <col min="8199" max="8199" width="17.5703125" style="1254" bestFit="1" customWidth="1"/>
    <col min="8200" max="8200" width="21.7109375" style="1254" customWidth="1"/>
    <col min="8201" max="8201" width="21.28515625" style="1254" customWidth="1"/>
    <col min="8202" max="8437" width="9.28515625" style="1254"/>
    <col min="8438" max="8438" width="103.140625" style="1254" customWidth="1"/>
    <col min="8439" max="8439" width="20.5703125" style="1254" customWidth="1"/>
    <col min="8440" max="8440" width="19.42578125" style="1254" customWidth="1"/>
    <col min="8441" max="8441" width="16.7109375" style="1254" customWidth="1"/>
    <col min="8442" max="8442" width="12.85546875" style="1254" customWidth="1"/>
    <col min="8443" max="8443" width="11" style="1254" bestFit="1" customWidth="1"/>
    <col min="8444" max="8448" width="9.28515625" style="1254"/>
    <col min="8449" max="8449" width="103.140625" style="1254" customWidth="1"/>
    <col min="8450" max="8450" width="20.5703125" style="1254" customWidth="1"/>
    <col min="8451" max="8451" width="19.42578125" style="1254" customWidth="1"/>
    <col min="8452" max="8452" width="16.7109375" style="1254" customWidth="1"/>
    <col min="8453" max="8453" width="9.28515625" style="1254"/>
    <col min="8454" max="8454" width="8.42578125" style="1254" customWidth="1"/>
    <col min="8455" max="8455" width="17.5703125" style="1254" bestFit="1" customWidth="1"/>
    <col min="8456" max="8456" width="21.7109375" style="1254" customWidth="1"/>
    <col min="8457" max="8457" width="21.28515625" style="1254" customWidth="1"/>
    <col min="8458" max="8693" width="9.28515625" style="1254"/>
    <col min="8694" max="8694" width="103.140625" style="1254" customWidth="1"/>
    <col min="8695" max="8695" width="20.5703125" style="1254" customWidth="1"/>
    <col min="8696" max="8696" width="19.42578125" style="1254" customWidth="1"/>
    <col min="8697" max="8697" width="16.7109375" style="1254" customWidth="1"/>
    <col min="8698" max="8698" width="12.85546875" style="1254" customWidth="1"/>
    <col min="8699" max="8699" width="11" style="1254" bestFit="1" customWidth="1"/>
    <col min="8700" max="8704" width="9.28515625" style="1254"/>
    <col min="8705" max="8705" width="103.140625" style="1254" customWidth="1"/>
    <col min="8706" max="8706" width="20.5703125" style="1254" customWidth="1"/>
    <col min="8707" max="8707" width="19.42578125" style="1254" customWidth="1"/>
    <col min="8708" max="8708" width="16.7109375" style="1254" customWidth="1"/>
    <col min="8709" max="8709" width="9.28515625" style="1254"/>
    <col min="8710" max="8710" width="8.42578125" style="1254" customWidth="1"/>
    <col min="8711" max="8711" width="17.5703125" style="1254" bestFit="1" customWidth="1"/>
    <col min="8712" max="8712" width="21.7109375" style="1254" customWidth="1"/>
    <col min="8713" max="8713" width="21.28515625" style="1254" customWidth="1"/>
    <col min="8714" max="8949" width="9.28515625" style="1254"/>
    <col min="8950" max="8950" width="103.140625" style="1254" customWidth="1"/>
    <col min="8951" max="8951" width="20.5703125" style="1254" customWidth="1"/>
    <col min="8952" max="8952" width="19.42578125" style="1254" customWidth="1"/>
    <col min="8953" max="8953" width="16.7109375" style="1254" customWidth="1"/>
    <col min="8954" max="8954" width="12.85546875" style="1254" customWidth="1"/>
    <col min="8955" max="8955" width="11" style="1254" bestFit="1" customWidth="1"/>
    <col min="8956" max="8960" width="9.28515625" style="1254"/>
    <col min="8961" max="8961" width="103.140625" style="1254" customWidth="1"/>
    <col min="8962" max="8962" width="20.5703125" style="1254" customWidth="1"/>
    <col min="8963" max="8963" width="19.42578125" style="1254" customWidth="1"/>
    <col min="8964" max="8964" width="16.7109375" style="1254" customWidth="1"/>
    <col min="8965" max="8965" width="9.28515625" style="1254"/>
    <col min="8966" max="8966" width="8.42578125" style="1254" customWidth="1"/>
    <col min="8967" max="8967" width="17.5703125" style="1254" bestFit="1" customWidth="1"/>
    <col min="8968" max="8968" width="21.7109375" style="1254" customWidth="1"/>
    <col min="8969" max="8969" width="21.28515625" style="1254" customWidth="1"/>
    <col min="8970" max="9205" width="9.28515625" style="1254"/>
    <col min="9206" max="9206" width="103.140625" style="1254" customWidth="1"/>
    <col min="9207" max="9207" width="20.5703125" style="1254" customWidth="1"/>
    <col min="9208" max="9208" width="19.42578125" style="1254" customWidth="1"/>
    <col min="9209" max="9209" width="16.7109375" style="1254" customWidth="1"/>
    <col min="9210" max="9210" width="12.85546875" style="1254" customWidth="1"/>
    <col min="9211" max="9211" width="11" style="1254" bestFit="1" customWidth="1"/>
    <col min="9212" max="9216" width="9.28515625" style="1254"/>
    <col min="9217" max="9217" width="103.140625" style="1254" customWidth="1"/>
    <col min="9218" max="9218" width="20.5703125" style="1254" customWidth="1"/>
    <col min="9219" max="9219" width="19.42578125" style="1254" customWidth="1"/>
    <col min="9220" max="9220" width="16.7109375" style="1254" customWidth="1"/>
    <col min="9221" max="9221" width="9.28515625" style="1254"/>
    <col min="9222" max="9222" width="8.42578125" style="1254" customWidth="1"/>
    <col min="9223" max="9223" width="17.5703125" style="1254" bestFit="1" customWidth="1"/>
    <col min="9224" max="9224" width="21.7109375" style="1254" customWidth="1"/>
    <col min="9225" max="9225" width="21.28515625" style="1254" customWidth="1"/>
    <col min="9226" max="9461" width="9.28515625" style="1254"/>
    <col min="9462" max="9462" width="103.140625" style="1254" customWidth="1"/>
    <col min="9463" max="9463" width="20.5703125" style="1254" customWidth="1"/>
    <col min="9464" max="9464" width="19.42578125" style="1254" customWidth="1"/>
    <col min="9465" max="9465" width="16.7109375" style="1254" customWidth="1"/>
    <col min="9466" max="9466" width="12.85546875" style="1254" customWidth="1"/>
    <col min="9467" max="9467" width="11" style="1254" bestFit="1" customWidth="1"/>
    <col min="9468" max="9472" width="9.28515625" style="1254"/>
    <col min="9473" max="9473" width="103.140625" style="1254" customWidth="1"/>
    <col min="9474" max="9474" width="20.5703125" style="1254" customWidth="1"/>
    <col min="9475" max="9475" width="19.42578125" style="1254" customWidth="1"/>
    <col min="9476" max="9476" width="16.7109375" style="1254" customWidth="1"/>
    <col min="9477" max="9477" width="9.28515625" style="1254"/>
    <col min="9478" max="9478" width="8.42578125" style="1254" customWidth="1"/>
    <col min="9479" max="9479" width="17.5703125" style="1254" bestFit="1" customWidth="1"/>
    <col min="9480" max="9480" width="21.7109375" style="1254" customWidth="1"/>
    <col min="9481" max="9481" width="21.28515625" style="1254" customWidth="1"/>
    <col min="9482" max="9717" width="9.28515625" style="1254"/>
    <col min="9718" max="9718" width="103.140625" style="1254" customWidth="1"/>
    <col min="9719" max="9719" width="20.5703125" style="1254" customWidth="1"/>
    <col min="9720" max="9720" width="19.42578125" style="1254" customWidth="1"/>
    <col min="9721" max="9721" width="16.7109375" style="1254" customWidth="1"/>
    <col min="9722" max="9722" width="12.85546875" style="1254" customWidth="1"/>
    <col min="9723" max="9723" width="11" style="1254" bestFit="1" customWidth="1"/>
    <col min="9724" max="9728" width="9.28515625" style="1254"/>
    <col min="9729" max="9729" width="103.140625" style="1254" customWidth="1"/>
    <col min="9730" max="9730" width="20.5703125" style="1254" customWidth="1"/>
    <col min="9731" max="9731" width="19.42578125" style="1254" customWidth="1"/>
    <col min="9732" max="9732" width="16.7109375" style="1254" customWidth="1"/>
    <col min="9733" max="9733" width="9.28515625" style="1254"/>
    <col min="9734" max="9734" width="8.42578125" style="1254" customWidth="1"/>
    <col min="9735" max="9735" width="17.5703125" style="1254" bestFit="1" customWidth="1"/>
    <col min="9736" max="9736" width="21.7109375" style="1254" customWidth="1"/>
    <col min="9737" max="9737" width="21.28515625" style="1254" customWidth="1"/>
    <col min="9738" max="9973" width="9.28515625" style="1254"/>
    <col min="9974" max="9974" width="103.140625" style="1254" customWidth="1"/>
    <col min="9975" max="9975" width="20.5703125" style="1254" customWidth="1"/>
    <col min="9976" max="9976" width="19.42578125" style="1254" customWidth="1"/>
    <col min="9977" max="9977" width="16.7109375" style="1254" customWidth="1"/>
    <col min="9978" max="9978" width="12.85546875" style="1254" customWidth="1"/>
    <col min="9979" max="9979" width="11" style="1254" bestFit="1" customWidth="1"/>
    <col min="9980" max="9984" width="9.28515625" style="1254"/>
    <col min="9985" max="9985" width="103.140625" style="1254" customWidth="1"/>
    <col min="9986" max="9986" width="20.5703125" style="1254" customWidth="1"/>
    <col min="9987" max="9987" width="19.42578125" style="1254" customWidth="1"/>
    <col min="9988" max="9988" width="16.7109375" style="1254" customWidth="1"/>
    <col min="9989" max="9989" width="9.28515625" style="1254"/>
    <col min="9990" max="9990" width="8.42578125" style="1254" customWidth="1"/>
    <col min="9991" max="9991" width="17.5703125" style="1254" bestFit="1" customWidth="1"/>
    <col min="9992" max="9992" width="21.7109375" style="1254" customWidth="1"/>
    <col min="9993" max="9993" width="21.28515625" style="1254" customWidth="1"/>
    <col min="9994" max="10229" width="9.28515625" style="1254"/>
    <col min="10230" max="10230" width="103.140625" style="1254" customWidth="1"/>
    <col min="10231" max="10231" width="20.5703125" style="1254" customWidth="1"/>
    <col min="10232" max="10232" width="19.42578125" style="1254" customWidth="1"/>
    <col min="10233" max="10233" width="16.7109375" style="1254" customWidth="1"/>
    <col min="10234" max="10234" width="12.85546875" style="1254" customWidth="1"/>
    <col min="10235" max="10235" width="11" style="1254" bestFit="1" customWidth="1"/>
    <col min="10236" max="10240" width="9.28515625" style="1254"/>
    <col min="10241" max="10241" width="103.140625" style="1254" customWidth="1"/>
    <col min="10242" max="10242" width="20.5703125" style="1254" customWidth="1"/>
    <col min="10243" max="10243" width="19.42578125" style="1254" customWidth="1"/>
    <col min="10244" max="10244" width="16.7109375" style="1254" customWidth="1"/>
    <col min="10245" max="10245" width="9.28515625" style="1254"/>
    <col min="10246" max="10246" width="8.42578125" style="1254" customWidth="1"/>
    <col min="10247" max="10247" width="17.5703125" style="1254" bestFit="1" customWidth="1"/>
    <col min="10248" max="10248" width="21.7109375" style="1254" customWidth="1"/>
    <col min="10249" max="10249" width="21.28515625" style="1254" customWidth="1"/>
    <col min="10250" max="10485" width="9.28515625" style="1254"/>
    <col min="10486" max="10486" width="103.140625" style="1254" customWidth="1"/>
    <col min="10487" max="10487" width="20.5703125" style="1254" customWidth="1"/>
    <col min="10488" max="10488" width="19.42578125" style="1254" customWidth="1"/>
    <col min="10489" max="10489" width="16.7109375" style="1254" customWidth="1"/>
    <col min="10490" max="10490" width="12.85546875" style="1254" customWidth="1"/>
    <col min="10491" max="10491" width="11" style="1254" bestFit="1" customWidth="1"/>
    <col min="10492" max="10496" width="9.28515625" style="1254"/>
    <col min="10497" max="10497" width="103.140625" style="1254" customWidth="1"/>
    <col min="10498" max="10498" width="20.5703125" style="1254" customWidth="1"/>
    <col min="10499" max="10499" width="19.42578125" style="1254" customWidth="1"/>
    <col min="10500" max="10500" width="16.7109375" style="1254" customWidth="1"/>
    <col min="10501" max="10501" width="9.28515625" style="1254"/>
    <col min="10502" max="10502" width="8.42578125" style="1254" customWidth="1"/>
    <col min="10503" max="10503" width="17.5703125" style="1254" bestFit="1" customWidth="1"/>
    <col min="10504" max="10504" width="21.7109375" style="1254" customWidth="1"/>
    <col min="10505" max="10505" width="21.28515625" style="1254" customWidth="1"/>
    <col min="10506" max="10741" width="9.28515625" style="1254"/>
    <col min="10742" max="10742" width="103.140625" style="1254" customWidth="1"/>
    <col min="10743" max="10743" width="20.5703125" style="1254" customWidth="1"/>
    <col min="10744" max="10744" width="19.42578125" style="1254" customWidth="1"/>
    <col min="10745" max="10745" width="16.7109375" style="1254" customWidth="1"/>
    <col min="10746" max="10746" width="12.85546875" style="1254" customWidth="1"/>
    <col min="10747" max="10747" width="11" style="1254" bestFit="1" customWidth="1"/>
    <col min="10748" max="10752" width="9.28515625" style="1254"/>
    <col min="10753" max="10753" width="103.140625" style="1254" customWidth="1"/>
    <col min="10754" max="10754" width="20.5703125" style="1254" customWidth="1"/>
    <col min="10755" max="10755" width="19.42578125" style="1254" customWidth="1"/>
    <col min="10756" max="10756" width="16.7109375" style="1254" customWidth="1"/>
    <col min="10757" max="10757" width="9.28515625" style="1254"/>
    <col min="10758" max="10758" width="8.42578125" style="1254" customWidth="1"/>
    <col min="10759" max="10759" width="17.5703125" style="1254" bestFit="1" customWidth="1"/>
    <col min="10760" max="10760" width="21.7109375" style="1254" customWidth="1"/>
    <col min="10761" max="10761" width="21.28515625" style="1254" customWidth="1"/>
    <col min="10762" max="10997" width="9.28515625" style="1254"/>
    <col min="10998" max="10998" width="103.140625" style="1254" customWidth="1"/>
    <col min="10999" max="10999" width="20.5703125" style="1254" customWidth="1"/>
    <col min="11000" max="11000" width="19.42578125" style="1254" customWidth="1"/>
    <col min="11001" max="11001" width="16.7109375" style="1254" customWidth="1"/>
    <col min="11002" max="11002" width="12.85546875" style="1254" customWidth="1"/>
    <col min="11003" max="11003" width="11" style="1254" bestFit="1" customWidth="1"/>
    <col min="11004" max="11008" width="9.28515625" style="1254"/>
    <col min="11009" max="11009" width="103.140625" style="1254" customWidth="1"/>
    <col min="11010" max="11010" width="20.5703125" style="1254" customWidth="1"/>
    <col min="11011" max="11011" width="19.42578125" style="1254" customWidth="1"/>
    <col min="11012" max="11012" width="16.7109375" style="1254" customWidth="1"/>
    <col min="11013" max="11013" width="9.28515625" style="1254"/>
    <col min="11014" max="11014" width="8.42578125" style="1254" customWidth="1"/>
    <col min="11015" max="11015" width="17.5703125" style="1254" bestFit="1" customWidth="1"/>
    <col min="11016" max="11016" width="21.7109375" style="1254" customWidth="1"/>
    <col min="11017" max="11017" width="21.28515625" style="1254" customWidth="1"/>
    <col min="11018" max="11253" width="9.28515625" style="1254"/>
    <col min="11254" max="11254" width="103.140625" style="1254" customWidth="1"/>
    <col min="11255" max="11255" width="20.5703125" style="1254" customWidth="1"/>
    <col min="11256" max="11256" width="19.42578125" style="1254" customWidth="1"/>
    <col min="11257" max="11257" width="16.7109375" style="1254" customWidth="1"/>
    <col min="11258" max="11258" width="12.85546875" style="1254" customWidth="1"/>
    <col min="11259" max="11259" width="11" style="1254" bestFit="1" customWidth="1"/>
    <col min="11260" max="11264" width="9.28515625" style="1254"/>
    <col min="11265" max="11265" width="103.140625" style="1254" customWidth="1"/>
    <col min="11266" max="11266" width="20.5703125" style="1254" customWidth="1"/>
    <col min="11267" max="11267" width="19.42578125" style="1254" customWidth="1"/>
    <col min="11268" max="11268" width="16.7109375" style="1254" customWidth="1"/>
    <col min="11269" max="11269" width="9.28515625" style="1254"/>
    <col min="11270" max="11270" width="8.42578125" style="1254" customWidth="1"/>
    <col min="11271" max="11271" width="17.5703125" style="1254" bestFit="1" customWidth="1"/>
    <col min="11272" max="11272" width="21.7109375" style="1254" customWidth="1"/>
    <col min="11273" max="11273" width="21.28515625" style="1254" customWidth="1"/>
    <col min="11274" max="11509" width="9.28515625" style="1254"/>
    <col min="11510" max="11510" width="103.140625" style="1254" customWidth="1"/>
    <col min="11511" max="11511" width="20.5703125" style="1254" customWidth="1"/>
    <col min="11512" max="11512" width="19.42578125" style="1254" customWidth="1"/>
    <col min="11513" max="11513" width="16.7109375" style="1254" customWidth="1"/>
    <col min="11514" max="11514" width="12.85546875" style="1254" customWidth="1"/>
    <col min="11515" max="11515" width="11" style="1254" bestFit="1" customWidth="1"/>
    <col min="11516" max="11520" width="9.28515625" style="1254"/>
    <col min="11521" max="11521" width="103.140625" style="1254" customWidth="1"/>
    <col min="11522" max="11522" width="20.5703125" style="1254" customWidth="1"/>
    <col min="11523" max="11523" width="19.42578125" style="1254" customWidth="1"/>
    <col min="11524" max="11524" width="16.7109375" style="1254" customWidth="1"/>
    <col min="11525" max="11525" width="9.28515625" style="1254"/>
    <col min="11526" max="11526" width="8.42578125" style="1254" customWidth="1"/>
    <col min="11527" max="11527" width="17.5703125" style="1254" bestFit="1" customWidth="1"/>
    <col min="11528" max="11528" width="21.7109375" style="1254" customWidth="1"/>
    <col min="11529" max="11529" width="21.28515625" style="1254" customWidth="1"/>
    <col min="11530" max="11765" width="9.28515625" style="1254"/>
    <col min="11766" max="11766" width="103.140625" style="1254" customWidth="1"/>
    <col min="11767" max="11767" width="20.5703125" style="1254" customWidth="1"/>
    <col min="11768" max="11768" width="19.42578125" style="1254" customWidth="1"/>
    <col min="11769" max="11769" width="16.7109375" style="1254" customWidth="1"/>
    <col min="11770" max="11770" width="12.85546875" style="1254" customWidth="1"/>
    <col min="11771" max="11771" width="11" style="1254" bestFit="1" customWidth="1"/>
    <col min="11772" max="11776" width="9.28515625" style="1254"/>
    <col min="11777" max="11777" width="103.140625" style="1254" customWidth="1"/>
    <col min="11778" max="11778" width="20.5703125" style="1254" customWidth="1"/>
    <col min="11779" max="11779" width="19.42578125" style="1254" customWidth="1"/>
    <col min="11780" max="11780" width="16.7109375" style="1254" customWidth="1"/>
    <col min="11781" max="11781" width="9.28515625" style="1254"/>
    <col min="11782" max="11782" width="8.42578125" style="1254" customWidth="1"/>
    <col min="11783" max="11783" width="17.5703125" style="1254" bestFit="1" customWidth="1"/>
    <col min="11784" max="11784" width="21.7109375" style="1254" customWidth="1"/>
    <col min="11785" max="11785" width="21.28515625" style="1254" customWidth="1"/>
    <col min="11786" max="12021" width="9.28515625" style="1254"/>
    <col min="12022" max="12022" width="103.140625" style="1254" customWidth="1"/>
    <col min="12023" max="12023" width="20.5703125" style="1254" customWidth="1"/>
    <col min="12024" max="12024" width="19.42578125" style="1254" customWidth="1"/>
    <col min="12025" max="12025" width="16.7109375" style="1254" customWidth="1"/>
    <col min="12026" max="12026" width="12.85546875" style="1254" customWidth="1"/>
    <col min="12027" max="12027" width="11" style="1254" bestFit="1" customWidth="1"/>
    <col min="12028" max="12032" width="9.28515625" style="1254"/>
    <col min="12033" max="12033" width="103.140625" style="1254" customWidth="1"/>
    <col min="12034" max="12034" width="20.5703125" style="1254" customWidth="1"/>
    <col min="12035" max="12035" width="19.42578125" style="1254" customWidth="1"/>
    <col min="12036" max="12036" width="16.7109375" style="1254" customWidth="1"/>
    <col min="12037" max="12037" width="9.28515625" style="1254"/>
    <col min="12038" max="12038" width="8.42578125" style="1254" customWidth="1"/>
    <col min="12039" max="12039" width="17.5703125" style="1254" bestFit="1" customWidth="1"/>
    <col min="12040" max="12040" width="21.7109375" style="1254" customWidth="1"/>
    <col min="12041" max="12041" width="21.28515625" style="1254" customWidth="1"/>
    <col min="12042" max="12277" width="9.28515625" style="1254"/>
    <col min="12278" max="12278" width="103.140625" style="1254" customWidth="1"/>
    <col min="12279" max="12279" width="20.5703125" style="1254" customWidth="1"/>
    <col min="12280" max="12280" width="19.42578125" style="1254" customWidth="1"/>
    <col min="12281" max="12281" width="16.7109375" style="1254" customWidth="1"/>
    <col min="12282" max="12282" width="12.85546875" style="1254" customWidth="1"/>
    <col min="12283" max="12283" width="11" style="1254" bestFit="1" customWidth="1"/>
    <col min="12284" max="12288" width="9.28515625" style="1254"/>
    <col min="12289" max="12289" width="103.140625" style="1254" customWidth="1"/>
    <col min="12290" max="12290" width="20.5703125" style="1254" customWidth="1"/>
    <col min="12291" max="12291" width="19.42578125" style="1254" customWidth="1"/>
    <col min="12292" max="12292" width="16.7109375" style="1254" customWidth="1"/>
    <col min="12293" max="12293" width="9.28515625" style="1254"/>
    <col min="12294" max="12294" width="8.42578125" style="1254" customWidth="1"/>
    <col min="12295" max="12295" width="17.5703125" style="1254" bestFit="1" customWidth="1"/>
    <col min="12296" max="12296" width="21.7109375" style="1254" customWidth="1"/>
    <col min="12297" max="12297" width="21.28515625" style="1254" customWidth="1"/>
    <col min="12298" max="12533" width="9.28515625" style="1254"/>
    <col min="12534" max="12534" width="103.140625" style="1254" customWidth="1"/>
    <col min="12535" max="12535" width="20.5703125" style="1254" customWidth="1"/>
    <col min="12536" max="12536" width="19.42578125" style="1254" customWidth="1"/>
    <col min="12537" max="12537" width="16.7109375" style="1254" customWidth="1"/>
    <col min="12538" max="12538" width="12.85546875" style="1254" customWidth="1"/>
    <col min="12539" max="12539" width="11" style="1254" bestFit="1" customWidth="1"/>
    <col min="12540" max="12544" width="9.28515625" style="1254"/>
    <col min="12545" max="12545" width="103.140625" style="1254" customWidth="1"/>
    <col min="12546" max="12546" width="20.5703125" style="1254" customWidth="1"/>
    <col min="12547" max="12547" width="19.42578125" style="1254" customWidth="1"/>
    <col min="12548" max="12548" width="16.7109375" style="1254" customWidth="1"/>
    <col min="12549" max="12549" width="9.28515625" style="1254"/>
    <col min="12550" max="12550" width="8.42578125" style="1254" customWidth="1"/>
    <col min="12551" max="12551" width="17.5703125" style="1254" bestFit="1" customWidth="1"/>
    <col min="12552" max="12552" width="21.7109375" style="1254" customWidth="1"/>
    <col min="12553" max="12553" width="21.28515625" style="1254" customWidth="1"/>
    <col min="12554" max="12789" width="9.28515625" style="1254"/>
    <col min="12790" max="12790" width="103.140625" style="1254" customWidth="1"/>
    <col min="12791" max="12791" width="20.5703125" style="1254" customWidth="1"/>
    <col min="12792" max="12792" width="19.42578125" style="1254" customWidth="1"/>
    <col min="12793" max="12793" width="16.7109375" style="1254" customWidth="1"/>
    <col min="12794" max="12794" width="12.85546875" style="1254" customWidth="1"/>
    <col min="12795" max="12795" width="11" style="1254" bestFit="1" customWidth="1"/>
    <col min="12796" max="12800" width="9.28515625" style="1254"/>
    <col min="12801" max="12801" width="103.140625" style="1254" customWidth="1"/>
    <col min="12802" max="12802" width="20.5703125" style="1254" customWidth="1"/>
    <col min="12803" max="12803" width="19.42578125" style="1254" customWidth="1"/>
    <col min="12804" max="12804" width="16.7109375" style="1254" customWidth="1"/>
    <col min="12805" max="12805" width="9.28515625" style="1254"/>
    <col min="12806" max="12806" width="8.42578125" style="1254" customWidth="1"/>
    <col min="12807" max="12807" width="17.5703125" style="1254" bestFit="1" customWidth="1"/>
    <col min="12808" max="12808" width="21.7109375" style="1254" customWidth="1"/>
    <col min="12809" max="12809" width="21.28515625" style="1254" customWidth="1"/>
    <col min="12810" max="13045" width="9.28515625" style="1254"/>
    <col min="13046" max="13046" width="103.140625" style="1254" customWidth="1"/>
    <col min="13047" max="13047" width="20.5703125" style="1254" customWidth="1"/>
    <col min="13048" max="13048" width="19.42578125" style="1254" customWidth="1"/>
    <col min="13049" max="13049" width="16.7109375" style="1254" customWidth="1"/>
    <col min="13050" max="13050" width="12.85546875" style="1254" customWidth="1"/>
    <col min="13051" max="13051" width="11" style="1254" bestFit="1" customWidth="1"/>
    <col min="13052" max="13056" width="9.28515625" style="1254"/>
    <col min="13057" max="13057" width="103.140625" style="1254" customWidth="1"/>
    <col min="13058" max="13058" width="20.5703125" style="1254" customWidth="1"/>
    <col min="13059" max="13059" width="19.42578125" style="1254" customWidth="1"/>
    <col min="13060" max="13060" width="16.7109375" style="1254" customWidth="1"/>
    <col min="13061" max="13061" width="9.28515625" style="1254"/>
    <col min="13062" max="13062" width="8.42578125" style="1254" customWidth="1"/>
    <col min="13063" max="13063" width="17.5703125" style="1254" bestFit="1" customWidth="1"/>
    <col min="13064" max="13064" width="21.7109375" style="1254" customWidth="1"/>
    <col min="13065" max="13065" width="21.28515625" style="1254" customWidth="1"/>
    <col min="13066" max="13301" width="9.28515625" style="1254"/>
    <col min="13302" max="13302" width="103.140625" style="1254" customWidth="1"/>
    <col min="13303" max="13303" width="20.5703125" style="1254" customWidth="1"/>
    <col min="13304" max="13304" width="19.42578125" style="1254" customWidth="1"/>
    <col min="13305" max="13305" width="16.7109375" style="1254" customWidth="1"/>
    <col min="13306" max="13306" width="12.85546875" style="1254" customWidth="1"/>
    <col min="13307" max="13307" width="11" style="1254" bestFit="1" customWidth="1"/>
    <col min="13308" max="13312" width="9.28515625" style="1254"/>
    <col min="13313" max="13313" width="103.140625" style="1254" customWidth="1"/>
    <col min="13314" max="13314" width="20.5703125" style="1254" customWidth="1"/>
    <col min="13315" max="13315" width="19.42578125" style="1254" customWidth="1"/>
    <col min="13316" max="13316" width="16.7109375" style="1254" customWidth="1"/>
    <col min="13317" max="13317" width="9.28515625" style="1254"/>
    <col min="13318" max="13318" width="8.42578125" style="1254" customWidth="1"/>
    <col min="13319" max="13319" width="17.5703125" style="1254" bestFit="1" customWidth="1"/>
    <col min="13320" max="13320" width="21.7109375" style="1254" customWidth="1"/>
    <col min="13321" max="13321" width="21.28515625" style="1254" customWidth="1"/>
    <col min="13322" max="13557" width="9.28515625" style="1254"/>
    <col min="13558" max="13558" width="103.140625" style="1254" customWidth="1"/>
    <col min="13559" max="13559" width="20.5703125" style="1254" customWidth="1"/>
    <col min="13560" max="13560" width="19.42578125" style="1254" customWidth="1"/>
    <col min="13561" max="13561" width="16.7109375" style="1254" customWidth="1"/>
    <col min="13562" max="13562" width="12.85546875" style="1254" customWidth="1"/>
    <col min="13563" max="13563" width="11" style="1254" bestFit="1" customWidth="1"/>
    <col min="13564" max="13568" width="9.28515625" style="1254"/>
    <col min="13569" max="13569" width="103.140625" style="1254" customWidth="1"/>
    <col min="13570" max="13570" width="20.5703125" style="1254" customWidth="1"/>
    <col min="13571" max="13571" width="19.42578125" style="1254" customWidth="1"/>
    <col min="13572" max="13572" width="16.7109375" style="1254" customWidth="1"/>
    <col min="13573" max="13573" width="9.28515625" style="1254"/>
    <col min="13574" max="13574" width="8.42578125" style="1254" customWidth="1"/>
    <col min="13575" max="13575" width="17.5703125" style="1254" bestFit="1" customWidth="1"/>
    <col min="13576" max="13576" width="21.7109375" style="1254" customWidth="1"/>
    <col min="13577" max="13577" width="21.28515625" style="1254" customWidth="1"/>
    <col min="13578" max="13813" width="9.28515625" style="1254"/>
    <col min="13814" max="13814" width="103.140625" style="1254" customWidth="1"/>
    <col min="13815" max="13815" width="20.5703125" style="1254" customWidth="1"/>
    <col min="13816" max="13816" width="19.42578125" style="1254" customWidth="1"/>
    <col min="13817" max="13817" width="16.7109375" style="1254" customWidth="1"/>
    <col min="13818" max="13818" width="12.85546875" style="1254" customWidth="1"/>
    <col min="13819" max="13819" width="11" style="1254" bestFit="1" customWidth="1"/>
    <col min="13820" max="13824" width="9.28515625" style="1254"/>
    <col min="13825" max="13825" width="103.140625" style="1254" customWidth="1"/>
    <col min="13826" max="13826" width="20.5703125" style="1254" customWidth="1"/>
    <col min="13827" max="13827" width="19.42578125" style="1254" customWidth="1"/>
    <col min="13828" max="13828" width="16.7109375" style="1254" customWidth="1"/>
    <col min="13829" max="13829" width="9.28515625" style="1254"/>
    <col min="13830" max="13830" width="8.42578125" style="1254" customWidth="1"/>
    <col min="13831" max="13831" width="17.5703125" style="1254" bestFit="1" customWidth="1"/>
    <col min="13832" max="13832" width="21.7109375" style="1254" customWidth="1"/>
    <col min="13833" max="13833" width="21.28515625" style="1254" customWidth="1"/>
    <col min="13834" max="14069" width="9.28515625" style="1254"/>
    <col min="14070" max="14070" width="103.140625" style="1254" customWidth="1"/>
    <col min="14071" max="14071" width="20.5703125" style="1254" customWidth="1"/>
    <col min="14072" max="14072" width="19.42578125" style="1254" customWidth="1"/>
    <col min="14073" max="14073" width="16.7109375" style="1254" customWidth="1"/>
    <col min="14074" max="14074" width="12.85546875" style="1254" customWidth="1"/>
    <col min="14075" max="14075" width="11" style="1254" bestFit="1" customWidth="1"/>
    <col min="14076" max="14080" width="9.28515625" style="1254"/>
    <col min="14081" max="14081" width="103.140625" style="1254" customWidth="1"/>
    <col min="14082" max="14082" width="20.5703125" style="1254" customWidth="1"/>
    <col min="14083" max="14083" width="19.42578125" style="1254" customWidth="1"/>
    <col min="14084" max="14084" width="16.7109375" style="1254" customWidth="1"/>
    <col min="14085" max="14085" width="9.28515625" style="1254"/>
    <col min="14086" max="14086" width="8.42578125" style="1254" customWidth="1"/>
    <col min="14087" max="14087" width="17.5703125" style="1254" bestFit="1" customWidth="1"/>
    <col min="14088" max="14088" width="21.7109375" style="1254" customWidth="1"/>
    <col min="14089" max="14089" width="21.28515625" style="1254" customWidth="1"/>
    <col min="14090" max="14325" width="9.28515625" style="1254"/>
    <col min="14326" max="14326" width="103.140625" style="1254" customWidth="1"/>
    <col min="14327" max="14327" width="20.5703125" style="1254" customWidth="1"/>
    <col min="14328" max="14328" width="19.42578125" style="1254" customWidth="1"/>
    <col min="14329" max="14329" width="16.7109375" style="1254" customWidth="1"/>
    <col min="14330" max="14330" width="12.85546875" style="1254" customWidth="1"/>
    <col min="14331" max="14331" width="11" style="1254" bestFit="1" customWidth="1"/>
    <col min="14332" max="14336" width="9.28515625" style="1254"/>
    <col min="14337" max="14337" width="103.140625" style="1254" customWidth="1"/>
    <col min="14338" max="14338" width="20.5703125" style="1254" customWidth="1"/>
    <col min="14339" max="14339" width="19.42578125" style="1254" customWidth="1"/>
    <col min="14340" max="14340" width="16.7109375" style="1254" customWidth="1"/>
    <col min="14341" max="14341" width="9.28515625" style="1254"/>
    <col min="14342" max="14342" width="8.42578125" style="1254" customWidth="1"/>
    <col min="14343" max="14343" width="17.5703125" style="1254" bestFit="1" customWidth="1"/>
    <col min="14344" max="14344" width="21.7109375" style="1254" customWidth="1"/>
    <col min="14345" max="14345" width="21.28515625" style="1254" customWidth="1"/>
    <col min="14346" max="14581" width="9.28515625" style="1254"/>
    <col min="14582" max="14582" width="103.140625" style="1254" customWidth="1"/>
    <col min="14583" max="14583" width="20.5703125" style="1254" customWidth="1"/>
    <col min="14584" max="14584" width="19.42578125" style="1254" customWidth="1"/>
    <col min="14585" max="14585" width="16.7109375" style="1254" customWidth="1"/>
    <col min="14586" max="14586" width="12.85546875" style="1254" customWidth="1"/>
    <col min="14587" max="14587" width="11" style="1254" bestFit="1" customWidth="1"/>
    <col min="14588" max="14592" width="9.28515625" style="1254"/>
    <col min="14593" max="14593" width="103.140625" style="1254" customWidth="1"/>
    <col min="14594" max="14594" width="20.5703125" style="1254" customWidth="1"/>
    <col min="14595" max="14595" width="19.42578125" style="1254" customWidth="1"/>
    <col min="14596" max="14596" width="16.7109375" style="1254" customWidth="1"/>
    <col min="14597" max="14597" width="9.28515625" style="1254"/>
    <col min="14598" max="14598" width="8.42578125" style="1254" customWidth="1"/>
    <col min="14599" max="14599" width="17.5703125" style="1254" bestFit="1" customWidth="1"/>
    <col min="14600" max="14600" width="21.7109375" style="1254" customWidth="1"/>
    <col min="14601" max="14601" width="21.28515625" style="1254" customWidth="1"/>
    <col min="14602" max="14837" width="9.28515625" style="1254"/>
    <col min="14838" max="14838" width="103.140625" style="1254" customWidth="1"/>
    <col min="14839" max="14839" width="20.5703125" style="1254" customWidth="1"/>
    <col min="14840" max="14840" width="19.42578125" style="1254" customWidth="1"/>
    <col min="14841" max="14841" width="16.7109375" style="1254" customWidth="1"/>
    <col min="14842" max="14842" width="12.85546875" style="1254" customWidth="1"/>
    <col min="14843" max="14843" width="11" style="1254" bestFit="1" customWidth="1"/>
    <col min="14844" max="14848" width="9.28515625" style="1254"/>
    <col min="14849" max="14849" width="103.140625" style="1254" customWidth="1"/>
    <col min="14850" max="14850" width="20.5703125" style="1254" customWidth="1"/>
    <col min="14851" max="14851" width="19.42578125" style="1254" customWidth="1"/>
    <col min="14852" max="14852" width="16.7109375" style="1254" customWidth="1"/>
    <col min="14853" max="14853" width="9.28515625" style="1254"/>
    <col min="14854" max="14854" width="8.42578125" style="1254" customWidth="1"/>
    <col min="14855" max="14855" width="17.5703125" style="1254" bestFit="1" customWidth="1"/>
    <col min="14856" max="14856" width="21.7109375" style="1254" customWidth="1"/>
    <col min="14857" max="14857" width="21.28515625" style="1254" customWidth="1"/>
    <col min="14858" max="15093" width="9.28515625" style="1254"/>
    <col min="15094" max="15094" width="103.140625" style="1254" customWidth="1"/>
    <col min="15095" max="15095" width="20.5703125" style="1254" customWidth="1"/>
    <col min="15096" max="15096" width="19.42578125" style="1254" customWidth="1"/>
    <col min="15097" max="15097" width="16.7109375" style="1254" customWidth="1"/>
    <col min="15098" max="15098" width="12.85546875" style="1254" customWidth="1"/>
    <col min="15099" max="15099" width="11" style="1254" bestFit="1" customWidth="1"/>
    <col min="15100" max="15104" width="9.28515625" style="1254"/>
    <col min="15105" max="15105" width="103.140625" style="1254" customWidth="1"/>
    <col min="15106" max="15106" width="20.5703125" style="1254" customWidth="1"/>
    <col min="15107" max="15107" width="19.42578125" style="1254" customWidth="1"/>
    <col min="15108" max="15108" width="16.7109375" style="1254" customWidth="1"/>
    <col min="15109" max="15109" width="9.28515625" style="1254"/>
    <col min="15110" max="15110" width="8.42578125" style="1254" customWidth="1"/>
    <col min="15111" max="15111" width="17.5703125" style="1254" bestFit="1" customWidth="1"/>
    <col min="15112" max="15112" width="21.7109375" style="1254" customWidth="1"/>
    <col min="15113" max="15113" width="21.28515625" style="1254" customWidth="1"/>
    <col min="15114" max="15349" width="9.28515625" style="1254"/>
    <col min="15350" max="15350" width="103.140625" style="1254" customWidth="1"/>
    <col min="15351" max="15351" width="20.5703125" style="1254" customWidth="1"/>
    <col min="15352" max="15352" width="19.42578125" style="1254" customWidth="1"/>
    <col min="15353" max="15353" width="16.7109375" style="1254" customWidth="1"/>
    <col min="15354" max="15354" width="12.85546875" style="1254" customWidth="1"/>
    <col min="15355" max="15355" width="11" style="1254" bestFit="1" customWidth="1"/>
    <col min="15356" max="15360" width="9.28515625" style="1254"/>
    <col min="15361" max="15361" width="103.140625" style="1254" customWidth="1"/>
    <col min="15362" max="15362" width="20.5703125" style="1254" customWidth="1"/>
    <col min="15363" max="15363" width="19.42578125" style="1254" customWidth="1"/>
    <col min="15364" max="15364" width="16.7109375" style="1254" customWidth="1"/>
    <col min="15365" max="15365" width="9.28515625" style="1254"/>
    <col min="15366" max="15366" width="8.42578125" style="1254" customWidth="1"/>
    <col min="15367" max="15367" width="17.5703125" style="1254" bestFit="1" customWidth="1"/>
    <col min="15368" max="15368" width="21.7109375" style="1254" customWidth="1"/>
    <col min="15369" max="15369" width="21.28515625" style="1254" customWidth="1"/>
    <col min="15370" max="15605" width="9.28515625" style="1254"/>
    <col min="15606" max="15606" width="103.140625" style="1254" customWidth="1"/>
    <col min="15607" max="15607" width="20.5703125" style="1254" customWidth="1"/>
    <col min="15608" max="15608" width="19.42578125" style="1254" customWidth="1"/>
    <col min="15609" max="15609" width="16.7109375" style="1254" customWidth="1"/>
    <col min="15610" max="15610" width="12.85546875" style="1254" customWidth="1"/>
    <col min="15611" max="15611" width="11" style="1254" bestFit="1" customWidth="1"/>
    <col min="15612" max="15616" width="9.28515625" style="1254"/>
    <col min="15617" max="15617" width="103.140625" style="1254" customWidth="1"/>
    <col min="15618" max="15618" width="20.5703125" style="1254" customWidth="1"/>
    <col min="15619" max="15619" width="19.42578125" style="1254" customWidth="1"/>
    <col min="15620" max="15620" width="16.7109375" style="1254" customWidth="1"/>
    <col min="15621" max="15621" width="9.28515625" style="1254"/>
    <col min="15622" max="15622" width="8.42578125" style="1254" customWidth="1"/>
    <col min="15623" max="15623" width="17.5703125" style="1254" bestFit="1" customWidth="1"/>
    <col min="15624" max="15624" width="21.7109375" style="1254" customWidth="1"/>
    <col min="15625" max="15625" width="21.28515625" style="1254" customWidth="1"/>
    <col min="15626" max="15861" width="9.28515625" style="1254"/>
    <col min="15862" max="15862" width="103.140625" style="1254" customWidth="1"/>
    <col min="15863" max="15863" width="20.5703125" style="1254" customWidth="1"/>
    <col min="15864" max="15864" width="19.42578125" style="1254" customWidth="1"/>
    <col min="15865" max="15865" width="16.7109375" style="1254" customWidth="1"/>
    <col min="15866" max="15866" width="12.85546875" style="1254" customWidth="1"/>
    <col min="15867" max="15867" width="11" style="1254" bestFit="1" customWidth="1"/>
    <col min="15868" max="15872" width="9.28515625" style="1254"/>
    <col min="15873" max="15873" width="103.140625" style="1254" customWidth="1"/>
    <col min="15874" max="15874" width="20.5703125" style="1254" customWidth="1"/>
    <col min="15875" max="15875" width="19.42578125" style="1254" customWidth="1"/>
    <col min="15876" max="15876" width="16.7109375" style="1254" customWidth="1"/>
    <col min="15877" max="15877" width="9.28515625" style="1254"/>
    <col min="15878" max="15878" width="8.42578125" style="1254" customWidth="1"/>
    <col min="15879" max="15879" width="17.5703125" style="1254" bestFit="1" customWidth="1"/>
    <col min="15880" max="15880" width="21.7109375" style="1254" customWidth="1"/>
    <col min="15881" max="15881" width="21.28515625" style="1254" customWidth="1"/>
    <col min="15882" max="16117" width="9.28515625" style="1254"/>
    <col min="16118" max="16118" width="103.140625" style="1254" customWidth="1"/>
    <col min="16119" max="16119" width="20.5703125" style="1254" customWidth="1"/>
    <col min="16120" max="16120" width="19.42578125" style="1254" customWidth="1"/>
    <col min="16121" max="16121" width="16.7109375" style="1254" customWidth="1"/>
    <col min="16122" max="16122" width="12.85546875" style="1254" customWidth="1"/>
    <col min="16123" max="16123" width="11" style="1254" bestFit="1" customWidth="1"/>
    <col min="16124" max="16128" width="9.28515625" style="1254"/>
    <col min="16129" max="16129" width="103.140625" style="1254" customWidth="1"/>
    <col min="16130" max="16130" width="20.5703125" style="1254" customWidth="1"/>
    <col min="16131" max="16131" width="19.42578125" style="1254" customWidth="1"/>
    <col min="16132" max="16132" width="16.7109375" style="1254" customWidth="1"/>
    <col min="16133" max="16133" width="9.28515625" style="1254"/>
    <col min="16134" max="16134" width="8.42578125" style="1254" customWidth="1"/>
    <col min="16135" max="16135" width="17.5703125" style="1254" bestFit="1" customWidth="1"/>
    <col min="16136" max="16136" width="21.7109375" style="1254" customWidth="1"/>
    <col min="16137" max="16137" width="21.28515625" style="1254" customWidth="1"/>
    <col min="16138" max="16373" width="9.28515625" style="1254"/>
    <col min="16374" max="16374" width="103.140625" style="1254" customWidth="1"/>
    <col min="16375" max="16375" width="20.5703125" style="1254" customWidth="1"/>
    <col min="16376" max="16376" width="19.42578125" style="1254" customWidth="1"/>
    <col min="16377" max="16377" width="16.7109375" style="1254" customWidth="1"/>
    <col min="16378" max="16378" width="12.85546875" style="1254" customWidth="1"/>
    <col min="16379" max="16379" width="11" style="1254" bestFit="1" customWidth="1"/>
    <col min="16380" max="16384" width="9.28515625" style="1254"/>
  </cols>
  <sheetData>
    <row r="1" spans="1:5" ht="16.5" customHeight="1">
      <c r="A1" s="1252" t="s">
        <v>788</v>
      </c>
      <c r="B1" s="1253"/>
      <c r="C1" s="1723"/>
      <c r="D1" s="1723"/>
    </row>
    <row r="2" spans="1:5" ht="22.5" customHeight="1">
      <c r="A2" s="1724" t="s">
        <v>789</v>
      </c>
      <c r="B2" s="1724"/>
      <c r="C2" s="1724"/>
      <c r="D2" s="1724"/>
    </row>
    <row r="3" spans="1:5" s="1257" customFormat="1" ht="18" customHeight="1">
      <c r="A3" s="1255"/>
      <c r="B3" s="1256"/>
      <c r="C3" s="1725" t="s">
        <v>2</v>
      </c>
      <c r="D3" s="1725"/>
    </row>
    <row r="4" spans="1:5" s="1260" customFormat="1" ht="79.5" customHeight="1">
      <c r="A4" s="1726" t="s">
        <v>790</v>
      </c>
      <c r="B4" s="1728" t="s">
        <v>791</v>
      </c>
      <c r="C4" s="1258" t="s">
        <v>229</v>
      </c>
      <c r="D4" s="1259" t="s">
        <v>230</v>
      </c>
    </row>
    <row r="5" spans="1:5" s="1260" customFormat="1" ht="24" customHeight="1">
      <c r="A5" s="1727"/>
      <c r="B5" s="1729"/>
      <c r="C5" s="1261" t="s">
        <v>786</v>
      </c>
      <c r="D5" s="1262" t="s">
        <v>232</v>
      </c>
    </row>
    <row r="6" spans="1:5" s="1260" customFormat="1" ht="21.6" customHeight="1">
      <c r="A6" s="1263">
        <v>1</v>
      </c>
      <c r="B6" s="1264">
        <v>2</v>
      </c>
      <c r="C6" s="1265">
        <v>3</v>
      </c>
      <c r="D6" s="1262" t="s">
        <v>34</v>
      </c>
    </row>
    <row r="7" spans="1:5" s="1271" customFormat="1" ht="39" customHeight="1">
      <c r="A7" s="1266" t="s">
        <v>792</v>
      </c>
      <c r="B7" s="1267">
        <v>18251368000</v>
      </c>
      <c r="C7" s="1268">
        <v>12128522067.860001</v>
      </c>
      <c r="D7" s="1269">
        <f t="shared" ref="D7:D32" si="0">C7/B7</f>
        <v>0.66452673946741969</v>
      </c>
      <c r="E7" s="1270"/>
    </row>
    <row r="8" spans="1:5" s="1271" customFormat="1" ht="39" customHeight="1">
      <c r="A8" s="1266" t="s">
        <v>793</v>
      </c>
      <c r="B8" s="1267">
        <v>4367586000</v>
      </c>
      <c r="C8" s="1268">
        <v>5848106898.0600004</v>
      </c>
      <c r="D8" s="1269">
        <f t="shared" si="0"/>
        <v>1.3389792205717301</v>
      </c>
      <c r="E8" s="1270"/>
    </row>
    <row r="9" spans="1:5" s="1271" customFormat="1" ht="39" customHeight="1">
      <c r="A9" s="1266" t="s">
        <v>794</v>
      </c>
      <c r="B9" s="1267">
        <v>991554000</v>
      </c>
      <c r="C9" s="1268">
        <v>1111673878.74</v>
      </c>
      <c r="D9" s="1269">
        <f t="shared" si="0"/>
        <v>1.1211430529653452</v>
      </c>
      <c r="E9" s="1270"/>
    </row>
    <row r="10" spans="1:5" s="1271" customFormat="1" ht="39" customHeight="1">
      <c r="A10" s="1266" t="s">
        <v>795</v>
      </c>
      <c r="B10" s="1267">
        <v>2821075000</v>
      </c>
      <c r="C10" s="1268">
        <v>2269666821.0100002</v>
      </c>
      <c r="D10" s="1269">
        <f t="shared" si="0"/>
        <v>0.80453969533245318</v>
      </c>
      <c r="E10" s="1270"/>
    </row>
    <row r="11" spans="1:5" s="1271" customFormat="1" ht="39" customHeight="1">
      <c r="A11" s="1266" t="s">
        <v>796</v>
      </c>
      <c r="B11" s="1267">
        <v>1827378000</v>
      </c>
      <c r="C11" s="1268">
        <v>1495159806.21</v>
      </c>
      <c r="D11" s="1269">
        <f t="shared" si="0"/>
        <v>0.81819952205290858</v>
      </c>
      <c r="E11" s="1270"/>
    </row>
    <row r="12" spans="1:5" s="1271" customFormat="1" ht="39" customHeight="1">
      <c r="A12" s="1266" t="s">
        <v>797</v>
      </c>
      <c r="B12" s="1272">
        <v>1655279000</v>
      </c>
      <c r="C12" s="1268">
        <v>1286882459.6199999</v>
      </c>
      <c r="D12" s="1269">
        <f t="shared" si="0"/>
        <v>0.77744142203217703</v>
      </c>
      <c r="E12" s="1270"/>
    </row>
    <row r="13" spans="1:5" s="1271" customFormat="1" ht="39" customHeight="1">
      <c r="A13" s="1266" t="s">
        <v>798</v>
      </c>
      <c r="B13" s="1267">
        <v>1104124000</v>
      </c>
      <c r="C13" s="1268">
        <v>872950945.15999997</v>
      </c>
      <c r="D13" s="1269">
        <f t="shared" si="0"/>
        <v>0.7906276334542135</v>
      </c>
      <c r="E13" s="1270"/>
    </row>
    <row r="14" spans="1:5" s="1271" customFormat="1" ht="39" customHeight="1">
      <c r="A14" s="1266" t="s">
        <v>799</v>
      </c>
      <c r="B14" s="1267">
        <v>1547952000</v>
      </c>
      <c r="C14" s="1268">
        <v>1494927269.1300001</v>
      </c>
      <c r="D14" s="1269">
        <f t="shared" si="0"/>
        <v>0.96574523572436366</v>
      </c>
      <c r="E14" s="1270"/>
    </row>
    <row r="15" spans="1:5" s="1271" customFormat="1" ht="39" customHeight="1">
      <c r="A15" s="1266" t="s">
        <v>800</v>
      </c>
      <c r="B15" s="1267">
        <v>577548000</v>
      </c>
      <c r="C15" s="1268">
        <v>477678076.38</v>
      </c>
      <c r="D15" s="1269">
        <f t="shared" si="0"/>
        <v>0.82707943994265409</v>
      </c>
      <c r="E15" s="1270"/>
    </row>
    <row r="16" spans="1:5" s="1271" customFormat="1" ht="39" customHeight="1">
      <c r="A16" s="1266" t="s">
        <v>801</v>
      </c>
      <c r="B16" s="1267">
        <v>1567451000</v>
      </c>
      <c r="C16" s="1268">
        <v>1213354473.53</v>
      </c>
      <c r="D16" s="1269">
        <f t="shared" si="0"/>
        <v>0.77409403772749508</v>
      </c>
      <c r="E16" s="1270"/>
    </row>
    <row r="17" spans="1:5" s="1271" customFormat="1" ht="39" customHeight="1">
      <c r="A17" s="1266" t="s">
        <v>802</v>
      </c>
      <c r="B17" s="1272">
        <v>1739486000</v>
      </c>
      <c r="C17" s="1268">
        <v>1985208426.72</v>
      </c>
      <c r="D17" s="1269">
        <f t="shared" si="0"/>
        <v>1.1412615144473712</v>
      </c>
      <c r="E17" s="1270"/>
    </row>
    <row r="18" spans="1:5" s="1271" customFormat="1" ht="39" customHeight="1">
      <c r="A18" s="1266" t="s">
        <v>803</v>
      </c>
      <c r="B18" s="1267">
        <v>1238138000</v>
      </c>
      <c r="C18" s="1268">
        <v>1180060572.98</v>
      </c>
      <c r="D18" s="1269">
        <f t="shared" si="0"/>
        <v>0.95309292904345078</v>
      </c>
      <c r="E18" s="1270"/>
    </row>
    <row r="19" spans="1:5" s="1271" customFormat="1" ht="39" customHeight="1">
      <c r="A19" s="1266" t="s">
        <v>804</v>
      </c>
      <c r="B19" s="1272">
        <v>628609000</v>
      </c>
      <c r="C19" s="1268">
        <v>502317051.48000002</v>
      </c>
      <c r="D19" s="1269">
        <f t="shared" si="0"/>
        <v>0.79909299975024228</v>
      </c>
      <c r="E19" s="1270"/>
    </row>
    <row r="20" spans="1:5" s="1271" customFormat="1" ht="39" customHeight="1">
      <c r="A20" s="1266" t="s">
        <v>805</v>
      </c>
      <c r="B20" s="1272">
        <v>1412653000</v>
      </c>
      <c r="C20" s="1268">
        <v>1251581832.1600001</v>
      </c>
      <c r="D20" s="1269">
        <f t="shared" si="0"/>
        <v>0.88597966532474715</v>
      </c>
      <c r="E20" s="1270"/>
    </row>
    <row r="21" spans="1:5" s="1271" customFormat="1" ht="39" customHeight="1">
      <c r="A21" s="1266" t="s">
        <v>806</v>
      </c>
      <c r="B21" s="1267">
        <v>816159000</v>
      </c>
      <c r="C21" s="1268">
        <v>831716378.71000004</v>
      </c>
      <c r="D21" s="1269">
        <f t="shared" si="0"/>
        <v>1.0190617008573084</v>
      </c>
      <c r="E21" s="1270"/>
    </row>
    <row r="22" spans="1:5" s="1271" customFormat="1" ht="39" customHeight="1">
      <c r="A22" s="1266" t="s">
        <v>807</v>
      </c>
      <c r="B22" s="1267">
        <v>1501723000</v>
      </c>
      <c r="C22" s="1268">
        <v>993737659.19000006</v>
      </c>
      <c r="D22" s="1269">
        <f t="shared" si="0"/>
        <v>0.66173166368897596</v>
      </c>
      <c r="E22" s="1270"/>
    </row>
    <row r="23" spans="1:5" s="1271" customFormat="1" ht="39" customHeight="1">
      <c r="A23" s="1266" t="s">
        <v>808</v>
      </c>
      <c r="B23" s="1267">
        <v>2142259000</v>
      </c>
      <c r="C23" s="1268">
        <v>2196171405.3499999</v>
      </c>
      <c r="D23" s="1269">
        <f t="shared" si="0"/>
        <v>1.0251661472072238</v>
      </c>
      <c r="E23" s="1270"/>
    </row>
    <row r="24" spans="1:5" s="1271" customFormat="1" ht="39" customHeight="1">
      <c r="A24" s="1266" t="s">
        <v>809</v>
      </c>
      <c r="B24" s="1267">
        <v>971684000</v>
      </c>
      <c r="C24" s="1268">
        <v>920386117.96000004</v>
      </c>
      <c r="D24" s="1269">
        <f t="shared" si="0"/>
        <v>0.94720723811444874</v>
      </c>
      <c r="E24" s="1270"/>
    </row>
    <row r="25" spans="1:5" s="1271" customFormat="1" ht="39" customHeight="1">
      <c r="A25" s="1266" t="s">
        <v>810</v>
      </c>
      <c r="B25" s="1272">
        <v>1305990000</v>
      </c>
      <c r="C25" s="1268">
        <v>1179522211.8900001</v>
      </c>
      <c r="D25" s="1269">
        <f t="shared" si="0"/>
        <v>0.90316327987963163</v>
      </c>
      <c r="E25" s="1270"/>
    </row>
    <row r="26" spans="1:5" s="1271" customFormat="1" ht="39" customHeight="1">
      <c r="A26" s="1266" t="s">
        <v>811</v>
      </c>
      <c r="B26" s="1272">
        <v>1472837000</v>
      </c>
      <c r="C26" s="1268">
        <v>1584397665.8299999</v>
      </c>
      <c r="D26" s="1269">
        <f t="shared" si="0"/>
        <v>1.0757454258889476</v>
      </c>
      <c r="E26" s="1270"/>
    </row>
    <row r="27" spans="1:5" s="1271" customFormat="1" ht="39" customHeight="1" thickBot="1">
      <c r="A27" s="1266" t="s">
        <v>812</v>
      </c>
      <c r="B27" s="1267">
        <v>800927000</v>
      </c>
      <c r="C27" s="1268">
        <v>1011491891.41</v>
      </c>
      <c r="D27" s="1269">
        <f t="shared" si="0"/>
        <v>1.2629014771758225</v>
      </c>
      <c r="E27" s="1270"/>
    </row>
    <row r="28" spans="1:5" s="1271" customFormat="1" ht="39" customHeight="1" thickTop="1" thickBot="1">
      <c r="A28" s="1273" t="s">
        <v>813</v>
      </c>
      <c r="B28" s="1274">
        <f>SUM(B12:B27)</f>
        <v>20482819000</v>
      </c>
      <c r="C28" s="1275">
        <f>SUM(C12:C27)</f>
        <v>18982384437.499996</v>
      </c>
      <c r="D28" s="1276">
        <f t="shared" si="0"/>
        <v>0.92674667669035182</v>
      </c>
      <c r="E28" s="1270"/>
    </row>
    <row r="29" spans="1:5" s="1271" customFormat="1" ht="39" customHeight="1" thickTop="1">
      <c r="A29" s="1277" t="s">
        <v>814</v>
      </c>
      <c r="B29" s="1278">
        <v>415901000</v>
      </c>
      <c r="C29" s="1279">
        <v>338842903.70999998</v>
      </c>
      <c r="D29" s="1269">
        <f t="shared" si="0"/>
        <v>0.81472009855710847</v>
      </c>
      <c r="E29" s="1270"/>
    </row>
    <row r="30" spans="1:5" s="1271" customFormat="1" ht="39" customHeight="1">
      <c r="A30" s="1280" t="s">
        <v>815</v>
      </c>
      <c r="B30" s="1278">
        <v>268254000</v>
      </c>
      <c r="C30" s="1279">
        <v>310300525.12</v>
      </c>
      <c r="D30" s="1269">
        <f t="shared" si="0"/>
        <v>1.1567414656258621</v>
      </c>
      <c r="E30" s="1270"/>
    </row>
    <row r="31" spans="1:5" s="1271" customFormat="1" ht="39" customHeight="1" thickBot="1">
      <c r="A31" s="1281" t="s">
        <v>816</v>
      </c>
      <c r="B31" s="1282">
        <v>2539170000</v>
      </c>
      <c r="C31" s="1283">
        <v>2728572417</v>
      </c>
      <c r="D31" s="1284">
        <f t="shared" si="0"/>
        <v>1.0745922553432814</v>
      </c>
      <c r="E31" s="1270"/>
    </row>
    <row r="32" spans="1:5" s="1271" customFormat="1" ht="39" customHeight="1" thickTop="1" thickBot="1">
      <c r="A32" s="1273" t="s">
        <v>817</v>
      </c>
      <c r="B32" s="1274">
        <f>B7+B8+B9+B10+B11+B28+B30+B31+B29</f>
        <v>51965105000</v>
      </c>
      <c r="C32" s="1275">
        <f>C28+C7+C8+C9+C10+C11+C31+C29+C30</f>
        <v>45213229755.209999</v>
      </c>
      <c r="D32" s="1285">
        <f t="shared" si="0"/>
        <v>0.87006905413180635</v>
      </c>
      <c r="E32" s="1270"/>
    </row>
    <row r="33" spans="1:5" s="1271" customFormat="1" ht="39" customHeight="1" thickTop="1">
      <c r="A33" s="1286" t="s">
        <v>818</v>
      </c>
      <c r="B33" s="1287" t="s">
        <v>47</v>
      </c>
      <c r="C33" s="1279">
        <v>360499.1</v>
      </c>
      <c r="D33" s="1287" t="s">
        <v>47</v>
      </c>
      <c r="E33" s="1270"/>
    </row>
    <row r="34" spans="1:5" s="1271" customFormat="1" ht="39" customHeight="1" thickBot="1">
      <c r="A34" s="1288" t="s">
        <v>819</v>
      </c>
      <c r="B34" s="1289" t="s">
        <v>47</v>
      </c>
      <c r="C34" s="1283">
        <v>39885</v>
      </c>
      <c r="D34" s="1289" t="s">
        <v>47</v>
      </c>
      <c r="E34" s="1270"/>
    </row>
    <row r="35" spans="1:5" s="1271" customFormat="1" ht="39" customHeight="1" thickTop="1" thickBot="1">
      <c r="A35" s="1290" t="s">
        <v>820</v>
      </c>
      <c r="B35" s="1291" t="s">
        <v>47</v>
      </c>
      <c r="C35" s="1292">
        <f>C33+C34</f>
        <v>400384.1</v>
      </c>
      <c r="D35" s="1291" t="s">
        <v>47</v>
      </c>
      <c r="E35" s="1270"/>
    </row>
    <row r="36" spans="1:5" s="1271" customFormat="1" ht="39" customHeight="1" thickTop="1">
      <c r="A36" s="1277" t="s">
        <v>821</v>
      </c>
      <c r="B36" s="1293">
        <v>140574000</v>
      </c>
      <c r="C36" s="1279">
        <v>39509852.600000001</v>
      </c>
      <c r="D36" s="1294">
        <f>C36/B36</f>
        <v>0.2810608832358758</v>
      </c>
      <c r="E36" s="1270"/>
    </row>
    <row r="37" spans="1:5" s="1271" customFormat="1" ht="39" customHeight="1">
      <c r="A37" s="1280" t="s">
        <v>822</v>
      </c>
      <c r="B37" s="1272">
        <v>233023000</v>
      </c>
      <c r="C37" s="1268">
        <v>48016661.210000001</v>
      </c>
      <c r="D37" s="1295">
        <f>C37/B37</f>
        <v>0.20605975036798943</v>
      </c>
      <c r="E37" s="1270"/>
    </row>
    <row r="38" spans="1:5" s="1271" customFormat="1" ht="39" customHeight="1" thickBot="1">
      <c r="A38" s="1296" t="s">
        <v>823</v>
      </c>
      <c r="B38" s="1297">
        <v>20605350000</v>
      </c>
      <c r="C38" s="1283">
        <v>19335931666.299999</v>
      </c>
      <c r="D38" s="1284">
        <f>C38/B38</f>
        <v>0.93839375047257145</v>
      </c>
      <c r="E38" s="1270"/>
    </row>
    <row r="39" spans="1:5" s="1302" customFormat="1" ht="39" customHeight="1" thickTop="1" thickBot="1">
      <c r="A39" s="1298" t="s">
        <v>824</v>
      </c>
      <c r="B39" s="1299">
        <f>B32+B36+B37+B38</f>
        <v>72944052000</v>
      </c>
      <c r="C39" s="1299">
        <f>C32+C36+C37+C38+C35</f>
        <v>64637088319.419991</v>
      </c>
      <c r="D39" s="1300">
        <f>C39/B39</f>
        <v>0.88611869709979907</v>
      </c>
      <c r="E39" s="1301"/>
    </row>
    <row r="40" spans="1:5" ht="15.75" thickTop="1">
      <c r="C40" s="1303"/>
      <c r="E40" s="1304"/>
    </row>
    <row r="41" spans="1:5" ht="15" customHeight="1">
      <c r="A41" s="1305"/>
      <c r="E41" s="1304"/>
    </row>
    <row r="42" spans="1:5" ht="24.75" customHeight="1">
      <c r="A42" s="1304"/>
      <c r="B42" s="1304"/>
    </row>
    <row r="43" spans="1:5">
      <c r="A43" s="1304"/>
      <c r="B43" s="1304"/>
    </row>
    <row r="44" spans="1:5">
      <c r="A44" s="1307"/>
      <c r="B44" s="1304"/>
    </row>
    <row r="45" spans="1:5">
      <c r="A45" s="1304"/>
      <c r="B45" s="1304"/>
    </row>
    <row r="46" spans="1:5">
      <c r="A46" s="1304"/>
      <c r="B46" s="1304"/>
    </row>
    <row r="47" spans="1:5">
      <c r="A47" s="1304"/>
      <c r="B47" s="1304"/>
    </row>
    <row r="50" spans="3:3">
      <c r="C50" s="1254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1" firstPageNumber="66" fitToHeight="2" orientation="landscape" useFirstPageNumber="1" r:id="rId1"/>
  <headerFooter alignWithMargins="0">
    <oddHeader>&amp;C&amp;"Arial CE,Pogrubiony"&amp;18-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8"/>
  <sheetViews>
    <sheetView zoomScale="70" zoomScaleNormal="70" zoomScaleSheetLayoutView="55" zoomScalePageLayoutView="40" workbookViewId="0">
      <pane xSplit="3" ySplit="6" topLeftCell="D7" activePane="bottomRight" state="frozen"/>
      <selection activeCell="R38" sqref="R38"/>
      <selection pane="topRight" activeCell="R38" sqref="R38"/>
      <selection pane="bottomLeft" activeCell="R38" sqref="R38"/>
      <selection pane="bottomRight" activeCell="R38" sqref="R38"/>
    </sheetView>
  </sheetViews>
  <sheetFormatPr defaultColWidth="9.28515625" defaultRowHeight="37.5" customHeight="1"/>
  <cols>
    <col min="1" max="1" width="11.28515625" style="1529" customWidth="1"/>
    <col min="2" max="2" width="9.5703125" style="1529" customWidth="1"/>
    <col min="3" max="3" width="48.28515625" style="1530" customWidth="1"/>
    <col min="4" max="4" width="81.7109375" style="1531" customWidth="1"/>
    <col min="5" max="5" width="22.7109375" style="1532" customWidth="1"/>
    <col min="6" max="6" width="23.5703125" style="1525" customWidth="1"/>
    <col min="7" max="7" width="27.28515625" style="1523" customWidth="1"/>
    <col min="8" max="8" width="23.28515625" style="1524" customWidth="1"/>
    <col min="9" max="9" width="22" style="1524" customWidth="1"/>
    <col min="10" max="10" width="23.28515625" style="1523" customWidth="1"/>
    <col min="11" max="11" width="15.7109375" style="1317" customWidth="1"/>
    <col min="12" max="12" width="15.85546875" style="1317" bestFit="1" customWidth="1"/>
    <col min="13" max="256" width="9.28515625" style="1317"/>
    <col min="257" max="257" width="11.28515625" style="1317" customWidth="1"/>
    <col min="258" max="258" width="9.5703125" style="1317" customWidth="1"/>
    <col min="259" max="259" width="48.28515625" style="1317" customWidth="1"/>
    <col min="260" max="260" width="81.7109375" style="1317" customWidth="1"/>
    <col min="261" max="261" width="22.7109375" style="1317" customWidth="1"/>
    <col min="262" max="262" width="23.5703125" style="1317" customWidth="1"/>
    <col min="263" max="263" width="27.28515625" style="1317" customWidth="1"/>
    <col min="264" max="264" width="23.28515625" style="1317" customWidth="1"/>
    <col min="265" max="265" width="22" style="1317" customWidth="1"/>
    <col min="266" max="266" width="23.28515625" style="1317" customWidth="1"/>
    <col min="267" max="267" width="15.7109375" style="1317" customWidth="1"/>
    <col min="268" max="268" width="15.85546875" style="1317" bestFit="1" customWidth="1"/>
    <col min="269" max="512" width="9.28515625" style="1317"/>
    <col min="513" max="513" width="11.28515625" style="1317" customWidth="1"/>
    <col min="514" max="514" width="9.5703125" style="1317" customWidth="1"/>
    <col min="515" max="515" width="48.28515625" style="1317" customWidth="1"/>
    <col min="516" max="516" width="81.7109375" style="1317" customWidth="1"/>
    <col min="517" max="517" width="22.7109375" style="1317" customWidth="1"/>
    <col min="518" max="518" width="23.5703125" style="1317" customWidth="1"/>
    <col min="519" max="519" width="27.28515625" style="1317" customWidth="1"/>
    <col min="520" max="520" width="23.28515625" style="1317" customWidth="1"/>
    <col min="521" max="521" width="22" style="1317" customWidth="1"/>
    <col min="522" max="522" width="23.28515625" style="1317" customWidth="1"/>
    <col min="523" max="523" width="15.7109375" style="1317" customWidth="1"/>
    <col min="524" max="524" width="15.85546875" style="1317" bestFit="1" customWidth="1"/>
    <col min="525" max="768" width="9.28515625" style="1317"/>
    <col min="769" max="769" width="11.28515625" style="1317" customWidth="1"/>
    <col min="770" max="770" width="9.5703125" style="1317" customWidth="1"/>
    <col min="771" max="771" width="48.28515625" style="1317" customWidth="1"/>
    <col min="772" max="772" width="81.7109375" style="1317" customWidth="1"/>
    <col min="773" max="773" width="22.7109375" style="1317" customWidth="1"/>
    <col min="774" max="774" width="23.5703125" style="1317" customWidth="1"/>
    <col min="775" max="775" width="27.28515625" style="1317" customWidth="1"/>
    <col min="776" max="776" width="23.28515625" style="1317" customWidth="1"/>
    <col min="777" max="777" width="22" style="1317" customWidth="1"/>
    <col min="778" max="778" width="23.28515625" style="1317" customWidth="1"/>
    <col min="779" max="779" width="15.7109375" style="1317" customWidth="1"/>
    <col min="780" max="780" width="15.85546875" style="1317" bestFit="1" customWidth="1"/>
    <col min="781" max="1024" width="9.28515625" style="1317"/>
    <col min="1025" max="1025" width="11.28515625" style="1317" customWidth="1"/>
    <col min="1026" max="1026" width="9.5703125" style="1317" customWidth="1"/>
    <col min="1027" max="1027" width="48.28515625" style="1317" customWidth="1"/>
    <col min="1028" max="1028" width="81.7109375" style="1317" customWidth="1"/>
    <col min="1029" max="1029" width="22.7109375" style="1317" customWidth="1"/>
    <col min="1030" max="1030" width="23.5703125" style="1317" customWidth="1"/>
    <col min="1031" max="1031" width="27.28515625" style="1317" customWidth="1"/>
    <col min="1032" max="1032" width="23.28515625" style="1317" customWidth="1"/>
    <col min="1033" max="1033" width="22" style="1317" customWidth="1"/>
    <col min="1034" max="1034" width="23.28515625" style="1317" customWidth="1"/>
    <col min="1035" max="1035" width="15.7109375" style="1317" customWidth="1"/>
    <col min="1036" max="1036" width="15.85546875" style="1317" bestFit="1" customWidth="1"/>
    <col min="1037" max="1280" width="9.28515625" style="1317"/>
    <col min="1281" max="1281" width="11.28515625" style="1317" customWidth="1"/>
    <col min="1282" max="1282" width="9.5703125" style="1317" customWidth="1"/>
    <col min="1283" max="1283" width="48.28515625" style="1317" customWidth="1"/>
    <col min="1284" max="1284" width="81.7109375" style="1317" customWidth="1"/>
    <col min="1285" max="1285" width="22.7109375" style="1317" customWidth="1"/>
    <col min="1286" max="1286" width="23.5703125" style="1317" customWidth="1"/>
    <col min="1287" max="1287" width="27.28515625" style="1317" customWidth="1"/>
    <col min="1288" max="1288" width="23.28515625" style="1317" customWidth="1"/>
    <col min="1289" max="1289" width="22" style="1317" customWidth="1"/>
    <col min="1290" max="1290" width="23.28515625" style="1317" customWidth="1"/>
    <col min="1291" max="1291" width="15.7109375" style="1317" customWidth="1"/>
    <col min="1292" max="1292" width="15.85546875" style="1317" bestFit="1" customWidth="1"/>
    <col min="1293" max="1536" width="9.28515625" style="1317"/>
    <col min="1537" max="1537" width="11.28515625" style="1317" customWidth="1"/>
    <col min="1538" max="1538" width="9.5703125" style="1317" customWidth="1"/>
    <col min="1539" max="1539" width="48.28515625" style="1317" customWidth="1"/>
    <col min="1540" max="1540" width="81.7109375" style="1317" customWidth="1"/>
    <col min="1541" max="1541" width="22.7109375" style="1317" customWidth="1"/>
    <col min="1542" max="1542" width="23.5703125" style="1317" customWidth="1"/>
    <col min="1543" max="1543" width="27.28515625" style="1317" customWidth="1"/>
    <col min="1544" max="1544" width="23.28515625" style="1317" customWidth="1"/>
    <col min="1545" max="1545" width="22" style="1317" customWidth="1"/>
    <col min="1546" max="1546" width="23.28515625" style="1317" customWidth="1"/>
    <col min="1547" max="1547" width="15.7109375" style="1317" customWidth="1"/>
    <col min="1548" max="1548" width="15.85546875" style="1317" bestFit="1" customWidth="1"/>
    <col min="1549" max="1792" width="9.28515625" style="1317"/>
    <col min="1793" max="1793" width="11.28515625" style="1317" customWidth="1"/>
    <col min="1794" max="1794" width="9.5703125" style="1317" customWidth="1"/>
    <col min="1795" max="1795" width="48.28515625" style="1317" customWidth="1"/>
    <col min="1796" max="1796" width="81.7109375" style="1317" customWidth="1"/>
    <col min="1797" max="1797" width="22.7109375" style="1317" customWidth="1"/>
    <col min="1798" max="1798" width="23.5703125" style="1317" customWidth="1"/>
    <col min="1799" max="1799" width="27.28515625" style="1317" customWidth="1"/>
    <col min="1800" max="1800" width="23.28515625" style="1317" customWidth="1"/>
    <col min="1801" max="1801" width="22" style="1317" customWidth="1"/>
    <col min="1802" max="1802" width="23.28515625" style="1317" customWidth="1"/>
    <col min="1803" max="1803" width="15.7109375" style="1317" customWidth="1"/>
    <col min="1804" max="1804" width="15.85546875" style="1317" bestFit="1" customWidth="1"/>
    <col min="1805" max="2048" width="9.28515625" style="1317"/>
    <col min="2049" max="2049" width="11.28515625" style="1317" customWidth="1"/>
    <col min="2050" max="2050" width="9.5703125" style="1317" customWidth="1"/>
    <col min="2051" max="2051" width="48.28515625" style="1317" customWidth="1"/>
    <col min="2052" max="2052" width="81.7109375" style="1317" customWidth="1"/>
    <col min="2053" max="2053" width="22.7109375" style="1317" customWidth="1"/>
    <col min="2054" max="2054" width="23.5703125" style="1317" customWidth="1"/>
    <col min="2055" max="2055" width="27.28515625" style="1317" customWidth="1"/>
    <col min="2056" max="2056" width="23.28515625" style="1317" customWidth="1"/>
    <col min="2057" max="2057" width="22" style="1317" customWidth="1"/>
    <col min="2058" max="2058" width="23.28515625" style="1317" customWidth="1"/>
    <col min="2059" max="2059" width="15.7109375" style="1317" customWidth="1"/>
    <col min="2060" max="2060" width="15.85546875" style="1317" bestFit="1" customWidth="1"/>
    <col min="2061" max="2304" width="9.28515625" style="1317"/>
    <col min="2305" max="2305" width="11.28515625" style="1317" customWidth="1"/>
    <col min="2306" max="2306" width="9.5703125" style="1317" customWidth="1"/>
    <col min="2307" max="2307" width="48.28515625" style="1317" customWidth="1"/>
    <col min="2308" max="2308" width="81.7109375" style="1317" customWidth="1"/>
    <col min="2309" max="2309" width="22.7109375" style="1317" customWidth="1"/>
    <col min="2310" max="2310" width="23.5703125" style="1317" customWidth="1"/>
    <col min="2311" max="2311" width="27.28515625" style="1317" customWidth="1"/>
    <col min="2312" max="2312" width="23.28515625" style="1317" customWidth="1"/>
    <col min="2313" max="2313" width="22" style="1317" customWidth="1"/>
    <col min="2314" max="2314" width="23.28515625" style="1317" customWidth="1"/>
    <col min="2315" max="2315" width="15.7109375" style="1317" customWidth="1"/>
    <col min="2316" max="2316" width="15.85546875" style="1317" bestFit="1" customWidth="1"/>
    <col min="2317" max="2560" width="9.28515625" style="1317"/>
    <col min="2561" max="2561" width="11.28515625" style="1317" customWidth="1"/>
    <col min="2562" max="2562" width="9.5703125" style="1317" customWidth="1"/>
    <col min="2563" max="2563" width="48.28515625" style="1317" customWidth="1"/>
    <col min="2564" max="2564" width="81.7109375" style="1317" customWidth="1"/>
    <col min="2565" max="2565" width="22.7109375" style="1317" customWidth="1"/>
    <col min="2566" max="2566" width="23.5703125" style="1317" customWidth="1"/>
    <col min="2567" max="2567" width="27.28515625" style="1317" customWidth="1"/>
    <col min="2568" max="2568" width="23.28515625" style="1317" customWidth="1"/>
    <col min="2569" max="2569" width="22" style="1317" customWidth="1"/>
    <col min="2570" max="2570" width="23.28515625" style="1317" customWidth="1"/>
    <col min="2571" max="2571" width="15.7109375" style="1317" customWidth="1"/>
    <col min="2572" max="2572" width="15.85546875" style="1317" bestFit="1" customWidth="1"/>
    <col min="2573" max="2816" width="9.28515625" style="1317"/>
    <col min="2817" max="2817" width="11.28515625" style="1317" customWidth="1"/>
    <col min="2818" max="2818" width="9.5703125" style="1317" customWidth="1"/>
    <col min="2819" max="2819" width="48.28515625" style="1317" customWidth="1"/>
    <col min="2820" max="2820" width="81.7109375" style="1317" customWidth="1"/>
    <col min="2821" max="2821" width="22.7109375" style="1317" customWidth="1"/>
    <col min="2822" max="2822" width="23.5703125" style="1317" customWidth="1"/>
    <col min="2823" max="2823" width="27.28515625" style="1317" customWidth="1"/>
    <col min="2824" max="2824" width="23.28515625" style="1317" customWidth="1"/>
    <col min="2825" max="2825" width="22" style="1317" customWidth="1"/>
    <col min="2826" max="2826" width="23.28515625" style="1317" customWidth="1"/>
    <col min="2827" max="2827" width="15.7109375" style="1317" customWidth="1"/>
    <col min="2828" max="2828" width="15.85546875" style="1317" bestFit="1" customWidth="1"/>
    <col min="2829" max="3072" width="9.28515625" style="1317"/>
    <col min="3073" max="3073" width="11.28515625" style="1317" customWidth="1"/>
    <col min="3074" max="3074" width="9.5703125" style="1317" customWidth="1"/>
    <col min="3075" max="3075" width="48.28515625" style="1317" customWidth="1"/>
    <col min="3076" max="3076" width="81.7109375" style="1317" customWidth="1"/>
    <col min="3077" max="3077" width="22.7109375" style="1317" customWidth="1"/>
    <col min="3078" max="3078" width="23.5703125" style="1317" customWidth="1"/>
    <col min="3079" max="3079" width="27.28515625" style="1317" customWidth="1"/>
    <col min="3080" max="3080" width="23.28515625" style="1317" customWidth="1"/>
    <col min="3081" max="3081" width="22" style="1317" customWidth="1"/>
    <col min="3082" max="3082" width="23.28515625" style="1317" customWidth="1"/>
    <col min="3083" max="3083" width="15.7109375" style="1317" customWidth="1"/>
    <col min="3084" max="3084" width="15.85546875" style="1317" bestFit="1" customWidth="1"/>
    <col min="3085" max="3328" width="9.28515625" style="1317"/>
    <col min="3329" max="3329" width="11.28515625" style="1317" customWidth="1"/>
    <col min="3330" max="3330" width="9.5703125" style="1317" customWidth="1"/>
    <col min="3331" max="3331" width="48.28515625" style="1317" customWidth="1"/>
    <col min="3332" max="3332" width="81.7109375" style="1317" customWidth="1"/>
    <col min="3333" max="3333" width="22.7109375" style="1317" customWidth="1"/>
    <col min="3334" max="3334" width="23.5703125" style="1317" customWidth="1"/>
    <col min="3335" max="3335" width="27.28515625" style="1317" customWidth="1"/>
    <col min="3336" max="3336" width="23.28515625" style="1317" customWidth="1"/>
    <col min="3337" max="3337" width="22" style="1317" customWidth="1"/>
    <col min="3338" max="3338" width="23.28515625" style="1317" customWidth="1"/>
    <col min="3339" max="3339" width="15.7109375" style="1317" customWidth="1"/>
    <col min="3340" max="3340" width="15.85546875" style="1317" bestFit="1" customWidth="1"/>
    <col min="3341" max="3584" width="9.28515625" style="1317"/>
    <col min="3585" max="3585" width="11.28515625" style="1317" customWidth="1"/>
    <col min="3586" max="3586" width="9.5703125" style="1317" customWidth="1"/>
    <col min="3587" max="3587" width="48.28515625" style="1317" customWidth="1"/>
    <col min="3588" max="3588" width="81.7109375" style="1317" customWidth="1"/>
    <col min="3589" max="3589" width="22.7109375" style="1317" customWidth="1"/>
    <col min="3590" max="3590" width="23.5703125" style="1317" customWidth="1"/>
    <col min="3591" max="3591" width="27.28515625" style="1317" customWidth="1"/>
    <col min="3592" max="3592" width="23.28515625" style="1317" customWidth="1"/>
    <col min="3593" max="3593" width="22" style="1317" customWidth="1"/>
    <col min="3594" max="3594" width="23.28515625" style="1317" customWidth="1"/>
    <col min="3595" max="3595" width="15.7109375" style="1317" customWidth="1"/>
    <col min="3596" max="3596" width="15.85546875" style="1317" bestFit="1" customWidth="1"/>
    <col min="3597" max="3840" width="9.28515625" style="1317"/>
    <col min="3841" max="3841" width="11.28515625" style="1317" customWidth="1"/>
    <col min="3842" max="3842" width="9.5703125" style="1317" customWidth="1"/>
    <col min="3843" max="3843" width="48.28515625" style="1317" customWidth="1"/>
    <col min="3844" max="3844" width="81.7109375" style="1317" customWidth="1"/>
    <col min="3845" max="3845" width="22.7109375" style="1317" customWidth="1"/>
    <col min="3846" max="3846" width="23.5703125" style="1317" customWidth="1"/>
    <col min="3847" max="3847" width="27.28515625" style="1317" customWidth="1"/>
    <col min="3848" max="3848" width="23.28515625" style="1317" customWidth="1"/>
    <col min="3849" max="3849" width="22" style="1317" customWidth="1"/>
    <col min="3850" max="3850" width="23.28515625" style="1317" customWidth="1"/>
    <col min="3851" max="3851" width="15.7109375" style="1317" customWidth="1"/>
    <col min="3852" max="3852" width="15.85546875" style="1317" bestFit="1" customWidth="1"/>
    <col min="3853" max="4096" width="9.28515625" style="1317"/>
    <col min="4097" max="4097" width="11.28515625" style="1317" customWidth="1"/>
    <col min="4098" max="4098" width="9.5703125" style="1317" customWidth="1"/>
    <col min="4099" max="4099" width="48.28515625" style="1317" customWidth="1"/>
    <col min="4100" max="4100" width="81.7109375" style="1317" customWidth="1"/>
    <col min="4101" max="4101" width="22.7109375" style="1317" customWidth="1"/>
    <col min="4102" max="4102" width="23.5703125" style="1317" customWidth="1"/>
    <col min="4103" max="4103" width="27.28515625" style="1317" customWidth="1"/>
    <col min="4104" max="4104" width="23.28515625" style="1317" customWidth="1"/>
    <col min="4105" max="4105" width="22" style="1317" customWidth="1"/>
    <col min="4106" max="4106" width="23.28515625" style="1317" customWidth="1"/>
    <col min="4107" max="4107" width="15.7109375" style="1317" customWidth="1"/>
    <col min="4108" max="4108" width="15.85546875" style="1317" bestFit="1" customWidth="1"/>
    <col min="4109" max="4352" width="9.28515625" style="1317"/>
    <col min="4353" max="4353" width="11.28515625" style="1317" customWidth="1"/>
    <col min="4354" max="4354" width="9.5703125" style="1317" customWidth="1"/>
    <col min="4355" max="4355" width="48.28515625" style="1317" customWidth="1"/>
    <col min="4356" max="4356" width="81.7109375" style="1317" customWidth="1"/>
    <col min="4357" max="4357" width="22.7109375" style="1317" customWidth="1"/>
    <col min="4358" max="4358" width="23.5703125" style="1317" customWidth="1"/>
    <col min="4359" max="4359" width="27.28515625" style="1317" customWidth="1"/>
    <col min="4360" max="4360" width="23.28515625" style="1317" customWidth="1"/>
    <col min="4361" max="4361" width="22" style="1317" customWidth="1"/>
    <col min="4362" max="4362" width="23.28515625" style="1317" customWidth="1"/>
    <col min="4363" max="4363" width="15.7109375" style="1317" customWidth="1"/>
    <col min="4364" max="4364" width="15.85546875" style="1317" bestFit="1" customWidth="1"/>
    <col min="4365" max="4608" width="9.28515625" style="1317"/>
    <col min="4609" max="4609" width="11.28515625" style="1317" customWidth="1"/>
    <col min="4610" max="4610" width="9.5703125" style="1317" customWidth="1"/>
    <col min="4611" max="4611" width="48.28515625" style="1317" customWidth="1"/>
    <col min="4612" max="4612" width="81.7109375" style="1317" customWidth="1"/>
    <col min="4613" max="4613" width="22.7109375" style="1317" customWidth="1"/>
    <col min="4614" max="4614" width="23.5703125" style="1317" customWidth="1"/>
    <col min="4615" max="4615" width="27.28515625" style="1317" customWidth="1"/>
    <col min="4616" max="4616" width="23.28515625" style="1317" customWidth="1"/>
    <col min="4617" max="4617" width="22" style="1317" customWidth="1"/>
    <col min="4618" max="4618" width="23.28515625" style="1317" customWidth="1"/>
    <col min="4619" max="4619" width="15.7109375" style="1317" customWidth="1"/>
    <col min="4620" max="4620" width="15.85546875" style="1317" bestFit="1" customWidth="1"/>
    <col min="4621" max="4864" width="9.28515625" style="1317"/>
    <col min="4865" max="4865" width="11.28515625" style="1317" customWidth="1"/>
    <col min="4866" max="4866" width="9.5703125" style="1317" customWidth="1"/>
    <col min="4867" max="4867" width="48.28515625" style="1317" customWidth="1"/>
    <col min="4868" max="4868" width="81.7109375" style="1317" customWidth="1"/>
    <col min="4869" max="4869" width="22.7109375" style="1317" customWidth="1"/>
    <col min="4870" max="4870" width="23.5703125" style="1317" customWidth="1"/>
    <col min="4871" max="4871" width="27.28515625" style="1317" customWidth="1"/>
    <col min="4872" max="4872" width="23.28515625" style="1317" customWidth="1"/>
    <col min="4873" max="4873" width="22" style="1317" customWidth="1"/>
    <col min="4874" max="4874" width="23.28515625" style="1317" customWidth="1"/>
    <col min="4875" max="4875" width="15.7109375" style="1317" customWidth="1"/>
    <col min="4876" max="4876" width="15.85546875" style="1317" bestFit="1" customWidth="1"/>
    <col min="4877" max="5120" width="9.28515625" style="1317"/>
    <col min="5121" max="5121" width="11.28515625" style="1317" customWidth="1"/>
    <col min="5122" max="5122" width="9.5703125" style="1317" customWidth="1"/>
    <col min="5123" max="5123" width="48.28515625" style="1317" customWidth="1"/>
    <col min="5124" max="5124" width="81.7109375" style="1317" customWidth="1"/>
    <col min="5125" max="5125" width="22.7109375" style="1317" customWidth="1"/>
    <col min="5126" max="5126" width="23.5703125" style="1317" customWidth="1"/>
    <col min="5127" max="5127" width="27.28515625" style="1317" customWidth="1"/>
    <col min="5128" max="5128" width="23.28515625" style="1317" customWidth="1"/>
    <col min="5129" max="5129" width="22" style="1317" customWidth="1"/>
    <col min="5130" max="5130" width="23.28515625" style="1317" customWidth="1"/>
    <col min="5131" max="5131" width="15.7109375" style="1317" customWidth="1"/>
    <col min="5132" max="5132" width="15.85546875" style="1317" bestFit="1" customWidth="1"/>
    <col min="5133" max="5376" width="9.28515625" style="1317"/>
    <col min="5377" max="5377" width="11.28515625" style="1317" customWidth="1"/>
    <col min="5378" max="5378" width="9.5703125" style="1317" customWidth="1"/>
    <col min="5379" max="5379" width="48.28515625" style="1317" customWidth="1"/>
    <col min="5380" max="5380" width="81.7109375" style="1317" customWidth="1"/>
    <col min="5381" max="5381" width="22.7109375" style="1317" customWidth="1"/>
    <col min="5382" max="5382" width="23.5703125" style="1317" customWidth="1"/>
    <col min="5383" max="5383" width="27.28515625" style="1317" customWidth="1"/>
    <col min="5384" max="5384" width="23.28515625" style="1317" customWidth="1"/>
    <col min="5385" max="5385" width="22" style="1317" customWidth="1"/>
    <col min="5386" max="5386" width="23.28515625" style="1317" customWidth="1"/>
    <col min="5387" max="5387" width="15.7109375" style="1317" customWidth="1"/>
    <col min="5388" max="5388" width="15.85546875" style="1317" bestFit="1" customWidth="1"/>
    <col min="5389" max="5632" width="9.28515625" style="1317"/>
    <col min="5633" max="5633" width="11.28515625" style="1317" customWidth="1"/>
    <col min="5634" max="5634" width="9.5703125" style="1317" customWidth="1"/>
    <col min="5635" max="5635" width="48.28515625" style="1317" customWidth="1"/>
    <col min="5636" max="5636" width="81.7109375" style="1317" customWidth="1"/>
    <col min="5637" max="5637" width="22.7109375" style="1317" customWidth="1"/>
    <col min="5638" max="5638" width="23.5703125" style="1317" customWidth="1"/>
    <col min="5639" max="5639" width="27.28515625" style="1317" customWidth="1"/>
    <col min="5640" max="5640" width="23.28515625" style="1317" customWidth="1"/>
    <col min="5641" max="5641" width="22" style="1317" customWidth="1"/>
    <col min="5642" max="5642" width="23.28515625" style="1317" customWidth="1"/>
    <col min="5643" max="5643" width="15.7109375" style="1317" customWidth="1"/>
    <col min="5644" max="5644" width="15.85546875" style="1317" bestFit="1" customWidth="1"/>
    <col min="5645" max="5888" width="9.28515625" style="1317"/>
    <col min="5889" max="5889" width="11.28515625" style="1317" customWidth="1"/>
    <col min="5890" max="5890" width="9.5703125" style="1317" customWidth="1"/>
    <col min="5891" max="5891" width="48.28515625" style="1317" customWidth="1"/>
    <col min="5892" max="5892" width="81.7109375" style="1317" customWidth="1"/>
    <col min="5893" max="5893" width="22.7109375" style="1317" customWidth="1"/>
    <col min="5894" max="5894" width="23.5703125" style="1317" customWidth="1"/>
    <col min="5895" max="5895" width="27.28515625" style="1317" customWidth="1"/>
    <col min="5896" max="5896" width="23.28515625" style="1317" customWidth="1"/>
    <col min="5897" max="5897" width="22" style="1317" customWidth="1"/>
    <col min="5898" max="5898" width="23.28515625" style="1317" customWidth="1"/>
    <col min="5899" max="5899" width="15.7109375" style="1317" customWidth="1"/>
    <col min="5900" max="5900" width="15.85546875" style="1317" bestFit="1" customWidth="1"/>
    <col min="5901" max="6144" width="9.28515625" style="1317"/>
    <col min="6145" max="6145" width="11.28515625" style="1317" customWidth="1"/>
    <col min="6146" max="6146" width="9.5703125" style="1317" customWidth="1"/>
    <col min="6147" max="6147" width="48.28515625" style="1317" customWidth="1"/>
    <col min="6148" max="6148" width="81.7109375" style="1317" customWidth="1"/>
    <col min="6149" max="6149" width="22.7109375" style="1317" customWidth="1"/>
    <col min="6150" max="6150" width="23.5703125" style="1317" customWidth="1"/>
    <col min="6151" max="6151" width="27.28515625" style="1317" customWidth="1"/>
    <col min="6152" max="6152" width="23.28515625" style="1317" customWidth="1"/>
    <col min="6153" max="6153" width="22" style="1317" customWidth="1"/>
    <col min="6154" max="6154" width="23.28515625" style="1317" customWidth="1"/>
    <col min="6155" max="6155" width="15.7109375" style="1317" customWidth="1"/>
    <col min="6156" max="6156" width="15.85546875" style="1317" bestFit="1" customWidth="1"/>
    <col min="6157" max="6400" width="9.28515625" style="1317"/>
    <col min="6401" max="6401" width="11.28515625" style="1317" customWidth="1"/>
    <col min="6402" max="6402" width="9.5703125" style="1317" customWidth="1"/>
    <col min="6403" max="6403" width="48.28515625" style="1317" customWidth="1"/>
    <col min="6404" max="6404" width="81.7109375" style="1317" customWidth="1"/>
    <col min="6405" max="6405" width="22.7109375" style="1317" customWidth="1"/>
    <col min="6406" max="6406" width="23.5703125" style="1317" customWidth="1"/>
    <col min="6407" max="6407" width="27.28515625" style="1317" customWidth="1"/>
    <col min="6408" max="6408" width="23.28515625" style="1317" customWidth="1"/>
    <col min="6409" max="6409" width="22" style="1317" customWidth="1"/>
    <col min="6410" max="6410" width="23.28515625" style="1317" customWidth="1"/>
    <col min="6411" max="6411" width="15.7109375" style="1317" customWidth="1"/>
    <col min="6412" max="6412" width="15.85546875" style="1317" bestFit="1" customWidth="1"/>
    <col min="6413" max="6656" width="9.28515625" style="1317"/>
    <col min="6657" max="6657" width="11.28515625" style="1317" customWidth="1"/>
    <col min="6658" max="6658" width="9.5703125" style="1317" customWidth="1"/>
    <col min="6659" max="6659" width="48.28515625" style="1317" customWidth="1"/>
    <col min="6660" max="6660" width="81.7109375" style="1317" customWidth="1"/>
    <col min="6661" max="6661" width="22.7109375" style="1317" customWidth="1"/>
    <col min="6662" max="6662" width="23.5703125" style="1317" customWidth="1"/>
    <col min="6663" max="6663" width="27.28515625" style="1317" customWidth="1"/>
    <col min="6664" max="6664" width="23.28515625" style="1317" customWidth="1"/>
    <col min="6665" max="6665" width="22" style="1317" customWidth="1"/>
    <col min="6666" max="6666" width="23.28515625" style="1317" customWidth="1"/>
    <col min="6667" max="6667" width="15.7109375" style="1317" customWidth="1"/>
    <col min="6668" max="6668" width="15.85546875" style="1317" bestFit="1" customWidth="1"/>
    <col min="6669" max="6912" width="9.28515625" style="1317"/>
    <col min="6913" max="6913" width="11.28515625" style="1317" customWidth="1"/>
    <col min="6914" max="6914" width="9.5703125" style="1317" customWidth="1"/>
    <col min="6915" max="6915" width="48.28515625" style="1317" customWidth="1"/>
    <col min="6916" max="6916" width="81.7109375" style="1317" customWidth="1"/>
    <col min="6917" max="6917" width="22.7109375" style="1317" customWidth="1"/>
    <col min="6918" max="6918" width="23.5703125" style="1317" customWidth="1"/>
    <col min="6919" max="6919" width="27.28515625" style="1317" customWidth="1"/>
    <col min="6920" max="6920" width="23.28515625" style="1317" customWidth="1"/>
    <col min="6921" max="6921" width="22" style="1317" customWidth="1"/>
    <col min="6922" max="6922" width="23.28515625" style="1317" customWidth="1"/>
    <col min="6923" max="6923" width="15.7109375" style="1317" customWidth="1"/>
    <col min="6924" max="6924" width="15.85546875" style="1317" bestFit="1" customWidth="1"/>
    <col min="6925" max="7168" width="9.28515625" style="1317"/>
    <col min="7169" max="7169" width="11.28515625" style="1317" customWidth="1"/>
    <col min="7170" max="7170" width="9.5703125" style="1317" customWidth="1"/>
    <col min="7171" max="7171" width="48.28515625" style="1317" customWidth="1"/>
    <col min="7172" max="7172" width="81.7109375" style="1317" customWidth="1"/>
    <col min="7173" max="7173" width="22.7109375" style="1317" customWidth="1"/>
    <col min="7174" max="7174" width="23.5703125" style="1317" customWidth="1"/>
    <col min="7175" max="7175" width="27.28515625" style="1317" customWidth="1"/>
    <col min="7176" max="7176" width="23.28515625" style="1317" customWidth="1"/>
    <col min="7177" max="7177" width="22" style="1317" customWidth="1"/>
    <col min="7178" max="7178" width="23.28515625" style="1317" customWidth="1"/>
    <col min="7179" max="7179" width="15.7109375" style="1317" customWidth="1"/>
    <col min="7180" max="7180" width="15.85546875" style="1317" bestFit="1" customWidth="1"/>
    <col min="7181" max="7424" width="9.28515625" style="1317"/>
    <col min="7425" max="7425" width="11.28515625" style="1317" customWidth="1"/>
    <col min="7426" max="7426" width="9.5703125" style="1317" customWidth="1"/>
    <col min="7427" max="7427" width="48.28515625" style="1317" customWidth="1"/>
    <col min="7428" max="7428" width="81.7109375" style="1317" customWidth="1"/>
    <col min="7429" max="7429" width="22.7109375" style="1317" customWidth="1"/>
    <col min="7430" max="7430" width="23.5703125" style="1317" customWidth="1"/>
    <col min="7431" max="7431" width="27.28515625" style="1317" customWidth="1"/>
    <col min="7432" max="7432" width="23.28515625" style="1317" customWidth="1"/>
    <col min="7433" max="7433" width="22" style="1317" customWidth="1"/>
    <col min="7434" max="7434" width="23.28515625" style="1317" customWidth="1"/>
    <col min="7435" max="7435" width="15.7109375" style="1317" customWidth="1"/>
    <col min="7436" max="7436" width="15.85546875" style="1317" bestFit="1" customWidth="1"/>
    <col min="7437" max="7680" width="9.28515625" style="1317"/>
    <col min="7681" max="7681" width="11.28515625" style="1317" customWidth="1"/>
    <col min="7682" max="7682" width="9.5703125" style="1317" customWidth="1"/>
    <col min="7683" max="7683" width="48.28515625" style="1317" customWidth="1"/>
    <col min="7684" max="7684" width="81.7109375" style="1317" customWidth="1"/>
    <col min="7685" max="7685" width="22.7109375" style="1317" customWidth="1"/>
    <col min="7686" max="7686" width="23.5703125" style="1317" customWidth="1"/>
    <col min="7687" max="7687" width="27.28515625" style="1317" customWidth="1"/>
    <col min="7688" max="7688" width="23.28515625" style="1317" customWidth="1"/>
    <col min="7689" max="7689" width="22" style="1317" customWidth="1"/>
    <col min="7690" max="7690" width="23.28515625" style="1317" customWidth="1"/>
    <col min="7691" max="7691" width="15.7109375" style="1317" customWidth="1"/>
    <col min="7692" max="7692" width="15.85546875" style="1317" bestFit="1" customWidth="1"/>
    <col min="7693" max="7936" width="9.28515625" style="1317"/>
    <col min="7937" max="7937" width="11.28515625" style="1317" customWidth="1"/>
    <col min="7938" max="7938" width="9.5703125" style="1317" customWidth="1"/>
    <col min="7939" max="7939" width="48.28515625" style="1317" customWidth="1"/>
    <col min="7940" max="7940" width="81.7109375" style="1317" customWidth="1"/>
    <col min="7941" max="7941" width="22.7109375" style="1317" customWidth="1"/>
    <col min="7942" max="7942" width="23.5703125" style="1317" customWidth="1"/>
    <col min="7943" max="7943" width="27.28515625" style="1317" customWidth="1"/>
    <col min="7944" max="7944" width="23.28515625" style="1317" customWidth="1"/>
    <col min="7945" max="7945" width="22" style="1317" customWidth="1"/>
    <col min="7946" max="7946" width="23.28515625" style="1317" customWidth="1"/>
    <col min="7947" max="7947" width="15.7109375" style="1317" customWidth="1"/>
    <col min="7948" max="7948" width="15.85546875" style="1317" bestFit="1" customWidth="1"/>
    <col min="7949" max="8192" width="9.28515625" style="1317"/>
    <col min="8193" max="8193" width="11.28515625" style="1317" customWidth="1"/>
    <col min="8194" max="8194" width="9.5703125" style="1317" customWidth="1"/>
    <col min="8195" max="8195" width="48.28515625" style="1317" customWidth="1"/>
    <col min="8196" max="8196" width="81.7109375" style="1317" customWidth="1"/>
    <col min="8197" max="8197" width="22.7109375" style="1317" customWidth="1"/>
    <col min="8198" max="8198" width="23.5703125" style="1317" customWidth="1"/>
    <col min="8199" max="8199" width="27.28515625" style="1317" customWidth="1"/>
    <col min="8200" max="8200" width="23.28515625" style="1317" customWidth="1"/>
    <col min="8201" max="8201" width="22" style="1317" customWidth="1"/>
    <col min="8202" max="8202" width="23.28515625" style="1317" customWidth="1"/>
    <col min="8203" max="8203" width="15.7109375" style="1317" customWidth="1"/>
    <col min="8204" max="8204" width="15.85546875" style="1317" bestFit="1" customWidth="1"/>
    <col min="8205" max="8448" width="9.28515625" style="1317"/>
    <col min="8449" max="8449" width="11.28515625" style="1317" customWidth="1"/>
    <col min="8450" max="8450" width="9.5703125" style="1317" customWidth="1"/>
    <col min="8451" max="8451" width="48.28515625" style="1317" customWidth="1"/>
    <col min="8452" max="8452" width="81.7109375" style="1317" customWidth="1"/>
    <col min="8453" max="8453" width="22.7109375" style="1317" customWidth="1"/>
    <col min="8454" max="8454" width="23.5703125" style="1317" customWidth="1"/>
    <col min="8455" max="8455" width="27.28515625" style="1317" customWidth="1"/>
    <col min="8456" max="8456" width="23.28515625" style="1317" customWidth="1"/>
    <col min="8457" max="8457" width="22" style="1317" customWidth="1"/>
    <col min="8458" max="8458" width="23.28515625" style="1317" customWidth="1"/>
    <col min="8459" max="8459" width="15.7109375" style="1317" customWidth="1"/>
    <col min="8460" max="8460" width="15.85546875" style="1317" bestFit="1" customWidth="1"/>
    <col min="8461" max="8704" width="9.28515625" style="1317"/>
    <col min="8705" max="8705" width="11.28515625" style="1317" customWidth="1"/>
    <col min="8706" max="8706" width="9.5703125" style="1317" customWidth="1"/>
    <col min="8707" max="8707" width="48.28515625" style="1317" customWidth="1"/>
    <col min="8708" max="8708" width="81.7109375" style="1317" customWidth="1"/>
    <col min="8709" max="8709" width="22.7109375" style="1317" customWidth="1"/>
    <col min="8710" max="8710" width="23.5703125" style="1317" customWidth="1"/>
    <col min="8711" max="8711" width="27.28515625" style="1317" customWidth="1"/>
    <col min="8712" max="8712" width="23.28515625" style="1317" customWidth="1"/>
    <col min="8713" max="8713" width="22" style="1317" customWidth="1"/>
    <col min="8714" max="8714" width="23.28515625" style="1317" customWidth="1"/>
    <col min="8715" max="8715" width="15.7109375" style="1317" customWidth="1"/>
    <col min="8716" max="8716" width="15.85546875" style="1317" bestFit="1" customWidth="1"/>
    <col min="8717" max="8960" width="9.28515625" style="1317"/>
    <col min="8961" max="8961" width="11.28515625" style="1317" customWidth="1"/>
    <col min="8962" max="8962" width="9.5703125" style="1317" customWidth="1"/>
    <col min="8963" max="8963" width="48.28515625" style="1317" customWidth="1"/>
    <col min="8964" max="8964" width="81.7109375" style="1317" customWidth="1"/>
    <col min="8965" max="8965" width="22.7109375" style="1317" customWidth="1"/>
    <col min="8966" max="8966" width="23.5703125" style="1317" customWidth="1"/>
    <col min="8967" max="8967" width="27.28515625" style="1317" customWidth="1"/>
    <col min="8968" max="8968" width="23.28515625" style="1317" customWidth="1"/>
    <col min="8969" max="8969" width="22" style="1317" customWidth="1"/>
    <col min="8970" max="8970" width="23.28515625" style="1317" customWidth="1"/>
    <col min="8971" max="8971" width="15.7109375" style="1317" customWidth="1"/>
    <col min="8972" max="8972" width="15.85546875" style="1317" bestFit="1" customWidth="1"/>
    <col min="8973" max="9216" width="9.28515625" style="1317"/>
    <col min="9217" max="9217" width="11.28515625" style="1317" customWidth="1"/>
    <col min="9218" max="9218" width="9.5703125" style="1317" customWidth="1"/>
    <col min="9219" max="9219" width="48.28515625" style="1317" customWidth="1"/>
    <col min="9220" max="9220" width="81.7109375" style="1317" customWidth="1"/>
    <col min="9221" max="9221" width="22.7109375" style="1317" customWidth="1"/>
    <col min="9222" max="9222" width="23.5703125" style="1317" customWidth="1"/>
    <col min="9223" max="9223" width="27.28515625" style="1317" customWidth="1"/>
    <col min="9224" max="9224" width="23.28515625" style="1317" customWidth="1"/>
    <col min="9225" max="9225" width="22" style="1317" customWidth="1"/>
    <col min="9226" max="9226" width="23.28515625" style="1317" customWidth="1"/>
    <col min="9227" max="9227" width="15.7109375" style="1317" customWidth="1"/>
    <col min="9228" max="9228" width="15.85546875" style="1317" bestFit="1" customWidth="1"/>
    <col min="9229" max="9472" width="9.28515625" style="1317"/>
    <col min="9473" max="9473" width="11.28515625" style="1317" customWidth="1"/>
    <col min="9474" max="9474" width="9.5703125" style="1317" customWidth="1"/>
    <col min="9475" max="9475" width="48.28515625" style="1317" customWidth="1"/>
    <col min="9476" max="9476" width="81.7109375" style="1317" customWidth="1"/>
    <col min="9477" max="9477" width="22.7109375" style="1317" customWidth="1"/>
    <col min="9478" max="9478" width="23.5703125" style="1317" customWidth="1"/>
    <col min="9479" max="9479" width="27.28515625" style="1317" customWidth="1"/>
    <col min="9480" max="9480" width="23.28515625" style="1317" customWidth="1"/>
    <col min="9481" max="9481" width="22" style="1317" customWidth="1"/>
    <col min="9482" max="9482" width="23.28515625" style="1317" customWidth="1"/>
    <col min="9483" max="9483" width="15.7109375" style="1317" customWidth="1"/>
    <col min="9484" max="9484" width="15.85546875" style="1317" bestFit="1" customWidth="1"/>
    <col min="9485" max="9728" width="9.28515625" style="1317"/>
    <col min="9729" max="9729" width="11.28515625" style="1317" customWidth="1"/>
    <col min="9730" max="9730" width="9.5703125" style="1317" customWidth="1"/>
    <col min="9731" max="9731" width="48.28515625" style="1317" customWidth="1"/>
    <col min="9732" max="9732" width="81.7109375" style="1317" customWidth="1"/>
    <col min="9733" max="9733" width="22.7109375" style="1317" customWidth="1"/>
    <col min="9734" max="9734" width="23.5703125" style="1317" customWidth="1"/>
    <col min="9735" max="9735" width="27.28515625" style="1317" customWidth="1"/>
    <col min="9736" max="9736" width="23.28515625" style="1317" customWidth="1"/>
    <col min="9737" max="9737" width="22" style="1317" customWidth="1"/>
    <col min="9738" max="9738" width="23.28515625" style="1317" customWidth="1"/>
    <col min="9739" max="9739" width="15.7109375" style="1317" customWidth="1"/>
    <col min="9740" max="9740" width="15.85546875" style="1317" bestFit="1" customWidth="1"/>
    <col min="9741" max="9984" width="9.28515625" style="1317"/>
    <col min="9985" max="9985" width="11.28515625" style="1317" customWidth="1"/>
    <col min="9986" max="9986" width="9.5703125" style="1317" customWidth="1"/>
    <col min="9987" max="9987" width="48.28515625" style="1317" customWidth="1"/>
    <col min="9988" max="9988" width="81.7109375" style="1317" customWidth="1"/>
    <col min="9989" max="9989" width="22.7109375" style="1317" customWidth="1"/>
    <col min="9990" max="9990" width="23.5703125" style="1317" customWidth="1"/>
    <col min="9991" max="9991" width="27.28515625" style="1317" customWidth="1"/>
    <col min="9992" max="9992" width="23.28515625" style="1317" customWidth="1"/>
    <col min="9993" max="9993" width="22" style="1317" customWidth="1"/>
    <col min="9994" max="9994" width="23.28515625" style="1317" customWidth="1"/>
    <col min="9995" max="9995" width="15.7109375" style="1317" customWidth="1"/>
    <col min="9996" max="9996" width="15.85546875" style="1317" bestFit="1" customWidth="1"/>
    <col min="9997" max="10240" width="9.28515625" style="1317"/>
    <col min="10241" max="10241" width="11.28515625" style="1317" customWidth="1"/>
    <col min="10242" max="10242" width="9.5703125" style="1317" customWidth="1"/>
    <col min="10243" max="10243" width="48.28515625" style="1317" customWidth="1"/>
    <col min="10244" max="10244" width="81.7109375" style="1317" customWidth="1"/>
    <col min="10245" max="10245" width="22.7109375" style="1317" customWidth="1"/>
    <col min="10246" max="10246" width="23.5703125" style="1317" customWidth="1"/>
    <col min="10247" max="10247" width="27.28515625" style="1317" customWidth="1"/>
    <col min="10248" max="10248" width="23.28515625" style="1317" customWidth="1"/>
    <col min="10249" max="10249" width="22" style="1317" customWidth="1"/>
    <col min="10250" max="10250" width="23.28515625" style="1317" customWidth="1"/>
    <col min="10251" max="10251" width="15.7109375" style="1317" customWidth="1"/>
    <col min="10252" max="10252" width="15.85546875" style="1317" bestFit="1" customWidth="1"/>
    <col min="10253" max="10496" width="9.28515625" style="1317"/>
    <col min="10497" max="10497" width="11.28515625" style="1317" customWidth="1"/>
    <col min="10498" max="10498" width="9.5703125" style="1317" customWidth="1"/>
    <col min="10499" max="10499" width="48.28515625" style="1317" customWidth="1"/>
    <col min="10500" max="10500" width="81.7109375" style="1317" customWidth="1"/>
    <col min="10501" max="10501" width="22.7109375" style="1317" customWidth="1"/>
    <col min="10502" max="10502" width="23.5703125" style="1317" customWidth="1"/>
    <col min="10503" max="10503" width="27.28515625" style="1317" customWidth="1"/>
    <col min="10504" max="10504" width="23.28515625" style="1317" customWidth="1"/>
    <col min="10505" max="10505" width="22" style="1317" customWidth="1"/>
    <col min="10506" max="10506" width="23.28515625" style="1317" customWidth="1"/>
    <col min="10507" max="10507" width="15.7109375" style="1317" customWidth="1"/>
    <col min="10508" max="10508" width="15.85546875" style="1317" bestFit="1" customWidth="1"/>
    <col min="10509" max="10752" width="9.28515625" style="1317"/>
    <col min="10753" max="10753" width="11.28515625" style="1317" customWidth="1"/>
    <col min="10754" max="10754" width="9.5703125" style="1317" customWidth="1"/>
    <col min="10755" max="10755" width="48.28515625" style="1317" customWidth="1"/>
    <col min="10756" max="10756" width="81.7109375" style="1317" customWidth="1"/>
    <col min="10757" max="10757" width="22.7109375" style="1317" customWidth="1"/>
    <col min="10758" max="10758" width="23.5703125" style="1317" customWidth="1"/>
    <col min="10759" max="10759" width="27.28515625" style="1317" customWidth="1"/>
    <col min="10760" max="10760" width="23.28515625" style="1317" customWidth="1"/>
    <col min="10761" max="10761" width="22" style="1317" customWidth="1"/>
    <col min="10762" max="10762" width="23.28515625" style="1317" customWidth="1"/>
    <col min="10763" max="10763" width="15.7109375" style="1317" customWidth="1"/>
    <col min="10764" max="10764" width="15.85546875" style="1317" bestFit="1" customWidth="1"/>
    <col min="10765" max="11008" width="9.28515625" style="1317"/>
    <col min="11009" max="11009" width="11.28515625" style="1317" customWidth="1"/>
    <col min="11010" max="11010" width="9.5703125" style="1317" customWidth="1"/>
    <col min="11011" max="11011" width="48.28515625" style="1317" customWidth="1"/>
    <col min="11012" max="11012" width="81.7109375" style="1317" customWidth="1"/>
    <col min="11013" max="11013" width="22.7109375" style="1317" customWidth="1"/>
    <col min="11014" max="11014" width="23.5703125" style="1317" customWidth="1"/>
    <col min="11015" max="11015" width="27.28515625" style="1317" customWidth="1"/>
    <col min="11016" max="11016" width="23.28515625" style="1317" customWidth="1"/>
    <col min="11017" max="11017" width="22" style="1317" customWidth="1"/>
    <col min="11018" max="11018" width="23.28515625" style="1317" customWidth="1"/>
    <col min="11019" max="11019" width="15.7109375" style="1317" customWidth="1"/>
    <col min="11020" max="11020" width="15.85546875" style="1317" bestFit="1" customWidth="1"/>
    <col min="11021" max="11264" width="9.28515625" style="1317"/>
    <col min="11265" max="11265" width="11.28515625" style="1317" customWidth="1"/>
    <col min="11266" max="11266" width="9.5703125" style="1317" customWidth="1"/>
    <col min="11267" max="11267" width="48.28515625" style="1317" customWidth="1"/>
    <col min="11268" max="11268" width="81.7109375" style="1317" customWidth="1"/>
    <col min="11269" max="11269" width="22.7109375" style="1317" customWidth="1"/>
    <col min="11270" max="11270" width="23.5703125" style="1317" customWidth="1"/>
    <col min="11271" max="11271" width="27.28515625" style="1317" customWidth="1"/>
    <col min="11272" max="11272" width="23.28515625" style="1317" customWidth="1"/>
    <col min="11273" max="11273" width="22" style="1317" customWidth="1"/>
    <col min="11274" max="11274" width="23.28515625" style="1317" customWidth="1"/>
    <col min="11275" max="11275" width="15.7109375" style="1317" customWidth="1"/>
    <col min="11276" max="11276" width="15.85546875" style="1317" bestFit="1" customWidth="1"/>
    <col min="11277" max="11520" width="9.28515625" style="1317"/>
    <col min="11521" max="11521" width="11.28515625" style="1317" customWidth="1"/>
    <col min="11522" max="11522" width="9.5703125" style="1317" customWidth="1"/>
    <col min="11523" max="11523" width="48.28515625" style="1317" customWidth="1"/>
    <col min="11524" max="11524" width="81.7109375" style="1317" customWidth="1"/>
    <col min="11525" max="11525" width="22.7109375" style="1317" customWidth="1"/>
    <col min="11526" max="11526" width="23.5703125" style="1317" customWidth="1"/>
    <col min="11527" max="11527" width="27.28515625" style="1317" customWidth="1"/>
    <col min="11528" max="11528" width="23.28515625" style="1317" customWidth="1"/>
    <col min="11529" max="11529" width="22" style="1317" customWidth="1"/>
    <col min="11530" max="11530" width="23.28515625" style="1317" customWidth="1"/>
    <col min="11531" max="11531" width="15.7109375" style="1317" customWidth="1"/>
    <col min="11532" max="11532" width="15.85546875" style="1317" bestFit="1" customWidth="1"/>
    <col min="11533" max="11776" width="9.28515625" style="1317"/>
    <col min="11777" max="11777" width="11.28515625" style="1317" customWidth="1"/>
    <col min="11778" max="11778" width="9.5703125" style="1317" customWidth="1"/>
    <col min="11779" max="11779" width="48.28515625" style="1317" customWidth="1"/>
    <col min="11780" max="11780" width="81.7109375" style="1317" customWidth="1"/>
    <col min="11781" max="11781" width="22.7109375" style="1317" customWidth="1"/>
    <col min="11782" max="11782" width="23.5703125" style="1317" customWidth="1"/>
    <col min="11783" max="11783" width="27.28515625" style="1317" customWidth="1"/>
    <col min="11784" max="11784" width="23.28515625" style="1317" customWidth="1"/>
    <col min="11785" max="11785" width="22" style="1317" customWidth="1"/>
    <col min="11786" max="11786" width="23.28515625" style="1317" customWidth="1"/>
    <col min="11787" max="11787" width="15.7109375" style="1317" customWidth="1"/>
    <col min="11788" max="11788" width="15.85546875" style="1317" bestFit="1" customWidth="1"/>
    <col min="11789" max="12032" width="9.28515625" style="1317"/>
    <col min="12033" max="12033" width="11.28515625" style="1317" customWidth="1"/>
    <col min="12034" max="12034" width="9.5703125" style="1317" customWidth="1"/>
    <col min="12035" max="12035" width="48.28515625" style="1317" customWidth="1"/>
    <col min="12036" max="12036" width="81.7109375" style="1317" customWidth="1"/>
    <col min="12037" max="12037" width="22.7109375" style="1317" customWidth="1"/>
    <col min="12038" max="12038" width="23.5703125" style="1317" customWidth="1"/>
    <col min="12039" max="12039" width="27.28515625" style="1317" customWidth="1"/>
    <col min="12040" max="12040" width="23.28515625" style="1317" customWidth="1"/>
    <col min="12041" max="12041" width="22" style="1317" customWidth="1"/>
    <col min="12042" max="12042" width="23.28515625" style="1317" customWidth="1"/>
    <col min="12043" max="12043" width="15.7109375" style="1317" customWidth="1"/>
    <col min="12044" max="12044" width="15.85546875" style="1317" bestFit="1" customWidth="1"/>
    <col min="12045" max="12288" width="9.28515625" style="1317"/>
    <col min="12289" max="12289" width="11.28515625" style="1317" customWidth="1"/>
    <col min="12290" max="12290" width="9.5703125" style="1317" customWidth="1"/>
    <col min="12291" max="12291" width="48.28515625" style="1317" customWidth="1"/>
    <col min="12292" max="12292" width="81.7109375" style="1317" customWidth="1"/>
    <col min="12293" max="12293" width="22.7109375" style="1317" customWidth="1"/>
    <col min="12294" max="12294" width="23.5703125" style="1317" customWidth="1"/>
    <col min="12295" max="12295" width="27.28515625" style="1317" customWidth="1"/>
    <col min="12296" max="12296" width="23.28515625" style="1317" customWidth="1"/>
    <col min="12297" max="12297" width="22" style="1317" customWidth="1"/>
    <col min="12298" max="12298" width="23.28515625" style="1317" customWidth="1"/>
    <col min="12299" max="12299" width="15.7109375" style="1317" customWidth="1"/>
    <col min="12300" max="12300" width="15.85546875" style="1317" bestFit="1" customWidth="1"/>
    <col min="12301" max="12544" width="9.28515625" style="1317"/>
    <col min="12545" max="12545" width="11.28515625" style="1317" customWidth="1"/>
    <col min="12546" max="12546" width="9.5703125" style="1317" customWidth="1"/>
    <col min="12547" max="12547" width="48.28515625" style="1317" customWidth="1"/>
    <col min="12548" max="12548" width="81.7109375" style="1317" customWidth="1"/>
    <col min="12549" max="12549" width="22.7109375" style="1317" customWidth="1"/>
    <col min="12550" max="12550" width="23.5703125" style="1317" customWidth="1"/>
    <col min="12551" max="12551" width="27.28515625" style="1317" customWidth="1"/>
    <col min="12552" max="12552" width="23.28515625" style="1317" customWidth="1"/>
    <col min="12553" max="12553" width="22" style="1317" customWidth="1"/>
    <col min="12554" max="12554" width="23.28515625" style="1317" customWidth="1"/>
    <col min="12555" max="12555" width="15.7109375" style="1317" customWidth="1"/>
    <col min="12556" max="12556" width="15.85546875" style="1317" bestFit="1" customWidth="1"/>
    <col min="12557" max="12800" width="9.28515625" style="1317"/>
    <col min="12801" max="12801" width="11.28515625" style="1317" customWidth="1"/>
    <col min="12802" max="12802" width="9.5703125" style="1317" customWidth="1"/>
    <col min="12803" max="12803" width="48.28515625" style="1317" customWidth="1"/>
    <col min="12804" max="12804" width="81.7109375" style="1317" customWidth="1"/>
    <col min="12805" max="12805" width="22.7109375" style="1317" customWidth="1"/>
    <col min="12806" max="12806" width="23.5703125" style="1317" customWidth="1"/>
    <col min="12807" max="12807" width="27.28515625" style="1317" customWidth="1"/>
    <col min="12808" max="12808" width="23.28515625" style="1317" customWidth="1"/>
    <col min="12809" max="12809" width="22" style="1317" customWidth="1"/>
    <col min="12810" max="12810" width="23.28515625" style="1317" customWidth="1"/>
    <col min="12811" max="12811" width="15.7109375" style="1317" customWidth="1"/>
    <col min="12812" max="12812" width="15.85546875" style="1317" bestFit="1" customWidth="1"/>
    <col min="12813" max="13056" width="9.28515625" style="1317"/>
    <col min="13057" max="13057" width="11.28515625" style="1317" customWidth="1"/>
    <col min="13058" max="13058" width="9.5703125" style="1317" customWidth="1"/>
    <col min="13059" max="13059" width="48.28515625" style="1317" customWidth="1"/>
    <col min="13060" max="13060" width="81.7109375" style="1317" customWidth="1"/>
    <col min="13061" max="13061" width="22.7109375" style="1317" customWidth="1"/>
    <col min="13062" max="13062" width="23.5703125" style="1317" customWidth="1"/>
    <col min="13063" max="13063" width="27.28515625" style="1317" customWidth="1"/>
    <col min="13064" max="13064" width="23.28515625" style="1317" customWidth="1"/>
    <col min="13065" max="13065" width="22" style="1317" customWidth="1"/>
    <col min="13066" max="13066" width="23.28515625" style="1317" customWidth="1"/>
    <col min="13067" max="13067" width="15.7109375" style="1317" customWidth="1"/>
    <col min="13068" max="13068" width="15.85546875" style="1317" bestFit="1" customWidth="1"/>
    <col min="13069" max="13312" width="9.28515625" style="1317"/>
    <col min="13313" max="13313" width="11.28515625" style="1317" customWidth="1"/>
    <col min="13314" max="13314" width="9.5703125" style="1317" customWidth="1"/>
    <col min="13315" max="13315" width="48.28515625" style="1317" customWidth="1"/>
    <col min="13316" max="13316" width="81.7109375" style="1317" customWidth="1"/>
    <col min="13317" max="13317" width="22.7109375" style="1317" customWidth="1"/>
    <col min="13318" max="13318" width="23.5703125" style="1317" customWidth="1"/>
    <col min="13319" max="13319" width="27.28515625" style="1317" customWidth="1"/>
    <col min="13320" max="13320" width="23.28515625" style="1317" customWidth="1"/>
    <col min="13321" max="13321" width="22" style="1317" customWidth="1"/>
    <col min="13322" max="13322" width="23.28515625" style="1317" customWidth="1"/>
    <col min="13323" max="13323" width="15.7109375" style="1317" customWidth="1"/>
    <col min="13324" max="13324" width="15.85546875" style="1317" bestFit="1" customWidth="1"/>
    <col min="13325" max="13568" width="9.28515625" style="1317"/>
    <col min="13569" max="13569" width="11.28515625" style="1317" customWidth="1"/>
    <col min="13570" max="13570" width="9.5703125" style="1317" customWidth="1"/>
    <col min="13571" max="13571" width="48.28515625" style="1317" customWidth="1"/>
    <col min="13572" max="13572" width="81.7109375" style="1317" customWidth="1"/>
    <col min="13573" max="13573" width="22.7109375" style="1317" customWidth="1"/>
    <col min="13574" max="13574" width="23.5703125" style="1317" customWidth="1"/>
    <col min="13575" max="13575" width="27.28515625" style="1317" customWidth="1"/>
    <col min="13576" max="13576" width="23.28515625" style="1317" customWidth="1"/>
    <col min="13577" max="13577" width="22" style="1317" customWidth="1"/>
    <col min="13578" max="13578" width="23.28515625" style="1317" customWidth="1"/>
    <col min="13579" max="13579" width="15.7109375" style="1317" customWidth="1"/>
    <col min="13580" max="13580" width="15.85546875" style="1317" bestFit="1" customWidth="1"/>
    <col min="13581" max="13824" width="9.28515625" style="1317"/>
    <col min="13825" max="13825" width="11.28515625" style="1317" customWidth="1"/>
    <col min="13826" max="13826" width="9.5703125" style="1317" customWidth="1"/>
    <col min="13827" max="13827" width="48.28515625" style="1317" customWidth="1"/>
    <col min="13828" max="13828" width="81.7109375" style="1317" customWidth="1"/>
    <col min="13829" max="13829" width="22.7109375" style="1317" customWidth="1"/>
    <col min="13830" max="13830" width="23.5703125" style="1317" customWidth="1"/>
    <col min="13831" max="13831" width="27.28515625" style="1317" customWidth="1"/>
    <col min="13832" max="13832" width="23.28515625" style="1317" customWidth="1"/>
    <col min="13833" max="13833" width="22" style="1317" customWidth="1"/>
    <col min="13834" max="13834" width="23.28515625" style="1317" customWidth="1"/>
    <col min="13835" max="13835" width="15.7109375" style="1317" customWidth="1"/>
    <col min="13836" max="13836" width="15.85546875" style="1317" bestFit="1" customWidth="1"/>
    <col min="13837" max="14080" width="9.28515625" style="1317"/>
    <col min="14081" max="14081" width="11.28515625" style="1317" customWidth="1"/>
    <col min="14082" max="14082" width="9.5703125" style="1317" customWidth="1"/>
    <col min="14083" max="14083" width="48.28515625" style="1317" customWidth="1"/>
    <col min="14084" max="14084" width="81.7109375" style="1317" customWidth="1"/>
    <col min="14085" max="14085" width="22.7109375" style="1317" customWidth="1"/>
    <col min="14086" max="14086" width="23.5703125" style="1317" customWidth="1"/>
    <col min="14087" max="14087" width="27.28515625" style="1317" customWidth="1"/>
    <col min="14088" max="14088" width="23.28515625" style="1317" customWidth="1"/>
    <col min="14089" max="14089" width="22" style="1317" customWidth="1"/>
    <col min="14090" max="14090" width="23.28515625" style="1317" customWidth="1"/>
    <col min="14091" max="14091" width="15.7109375" style="1317" customWidth="1"/>
    <col min="14092" max="14092" width="15.85546875" style="1317" bestFit="1" customWidth="1"/>
    <col min="14093" max="14336" width="9.28515625" style="1317"/>
    <col min="14337" max="14337" width="11.28515625" style="1317" customWidth="1"/>
    <col min="14338" max="14338" width="9.5703125" style="1317" customWidth="1"/>
    <col min="14339" max="14339" width="48.28515625" style="1317" customWidth="1"/>
    <col min="14340" max="14340" width="81.7109375" style="1317" customWidth="1"/>
    <col min="14341" max="14341" width="22.7109375" style="1317" customWidth="1"/>
    <col min="14342" max="14342" width="23.5703125" style="1317" customWidth="1"/>
    <col min="14343" max="14343" width="27.28515625" style="1317" customWidth="1"/>
    <col min="14344" max="14344" width="23.28515625" style="1317" customWidth="1"/>
    <col min="14345" max="14345" width="22" style="1317" customWidth="1"/>
    <col min="14346" max="14346" width="23.28515625" style="1317" customWidth="1"/>
    <col min="14347" max="14347" width="15.7109375" style="1317" customWidth="1"/>
    <col min="14348" max="14348" width="15.85546875" style="1317" bestFit="1" customWidth="1"/>
    <col min="14349" max="14592" width="9.28515625" style="1317"/>
    <col min="14593" max="14593" width="11.28515625" style="1317" customWidth="1"/>
    <col min="14594" max="14594" width="9.5703125" style="1317" customWidth="1"/>
    <col min="14595" max="14595" width="48.28515625" style="1317" customWidth="1"/>
    <col min="14596" max="14596" width="81.7109375" style="1317" customWidth="1"/>
    <col min="14597" max="14597" width="22.7109375" style="1317" customWidth="1"/>
    <col min="14598" max="14598" width="23.5703125" style="1317" customWidth="1"/>
    <col min="14599" max="14599" width="27.28515625" style="1317" customWidth="1"/>
    <col min="14600" max="14600" width="23.28515625" style="1317" customWidth="1"/>
    <col min="14601" max="14601" width="22" style="1317" customWidth="1"/>
    <col min="14602" max="14602" width="23.28515625" style="1317" customWidth="1"/>
    <col min="14603" max="14603" width="15.7109375" style="1317" customWidth="1"/>
    <col min="14604" max="14604" width="15.85546875" style="1317" bestFit="1" customWidth="1"/>
    <col min="14605" max="14848" width="9.28515625" style="1317"/>
    <col min="14849" max="14849" width="11.28515625" style="1317" customWidth="1"/>
    <col min="14850" max="14850" width="9.5703125" style="1317" customWidth="1"/>
    <col min="14851" max="14851" width="48.28515625" style="1317" customWidth="1"/>
    <col min="14852" max="14852" width="81.7109375" style="1317" customWidth="1"/>
    <col min="14853" max="14853" width="22.7109375" style="1317" customWidth="1"/>
    <col min="14854" max="14854" width="23.5703125" style="1317" customWidth="1"/>
    <col min="14855" max="14855" width="27.28515625" style="1317" customWidth="1"/>
    <col min="14856" max="14856" width="23.28515625" style="1317" customWidth="1"/>
    <col min="14857" max="14857" width="22" style="1317" customWidth="1"/>
    <col min="14858" max="14858" width="23.28515625" style="1317" customWidth="1"/>
    <col min="14859" max="14859" width="15.7109375" style="1317" customWidth="1"/>
    <col min="14860" max="14860" width="15.85546875" style="1317" bestFit="1" customWidth="1"/>
    <col min="14861" max="15104" width="9.28515625" style="1317"/>
    <col min="15105" max="15105" width="11.28515625" style="1317" customWidth="1"/>
    <col min="15106" max="15106" width="9.5703125" style="1317" customWidth="1"/>
    <col min="15107" max="15107" width="48.28515625" style="1317" customWidth="1"/>
    <col min="15108" max="15108" width="81.7109375" style="1317" customWidth="1"/>
    <col min="15109" max="15109" width="22.7109375" style="1317" customWidth="1"/>
    <col min="15110" max="15110" width="23.5703125" style="1317" customWidth="1"/>
    <col min="15111" max="15111" width="27.28515625" style="1317" customWidth="1"/>
    <col min="15112" max="15112" width="23.28515625" style="1317" customWidth="1"/>
    <col min="15113" max="15113" width="22" style="1317" customWidth="1"/>
    <col min="15114" max="15114" width="23.28515625" style="1317" customWidth="1"/>
    <col min="15115" max="15115" width="15.7109375" style="1317" customWidth="1"/>
    <col min="15116" max="15116" width="15.85546875" style="1317" bestFit="1" customWidth="1"/>
    <col min="15117" max="15360" width="9.28515625" style="1317"/>
    <col min="15361" max="15361" width="11.28515625" style="1317" customWidth="1"/>
    <col min="15362" max="15362" width="9.5703125" style="1317" customWidth="1"/>
    <col min="15363" max="15363" width="48.28515625" style="1317" customWidth="1"/>
    <col min="15364" max="15364" width="81.7109375" style="1317" customWidth="1"/>
    <col min="15365" max="15365" width="22.7109375" style="1317" customWidth="1"/>
    <col min="15366" max="15366" width="23.5703125" style="1317" customWidth="1"/>
    <col min="15367" max="15367" width="27.28515625" style="1317" customWidth="1"/>
    <col min="15368" max="15368" width="23.28515625" style="1317" customWidth="1"/>
    <col min="15369" max="15369" width="22" style="1317" customWidth="1"/>
    <col min="15370" max="15370" width="23.28515625" style="1317" customWidth="1"/>
    <col min="15371" max="15371" width="15.7109375" style="1317" customWidth="1"/>
    <col min="15372" max="15372" width="15.85546875" style="1317" bestFit="1" customWidth="1"/>
    <col min="15373" max="15616" width="9.28515625" style="1317"/>
    <col min="15617" max="15617" width="11.28515625" style="1317" customWidth="1"/>
    <col min="15618" max="15618" width="9.5703125" style="1317" customWidth="1"/>
    <col min="15619" max="15619" width="48.28515625" style="1317" customWidth="1"/>
    <col min="15620" max="15620" width="81.7109375" style="1317" customWidth="1"/>
    <col min="15621" max="15621" width="22.7109375" style="1317" customWidth="1"/>
    <col min="15622" max="15622" width="23.5703125" style="1317" customWidth="1"/>
    <col min="15623" max="15623" width="27.28515625" style="1317" customWidth="1"/>
    <col min="15624" max="15624" width="23.28515625" style="1317" customWidth="1"/>
    <col min="15625" max="15625" width="22" style="1317" customWidth="1"/>
    <col min="15626" max="15626" width="23.28515625" style="1317" customWidth="1"/>
    <col min="15627" max="15627" width="15.7109375" style="1317" customWidth="1"/>
    <col min="15628" max="15628" width="15.85546875" style="1317" bestFit="1" customWidth="1"/>
    <col min="15629" max="15872" width="9.28515625" style="1317"/>
    <col min="15873" max="15873" width="11.28515625" style="1317" customWidth="1"/>
    <col min="15874" max="15874" width="9.5703125" style="1317" customWidth="1"/>
    <col min="15875" max="15875" width="48.28515625" style="1317" customWidth="1"/>
    <col min="15876" max="15876" width="81.7109375" style="1317" customWidth="1"/>
    <col min="15877" max="15877" width="22.7109375" style="1317" customWidth="1"/>
    <col min="15878" max="15878" width="23.5703125" style="1317" customWidth="1"/>
    <col min="15879" max="15879" width="27.28515625" style="1317" customWidth="1"/>
    <col min="15880" max="15880" width="23.28515625" style="1317" customWidth="1"/>
    <col min="15881" max="15881" width="22" style="1317" customWidth="1"/>
    <col min="15882" max="15882" width="23.28515625" style="1317" customWidth="1"/>
    <col min="15883" max="15883" width="15.7109375" style="1317" customWidth="1"/>
    <col min="15884" max="15884" width="15.85546875" style="1317" bestFit="1" customWidth="1"/>
    <col min="15885" max="16128" width="9.28515625" style="1317"/>
    <col min="16129" max="16129" width="11.28515625" style="1317" customWidth="1"/>
    <col min="16130" max="16130" width="9.5703125" style="1317" customWidth="1"/>
    <col min="16131" max="16131" width="48.28515625" style="1317" customWidth="1"/>
    <col min="16132" max="16132" width="81.7109375" style="1317" customWidth="1"/>
    <col min="16133" max="16133" width="22.7109375" style="1317" customWidth="1"/>
    <col min="16134" max="16134" width="23.5703125" style="1317" customWidth="1"/>
    <col min="16135" max="16135" width="27.28515625" style="1317" customWidth="1"/>
    <col min="16136" max="16136" width="23.28515625" style="1317" customWidth="1"/>
    <col min="16137" max="16137" width="22" style="1317" customWidth="1"/>
    <col min="16138" max="16138" width="23.28515625" style="1317" customWidth="1"/>
    <col min="16139" max="16139" width="15.7109375" style="1317" customWidth="1"/>
    <col min="16140" max="16140" width="15.85546875" style="1317" bestFit="1" customWidth="1"/>
    <col min="16141" max="16384" width="9.28515625" style="1317"/>
  </cols>
  <sheetData>
    <row r="1" spans="1:12" ht="22.5" customHeight="1">
      <c r="A1" s="1308" t="s">
        <v>825</v>
      </c>
      <c r="B1" s="1309"/>
      <c r="C1" s="1310"/>
      <c r="D1" s="1311"/>
      <c r="E1" s="1312"/>
      <c r="F1" s="1312"/>
      <c r="G1" s="1313"/>
      <c r="H1" s="1314"/>
      <c r="I1" s="1314"/>
      <c r="J1" s="1313"/>
      <c r="K1" s="1315"/>
      <c r="L1" s="1316"/>
    </row>
    <row r="2" spans="1:12" ht="22.5" customHeight="1">
      <c r="A2" s="1730" t="s">
        <v>826</v>
      </c>
      <c r="B2" s="1731"/>
      <c r="C2" s="1731"/>
      <c r="D2" s="1731"/>
      <c r="E2" s="1731"/>
      <c r="F2" s="1731"/>
      <c r="G2" s="1732"/>
      <c r="H2" s="1732"/>
      <c r="I2" s="1732"/>
      <c r="J2" s="1732"/>
      <c r="K2" s="1732"/>
      <c r="L2" s="1732"/>
    </row>
    <row r="3" spans="1:12" ht="28.5" customHeight="1" thickBot="1">
      <c r="A3" s="1318"/>
      <c r="B3" s="1319"/>
      <c r="C3" s="1310"/>
      <c r="D3" s="1320"/>
      <c r="E3" s="1312"/>
      <c r="F3" s="1321"/>
      <c r="G3" s="1313"/>
      <c r="H3" s="1314"/>
      <c r="I3" s="1314"/>
      <c r="J3" s="1313"/>
      <c r="K3" s="1733" t="s">
        <v>2</v>
      </c>
      <c r="L3" s="1733"/>
    </row>
    <row r="4" spans="1:12" ht="18" customHeight="1">
      <c r="A4" s="1734" t="s">
        <v>827</v>
      </c>
      <c r="B4" s="1736" t="s">
        <v>828</v>
      </c>
      <c r="C4" s="1736"/>
      <c r="D4" s="1736" t="s">
        <v>829</v>
      </c>
      <c r="E4" s="1736" t="s">
        <v>830</v>
      </c>
      <c r="F4" s="1738"/>
      <c r="G4" s="1739" t="s">
        <v>831</v>
      </c>
      <c r="H4" s="1740"/>
      <c r="I4" s="1741" t="s">
        <v>229</v>
      </c>
      <c r="J4" s="1742"/>
      <c r="K4" s="1743" t="s">
        <v>433</v>
      </c>
      <c r="L4" s="1744"/>
    </row>
    <row r="5" spans="1:12" ht="63.75" customHeight="1">
      <c r="A5" s="1735"/>
      <c r="B5" s="1737"/>
      <c r="C5" s="1737"/>
      <c r="D5" s="1737"/>
      <c r="E5" s="1322" t="s">
        <v>832</v>
      </c>
      <c r="F5" s="1323" t="s">
        <v>833</v>
      </c>
      <c r="G5" s="1324" t="s">
        <v>832</v>
      </c>
      <c r="H5" s="1323" t="s">
        <v>833</v>
      </c>
      <c r="I5" s="1325" t="s">
        <v>832</v>
      </c>
      <c r="J5" s="1323" t="s">
        <v>833</v>
      </c>
      <c r="K5" s="1326" t="s">
        <v>834</v>
      </c>
      <c r="L5" s="1327" t="s">
        <v>835</v>
      </c>
    </row>
    <row r="6" spans="1:12" s="1335" customFormat="1" ht="17.25" customHeight="1" thickBot="1">
      <c r="A6" s="1328">
        <v>1</v>
      </c>
      <c r="B6" s="1329">
        <v>2</v>
      </c>
      <c r="C6" s="1330">
        <v>3</v>
      </c>
      <c r="D6" s="1328">
        <v>4</v>
      </c>
      <c r="E6" s="1329">
        <v>5</v>
      </c>
      <c r="F6" s="1330">
        <v>6</v>
      </c>
      <c r="G6" s="1331">
        <v>7</v>
      </c>
      <c r="H6" s="1332">
        <v>8</v>
      </c>
      <c r="I6" s="1333">
        <v>9</v>
      </c>
      <c r="J6" s="1329">
        <v>10</v>
      </c>
      <c r="K6" s="1329">
        <v>11</v>
      </c>
      <c r="L6" s="1334">
        <v>12</v>
      </c>
    </row>
    <row r="7" spans="1:12" s="1335" customFormat="1" ht="45" customHeight="1" thickBot="1">
      <c r="A7" s="1336" t="s">
        <v>836</v>
      </c>
      <c r="B7" s="1337" t="s">
        <v>390</v>
      </c>
      <c r="C7" s="1338" t="s">
        <v>391</v>
      </c>
      <c r="D7" s="1339" t="s">
        <v>795</v>
      </c>
      <c r="E7" s="1340"/>
      <c r="F7" s="1341"/>
      <c r="G7" s="1342">
        <v>218757</v>
      </c>
      <c r="H7" s="1342">
        <f>G7</f>
        <v>218757</v>
      </c>
      <c r="I7" s="1343">
        <v>135332.51999999999</v>
      </c>
      <c r="J7" s="1342">
        <f>I7</f>
        <v>135332.51999999999</v>
      </c>
      <c r="K7" s="1344">
        <v>0</v>
      </c>
      <c r="L7" s="1345">
        <f>I7/G7</f>
        <v>0.61864315199056485</v>
      </c>
    </row>
    <row r="8" spans="1:12" s="1335" customFormat="1" ht="45" customHeight="1" thickBot="1">
      <c r="A8" s="1336" t="s">
        <v>837</v>
      </c>
      <c r="B8" s="1337" t="s">
        <v>390</v>
      </c>
      <c r="C8" s="1338" t="s">
        <v>391</v>
      </c>
      <c r="D8" s="1339" t="s">
        <v>795</v>
      </c>
      <c r="E8" s="1340"/>
      <c r="F8" s="1341"/>
      <c r="G8" s="1342">
        <v>218757</v>
      </c>
      <c r="H8" s="1342">
        <f>G8</f>
        <v>218757</v>
      </c>
      <c r="I8" s="1346">
        <v>0</v>
      </c>
      <c r="J8" s="1347">
        <f>I8</f>
        <v>0</v>
      </c>
      <c r="K8" s="1344">
        <v>0</v>
      </c>
      <c r="L8" s="1348">
        <v>0</v>
      </c>
    </row>
    <row r="9" spans="1:12" s="1335" customFormat="1" ht="45" customHeight="1">
      <c r="A9" s="1755" t="s">
        <v>838</v>
      </c>
      <c r="B9" s="1757" t="s">
        <v>390</v>
      </c>
      <c r="C9" s="1349" t="s">
        <v>391</v>
      </c>
      <c r="D9" s="1350" t="s">
        <v>796</v>
      </c>
      <c r="E9" s="1351"/>
      <c r="F9" s="1352"/>
      <c r="G9" s="1353">
        <v>510000</v>
      </c>
      <c r="H9" s="1753">
        <f>SUM(G9:G10)</f>
        <v>825559</v>
      </c>
      <c r="I9" s="1346">
        <v>0</v>
      </c>
      <c r="J9" s="1753">
        <f>SUM(I9:I10)</f>
        <v>137156.41</v>
      </c>
      <c r="K9" s="1354">
        <v>0</v>
      </c>
      <c r="L9" s="1355">
        <v>0</v>
      </c>
    </row>
    <row r="10" spans="1:12" s="1335" customFormat="1" ht="45" customHeight="1" thickBot="1">
      <c r="A10" s="1756"/>
      <c r="B10" s="1758"/>
      <c r="C10" s="1356" t="s">
        <v>391</v>
      </c>
      <c r="D10" s="1357" t="s">
        <v>795</v>
      </c>
      <c r="E10" s="1358"/>
      <c r="F10" s="1359"/>
      <c r="G10" s="1360">
        <v>315559</v>
      </c>
      <c r="H10" s="1754"/>
      <c r="I10" s="1361">
        <v>137156.41</v>
      </c>
      <c r="J10" s="1754"/>
      <c r="K10" s="1362">
        <v>0</v>
      </c>
      <c r="L10" s="1363">
        <f t="shared" ref="L10:L19" si="0">I10/G10</f>
        <v>0.43464585069670014</v>
      </c>
    </row>
    <row r="11" spans="1:12" s="1335" customFormat="1" ht="45" customHeight="1" thickBot="1">
      <c r="A11" s="1364" t="s">
        <v>839</v>
      </c>
      <c r="B11" s="1365" t="s">
        <v>390</v>
      </c>
      <c r="C11" s="1366" t="s">
        <v>391</v>
      </c>
      <c r="D11" s="1367" t="s">
        <v>795</v>
      </c>
      <c r="E11" s="1368"/>
      <c r="F11" s="1369"/>
      <c r="G11" s="1370">
        <v>218757</v>
      </c>
      <c r="H11" s="1370">
        <f>G11</f>
        <v>218757</v>
      </c>
      <c r="I11" s="1343">
        <v>135332.51999999999</v>
      </c>
      <c r="J11" s="1370">
        <f>I11</f>
        <v>135332.51999999999</v>
      </c>
      <c r="K11" s="1371">
        <v>0</v>
      </c>
      <c r="L11" s="1345">
        <f t="shared" si="0"/>
        <v>0.61864315199056485</v>
      </c>
    </row>
    <row r="12" spans="1:12" s="1335" customFormat="1" ht="45" customHeight="1" thickBot="1">
      <c r="A12" s="1336" t="s">
        <v>840</v>
      </c>
      <c r="B12" s="1337" t="s">
        <v>390</v>
      </c>
      <c r="C12" s="1338" t="s">
        <v>391</v>
      </c>
      <c r="D12" s="1339" t="s">
        <v>795</v>
      </c>
      <c r="E12" s="1340"/>
      <c r="F12" s="1341"/>
      <c r="G12" s="1342">
        <v>218757</v>
      </c>
      <c r="H12" s="1342">
        <f>G12</f>
        <v>218757</v>
      </c>
      <c r="I12" s="1343">
        <v>135332.51999999999</v>
      </c>
      <c r="J12" s="1342">
        <f>I12</f>
        <v>135332.51999999999</v>
      </c>
      <c r="K12" s="1344">
        <v>0</v>
      </c>
      <c r="L12" s="1345">
        <f t="shared" si="0"/>
        <v>0.61864315199056485</v>
      </c>
    </row>
    <row r="13" spans="1:12" s="1335" customFormat="1" ht="45" customHeight="1" thickBot="1">
      <c r="A13" s="1364" t="s">
        <v>841</v>
      </c>
      <c r="B13" s="1365" t="s">
        <v>390</v>
      </c>
      <c r="C13" s="1366" t="s">
        <v>391</v>
      </c>
      <c r="D13" s="1367" t="s">
        <v>795</v>
      </c>
      <c r="E13" s="1368"/>
      <c r="F13" s="1369"/>
      <c r="G13" s="1370">
        <v>218757</v>
      </c>
      <c r="H13" s="1370">
        <f>G13</f>
        <v>218757</v>
      </c>
      <c r="I13" s="1343">
        <v>135338.5</v>
      </c>
      <c r="J13" s="1370">
        <f>I13</f>
        <v>135338.5</v>
      </c>
      <c r="K13" s="1372">
        <v>0</v>
      </c>
      <c r="L13" s="1345">
        <f t="shared" si="0"/>
        <v>0.61867048825866144</v>
      </c>
    </row>
    <row r="14" spans="1:12" s="1335" customFormat="1" ht="45" customHeight="1">
      <c r="A14" s="1755" t="s">
        <v>842</v>
      </c>
      <c r="B14" s="1757" t="s">
        <v>390</v>
      </c>
      <c r="C14" s="1759" t="s">
        <v>391</v>
      </c>
      <c r="D14" s="1350" t="s">
        <v>792</v>
      </c>
      <c r="E14" s="1373">
        <v>524000</v>
      </c>
      <c r="F14" s="1373">
        <f>E14</f>
        <v>524000</v>
      </c>
      <c r="G14" s="1353">
        <v>1715922</v>
      </c>
      <c r="H14" s="1761">
        <f>G14+G15</f>
        <v>1934679</v>
      </c>
      <c r="I14" s="1343">
        <v>1715921.16</v>
      </c>
      <c r="J14" s="1763">
        <f>I14+I15</f>
        <v>1851253.68</v>
      </c>
      <c r="K14" s="1374">
        <f>I14/E14</f>
        <v>3.2746587022900764</v>
      </c>
      <c r="L14" s="1375">
        <f t="shared" si="0"/>
        <v>0.99999951046725899</v>
      </c>
    </row>
    <row r="15" spans="1:12" s="1335" customFormat="1" ht="45" customHeight="1" thickBot="1">
      <c r="A15" s="1756"/>
      <c r="B15" s="1758"/>
      <c r="C15" s="1760"/>
      <c r="D15" s="1376" t="s">
        <v>795</v>
      </c>
      <c r="E15" s="1377"/>
      <c r="F15" s="1377"/>
      <c r="G15" s="1360">
        <v>218757</v>
      </c>
      <c r="H15" s="1762"/>
      <c r="I15" s="1378">
        <v>135332.51999999999</v>
      </c>
      <c r="J15" s="1764"/>
      <c r="K15" s="1379">
        <v>0</v>
      </c>
      <c r="L15" s="1363">
        <f t="shared" si="0"/>
        <v>0.61864315199056485</v>
      </c>
    </row>
    <row r="16" spans="1:12" s="1335" customFormat="1" ht="45" customHeight="1" thickBot="1">
      <c r="A16" s="1364" t="s">
        <v>843</v>
      </c>
      <c r="B16" s="1365" t="s">
        <v>390</v>
      </c>
      <c r="C16" s="1366" t="s">
        <v>391</v>
      </c>
      <c r="D16" s="1367" t="s">
        <v>795</v>
      </c>
      <c r="E16" s="1380"/>
      <c r="F16" s="1380"/>
      <c r="G16" s="1370">
        <v>218757</v>
      </c>
      <c r="H16" s="1370">
        <f>G16</f>
        <v>218757</v>
      </c>
      <c r="I16" s="1381">
        <v>135332.51999999999</v>
      </c>
      <c r="J16" s="1342">
        <f>I16</f>
        <v>135332.51999999999</v>
      </c>
      <c r="K16" s="1371">
        <v>0</v>
      </c>
      <c r="L16" s="1345">
        <f t="shared" si="0"/>
        <v>0.61864315199056485</v>
      </c>
    </row>
    <row r="17" spans="1:12" s="1335" customFormat="1" ht="45" customHeight="1" thickBot="1">
      <c r="A17" s="1336" t="s">
        <v>844</v>
      </c>
      <c r="B17" s="1337" t="s">
        <v>390</v>
      </c>
      <c r="C17" s="1338" t="s">
        <v>391</v>
      </c>
      <c r="D17" s="1339" t="s">
        <v>795</v>
      </c>
      <c r="E17" s="1382"/>
      <c r="F17" s="1382"/>
      <c r="G17" s="1342">
        <v>218757</v>
      </c>
      <c r="H17" s="1342">
        <f>G17</f>
        <v>218757</v>
      </c>
      <c r="I17" s="1383">
        <v>135332.51999999999</v>
      </c>
      <c r="J17" s="1342">
        <f>I17</f>
        <v>135332.51999999999</v>
      </c>
      <c r="K17" s="1344">
        <v>0</v>
      </c>
      <c r="L17" s="1345">
        <f t="shared" si="0"/>
        <v>0.61864315199056485</v>
      </c>
    </row>
    <row r="18" spans="1:12" s="1335" customFormat="1" ht="45" customHeight="1" thickBot="1">
      <c r="A18" s="1336" t="s">
        <v>845</v>
      </c>
      <c r="B18" s="1337" t="s">
        <v>390</v>
      </c>
      <c r="C18" s="1338" t="s">
        <v>391</v>
      </c>
      <c r="D18" s="1339" t="s">
        <v>795</v>
      </c>
      <c r="E18" s="1382"/>
      <c r="F18" s="1382"/>
      <c r="G18" s="1342">
        <v>218757</v>
      </c>
      <c r="H18" s="1342">
        <f>G18</f>
        <v>218757</v>
      </c>
      <c r="I18" s="1383">
        <v>135332.51999999999</v>
      </c>
      <c r="J18" s="1342">
        <f>I18</f>
        <v>135332.51999999999</v>
      </c>
      <c r="K18" s="1344">
        <v>0</v>
      </c>
      <c r="L18" s="1345">
        <f t="shared" si="0"/>
        <v>0.61864315199056485</v>
      </c>
    </row>
    <row r="19" spans="1:12" s="1335" customFormat="1" ht="45" customHeight="1" thickBot="1">
      <c r="A19" s="1364" t="s">
        <v>846</v>
      </c>
      <c r="B19" s="1365" t="s">
        <v>390</v>
      </c>
      <c r="C19" s="1366" t="s">
        <v>391</v>
      </c>
      <c r="D19" s="1339" t="s">
        <v>795</v>
      </c>
      <c r="E19" s="1380"/>
      <c r="F19" s="1380"/>
      <c r="G19" s="1370">
        <v>218757</v>
      </c>
      <c r="H19" s="1370">
        <f>G19</f>
        <v>218757</v>
      </c>
      <c r="I19" s="1381">
        <v>135332.51999999999</v>
      </c>
      <c r="J19" s="1384">
        <f>I19</f>
        <v>135332.51999999999</v>
      </c>
      <c r="K19" s="1371">
        <v>0</v>
      </c>
      <c r="L19" s="1345">
        <f t="shared" si="0"/>
        <v>0.61864315199056485</v>
      </c>
    </row>
    <row r="20" spans="1:12" ht="45" customHeight="1">
      <c r="A20" s="1745">
        <v>16</v>
      </c>
      <c r="B20" s="1747">
        <v>750</v>
      </c>
      <c r="C20" s="1749" t="s">
        <v>83</v>
      </c>
      <c r="D20" s="1350" t="s">
        <v>792</v>
      </c>
      <c r="E20" s="1385">
        <v>3886000</v>
      </c>
      <c r="F20" s="1751">
        <f>SUM(E20:E21)</f>
        <v>12231000</v>
      </c>
      <c r="G20" s="1343">
        <v>3886000</v>
      </c>
      <c r="H20" s="1753">
        <f>SUM(G20:G21)</f>
        <v>12261508</v>
      </c>
      <c r="I20" s="1346">
        <v>0</v>
      </c>
      <c r="J20" s="1751">
        <f>SUM(I20:I21)</f>
        <v>6576114.96</v>
      </c>
      <c r="K20" s="1354">
        <v>0</v>
      </c>
      <c r="L20" s="1355">
        <v>0</v>
      </c>
    </row>
    <row r="21" spans="1:12" ht="45" customHeight="1" thickBot="1">
      <c r="A21" s="1746"/>
      <c r="B21" s="1748"/>
      <c r="C21" s="1750"/>
      <c r="D21" s="1376" t="s">
        <v>795</v>
      </c>
      <c r="E21" s="1386">
        <v>8345000</v>
      </c>
      <c r="F21" s="1752"/>
      <c r="G21" s="1378">
        <v>8375508</v>
      </c>
      <c r="H21" s="1754"/>
      <c r="I21" s="1387">
        <v>6576114.96</v>
      </c>
      <c r="J21" s="1752"/>
      <c r="K21" s="1388">
        <f t="shared" ref="K21:K28" si="1">I21/E21</f>
        <v>0.7880305524266028</v>
      </c>
      <c r="L21" s="1389">
        <f t="shared" ref="L21:L39" si="2">I21/G21</f>
        <v>0.78516013118249062</v>
      </c>
    </row>
    <row r="22" spans="1:12" ht="45" customHeight="1" thickBot="1">
      <c r="A22" s="1364">
        <v>17</v>
      </c>
      <c r="B22" s="1390">
        <v>750</v>
      </c>
      <c r="C22" s="1391" t="s">
        <v>83</v>
      </c>
      <c r="D22" s="1367" t="s">
        <v>795</v>
      </c>
      <c r="E22" s="1380">
        <v>14209000</v>
      </c>
      <c r="F22" s="1380">
        <f>E22</f>
        <v>14209000</v>
      </c>
      <c r="G22" s="1381">
        <v>14209000</v>
      </c>
      <c r="H22" s="1381">
        <f>G22</f>
        <v>14209000</v>
      </c>
      <c r="I22" s="1384">
        <v>6817594.7499999981</v>
      </c>
      <c r="J22" s="1384">
        <f>I22</f>
        <v>6817594.7499999981</v>
      </c>
      <c r="K22" s="1392">
        <f t="shared" si="1"/>
        <v>0.47980820254768092</v>
      </c>
      <c r="L22" s="1393">
        <f t="shared" si="2"/>
        <v>0.47980820254768092</v>
      </c>
    </row>
    <row r="23" spans="1:12" ht="45" customHeight="1">
      <c r="A23" s="1745">
        <v>18</v>
      </c>
      <c r="B23" s="1394">
        <v>710</v>
      </c>
      <c r="C23" s="1350" t="s">
        <v>373</v>
      </c>
      <c r="D23" s="1350" t="s">
        <v>795</v>
      </c>
      <c r="E23" s="1385">
        <v>1180000</v>
      </c>
      <c r="F23" s="1751">
        <f>E23+E24</f>
        <v>2503000</v>
      </c>
      <c r="G23" s="1343">
        <v>1180000</v>
      </c>
      <c r="H23" s="1753">
        <f>SUM(G23:G24)</f>
        <v>2503000</v>
      </c>
      <c r="I23" s="1395">
        <v>321335.37</v>
      </c>
      <c r="J23" s="1770">
        <f>SUM(I23:I24)</f>
        <v>1282771.5</v>
      </c>
      <c r="K23" s="1374">
        <f t="shared" si="1"/>
        <v>0.27231811016949153</v>
      </c>
      <c r="L23" s="1375">
        <f t="shared" si="2"/>
        <v>0.27231811016949153</v>
      </c>
    </row>
    <row r="24" spans="1:12" ht="45" customHeight="1">
      <c r="A24" s="1773"/>
      <c r="B24" s="1396">
        <v>750</v>
      </c>
      <c r="C24" s="1397" t="s">
        <v>83</v>
      </c>
      <c r="D24" s="1397" t="s">
        <v>795</v>
      </c>
      <c r="E24" s="1398">
        <v>1323000</v>
      </c>
      <c r="F24" s="1774"/>
      <c r="G24" s="1399">
        <v>1323000</v>
      </c>
      <c r="H24" s="1775"/>
      <c r="I24" s="1400">
        <v>961436.13</v>
      </c>
      <c r="J24" s="1776"/>
      <c r="K24" s="1401">
        <f t="shared" si="1"/>
        <v>0.72670909297052155</v>
      </c>
      <c r="L24" s="1402">
        <f t="shared" si="2"/>
        <v>0.72670909297052155</v>
      </c>
    </row>
    <row r="25" spans="1:12" ht="45" customHeight="1">
      <c r="A25" s="1765">
        <v>19</v>
      </c>
      <c r="B25" s="1766">
        <v>750</v>
      </c>
      <c r="C25" s="1767" t="s">
        <v>83</v>
      </c>
      <c r="D25" s="1403" t="s">
        <v>792</v>
      </c>
      <c r="E25" s="1404">
        <v>8943000</v>
      </c>
      <c r="F25" s="1768">
        <f>SUM(E25:E27)</f>
        <v>28367000</v>
      </c>
      <c r="G25" s="1405">
        <v>31154874</v>
      </c>
      <c r="H25" s="1769">
        <f>SUM(G25:G27)</f>
        <v>83330340</v>
      </c>
      <c r="I25" s="1406">
        <v>17252200.579999998</v>
      </c>
      <c r="J25" s="1768">
        <f>SUM(I25:I27)</f>
        <v>50492731.390000001</v>
      </c>
      <c r="K25" s="1407">
        <f t="shared" si="1"/>
        <v>1.9291289925081068</v>
      </c>
      <c r="L25" s="1408">
        <f t="shared" si="2"/>
        <v>0.55375606975653302</v>
      </c>
    </row>
    <row r="26" spans="1:12" ht="45" customHeight="1">
      <c r="A26" s="1765"/>
      <c r="B26" s="1766"/>
      <c r="C26" s="1767"/>
      <c r="D26" s="1403" t="s">
        <v>796</v>
      </c>
      <c r="E26" s="1404">
        <v>17420000</v>
      </c>
      <c r="F26" s="1768"/>
      <c r="G26" s="1405">
        <v>48633090</v>
      </c>
      <c r="H26" s="1769"/>
      <c r="I26" s="1406">
        <v>32056211.390000001</v>
      </c>
      <c r="J26" s="1768"/>
      <c r="K26" s="1407">
        <f t="shared" si="1"/>
        <v>1.8401958318025258</v>
      </c>
      <c r="L26" s="1408">
        <f t="shared" si="2"/>
        <v>0.65914403937730459</v>
      </c>
    </row>
    <row r="27" spans="1:12" ht="45" customHeight="1" thickBot="1">
      <c r="A27" s="1746"/>
      <c r="B27" s="1748"/>
      <c r="C27" s="1750"/>
      <c r="D27" s="1376" t="s">
        <v>795</v>
      </c>
      <c r="E27" s="1386">
        <v>2004000</v>
      </c>
      <c r="F27" s="1752"/>
      <c r="G27" s="1378">
        <v>3542376</v>
      </c>
      <c r="H27" s="1754"/>
      <c r="I27" s="1387">
        <v>1184319.42</v>
      </c>
      <c r="J27" s="1752"/>
      <c r="K27" s="1388">
        <f t="shared" si="1"/>
        <v>0.59097775449101797</v>
      </c>
      <c r="L27" s="1389">
        <f t="shared" si="2"/>
        <v>0.3343291113083422</v>
      </c>
    </row>
    <row r="28" spans="1:12" s="1409" customFormat="1" ht="45" customHeight="1">
      <c r="A28" s="1745">
        <v>20</v>
      </c>
      <c r="B28" s="1747">
        <v>150</v>
      </c>
      <c r="C28" s="1749" t="s">
        <v>359</v>
      </c>
      <c r="D28" s="1350" t="s">
        <v>793</v>
      </c>
      <c r="E28" s="1385">
        <v>218454000</v>
      </c>
      <c r="F28" s="1751">
        <f>SUM(E28:E33)</f>
        <v>264095000</v>
      </c>
      <c r="G28" s="1343">
        <v>96348495</v>
      </c>
      <c r="H28" s="1753">
        <f>SUM(G28:G33)</f>
        <v>146079011</v>
      </c>
      <c r="I28" s="1395">
        <v>81191494.799999997</v>
      </c>
      <c r="J28" s="1770">
        <f>SUM(I28:I33)</f>
        <v>114184570.41</v>
      </c>
      <c r="K28" s="1374">
        <f t="shared" si="1"/>
        <v>0.37166403361806144</v>
      </c>
      <c r="L28" s="1375">
        <f t="shared" si="2"/>
        <v>0.84268565689583419</v>
      </c>
    </row>
    <row r="29" spans="1:12" s="1409" customFormat="1" ht="45" customHeight="1">
      <c r="A29" s="1765"/>
      <c r="B29" s="1766"/>
      <c r="C29" s="1767"/>
      <c r="D29" s="1403" t="s">
        <v>796</v>
      </c>
      <c r="E29" s="1404"/>
      <c r="F29" s="1768"/>
      <c r="G29" s="1405">
        <v>10860946</v>
      </c>
      <c r="H29" s="1769"/>
      <c r="I29" s="1406">
        <v>7953577.3199999994</v>
      </c>
      <c r="J29" s="1771"/>
      <c r="K29" s="1410">
        <v>0</v>
      </c>
      <c r="L29" s="1408">
        <f t="shared" si="2"/>
        <v>0.73230981168675358</v>
      </c>
    </row>
    <row r="30" spans="1:12" ht="45" customHeight="1">
      <c r="A30" s="1765"/>
      <c r="B30" s="1411">
        <v>500</v>
      </c>
      <c r="C30" s="1403" t="s">
        <v>364</v>
      </c>
      <c r="D30" s="1403" t="s">
        <v>793</v>
      </c>
      <c r="E30" s="1404">
        <v>14780000</v>
      </c>
      <c r="F30" s="1768"/>
      <c r="G30" s="1405">
        <v>18962221</v>
      </c>
      <c r="H30" s="1769"/>
      <c r="I30" s="1406">
        <v>12633309.539999999</v>
      </c>
      <c r="J30" s="1771"/>
      <c r="K30" s="1407">
        <f>I30/E30</f>
        <v>0.85475707307171844</v>
      </c>
      <c r="L30" s="1408">
        <f t="shared" si="2"/>
        <v>0.66623575054841933</v>
      </c>
    </row>
    <row r="31" spans="1:12" ht="45" customHeight="1">
      <c r="A31" s="1765"/>
      <c r="B31" s="1766">
        <v>750</v>
      </c>
      <c r="C31" s="1767" t="s">
        <v>83</v>
      </c>
      <c r="D31" s="1403" t="s">
        <v>792</v>
      </c>
      <c r="E31" s="1404"/>
      <c r="F31" s="1768"/>
      <c r="G31" s="1405">
        <v>3742243</v>
      </c>
      <c r="H31" s="1769"/>
      <c r="I31" s="1406">
        <v>3058911.85</v>
      </c>
      <c r="J31" s="1771"/>
      <c r="K31" s="1410">
        <v>0</v>
      </c>
      <c r="L31" s="1408">
        <f t="shared" si="2"/>
        <v>0.81740064715198879</v>
      </c>
    </row>
    <row r="32" spans="1:12" ht="45" customHeight="1">
      <c r="A32" s="1765"/>
      <c r="B32" s="1766"/>
      <c r="C32" s="1767"/>
      <c r="D32" s="1403" t="s">
        <v>793</v>
      </c>
      <c r="E32" s="1404">
        <v>10106000</v>
      </c>
      <c r="F32" s="1768"/>
      <c r="G32" s="1405">
        <v>11246000</v>
      </c>
      <c r="H32" s="1769"/>
      <c r="I32" s="1406">
        <v>4863360.3900000006</v>
      </c>
      <c r="J32" s="1771"/>
      <c r="K32" s="1407">
        <f>I32/E32</f>
        <v>0.48123494854541859</v>
      </c>
      <c r="L32" s="1408">
        <f t="shared" si="2"/>
        <v>0.43245246220878542</v>
      </c>
    </row>
    <row r="33" spans="1:12" ht="45" customHeight="1" thickBot="1">
      <c r="A33" s="1746"/>
      <c r="B33" s="1748"/>
      <c r="C33" s="1750"/>
      <c r="D33" s="1376" t="s">
        <v>796</v>
      </c>
      <c r="E33" s="1386">
        <v>20755000</v>
      </c>
      <c r="F33" s="1752"/>
      <c r="G33" s="1378">
        <v>4919106</v>
      </c>
      <c r="H33" s="1754"/>
      <c r="I33" s="1387">
        <v>4483916.51</v>
      </c>
      <c r="J33" s="1772"/>
      <c r="K33" s="1388">
        <f>I33/E33</f>
        <v>0.21604030402312693</v>
      </c>
      <c r="L33" s="1389">
        <f t="shared" si="2"/>
        <v>0.91153077612070155</v>
      </c>
    </row>
    <row r="34" spans="1:12" ht="45" customHeight="1">
      <c r="A34" s="1777">
        <v>21</v>
      </c>
      <c r="B34" s="1778">
        <v>600</v>
      </c>
      <c r="C34" s="1779" t="s">
        <v>368</v>
      </c>
      <c r="D34" s="1412" t="s">
        <v>792</v>
      </c>
      <c r="E34" s="1413">
        <v>356088000</v>
      </c>
      <c r="F34" s="1780">
        <f>SUM(E34:E39)</f>
        <v>364335000</v>
      </c>
      <c r="G34" s="1361">
        <v>1059818894</v>
      </c>
      <c r="H34" s="1781">
        <f>SUM(G34:G39)</f>
        <v>1083355967</v>
      </c>
      <c r="I34" s="1414">
        <v>921316899.8900001</v>
      </c>
      <c r="J34" s="1782">
        <f>SUM(I34:I39)</f>
        <v>936431553.62000024</v>
      </c>
      <c r="K34" s="1415">
        <f t="shared" ref="K34:K39" si="3">I34/E34</f>
        <v>2.5873292553806926</v>
      </c>
      <c r="L34" s="1416">
        <f t="shared" si="2"/>
        <v>0.86931541332759077</v>
      </c>
    </row>
    <row r="35" spans="1:12" ht="45" customHeight="1">
      <c r="A35" s="1765"/>
      <c r="B35" s="1766"/>
      <c r="C35" s="1767"/>
      <c r="D35" s="1403" t="s">
        <v>796</v>
      </c>
      <c r="E35" s="1404">
        <v>64000</v>
      </c>
      <c r="F35" s="1768"/>
      <c r="G35" s="1405">
        <v>1400224</v>
      </c>
      <c r="H35" s="1769"/>
      <c r="I35" s="1406">
        <v>1230387.19</v>
      </c>
      <c r="J35" s="1771"/>
      <c r="K35" s="1407">
        <f t="shared" si="3"/>
        <v>19.224799843749999</v>
      </c>
      <c r="L35" s="1408">
        <f t="shared" si="2"/>
        <v>0.87870739967319511</v>
      </c>
    </row>
    <row r="36" spans="1:12" ht="45" customHeight="1">
      <c r="A36" s="1765"/>
      <c r="B36" s="1766"/>
      <c r="C36" s="1767"/>
      <c r="D36" s="1403" t="s">
        <v>795</v>
      </c>
      <c r="E36" s="1404">
        <v>1211000</v>
      </c>
      <c r="F36" s="1768"/>
      <c r="G36" s="1405">
        <v>1299538</v>
      </c>
      <c r="H36" s="1769"/>
      <c r="I36" s="1405">
        <v>765741.3600000001</v>
      </c>
      <c r="J36" s="1771"/>
      <c r="K36" s="1407">
        <f t="shared" si="3"/>
        <v>0.63232151940545012</v>
      </c>
      <c r="L36" s="1408">
        <f t="shared" si="2"/>
        <v>0.58924122264989565</v>
      </c>
    </row>
    <row r="37" spans="1:12" ht="45" customHeight="1">
      <c r="A37" s="1765"/>
      <c r="B37" s="1766"/>
      <c r="C37" s="1767"/>
      <c r="D37" s="1403" t="s">
        <v>812</v>
      </c>
      <c r="E37" s="1404">
        <v>2364000</v>
      </c>
      <c r="F37" s="1768"/>
      <c r="G37" s="1405">
        <v>19481652</v>
      </c>
      <c r="H37" s="1769"/>
      <c r="I37" s="1405">
        <v>11945369.120000001</v>
      </c>
      <c r="J37" s="1771"/>
      <c r="K37" s="1407">
        <f t="shared" si="3"/>
        <v>5.0530326226734354</v>
      </c>
      <c r="L37" s="1408">
        <f t="shared" si="2"/>
        <v>0.61315996815875784</v>
      </c>
    </row>
    <row r="38" spans="1:12" ht="45" customHeight="1">
      <c r="A38" s="1765"/>
      <c r="B38" s="1766">
        <v>750</v>
      </c>
      <c r="C38" s="1767" t="s">
        <v>83</v>
      </c>
      <c r="D38" s="1403" t="s">
        <v>796</v>
      </c>
      <c r="E38" s="1404">
        <v>141000</v>
      </c>
      <c r="F38" s="1768"/>
      <c r="G38" s="1405">
        <v>1073779</v>
      </c>
      <c r="H38" s="1769"/>
      <c r="I38" s="1405">
        <v>1050966.3700000001</v>
      </c>
      <c r="J38" s="1771"/>
      <c r="K38" s="1407">
        <f t="shared" si="3"/>
        <v>7.4536621985815614</v>
      </c>
      <c r="L38" s="1408">
        <f t="shared" si="2"/>
        <v>0.97875481826334854</v>
      </c>
    </row>
    <row r="39" spans="1:12" ht="45" customHeight="1" thickBot="1">
      <c r="A39" s="1773"/>
      <c r="B39" s="1783"/>
      <c r="C39" s="1784"/>
      <c r="D39" s="1397" t="s">
        <v>795</v>
      </c>
      <c r="E39" s="1398">
        <v>4467000</v>
      </c>
      <c r="F39" s="1774"/>
      <c r="G39" s="1399">
        <v>281880</v>
      </c>
      <c r="H39" s="1775"/>
      <c r="I39" s="1399">
        <v>122189.69</v>
      </c>
      <c r="J39" s="1776"/>
      <c r="K39" s="1401">
        <f t="shared" si="3"/>
        <v>2.7353859413476608E-2</v>
      </c>
      <c r="L39" s="1402">
        <f t="shared" si="2"/>
        <v>0.43348123314885767</v>
      </c>
    </row>
    <row r="40" spans="1:12" ht="45" customHeight="1">
      <c r="A40" s="1745">
        <v>24</v>
      </c>
      <c r="B40" s="1747">
        <v>730</v>
      </c>
      <c r="C40" s="1749" t="s">
        <v>712</v>
      </c>
      <c r="D40" s="1350" t="s">
        <v>821</v>
      </c>
      <c r="E40" s="1385">
        <v>919000</v>
      </c>
      <c r="F40" s="1751">
        <f>SUM(E40:E52)</f>
        <v>378648000</v>
      </c>
      <c r="G40" s="1343">
        <v>919000</v>
      </c>
      <c r="H40" s="1753">
        <f>SUM(G40:G52)</f>
        <v>601866874</v>
      </c>
      <c r="I40" s="1346">
        <v>0</v>
      </c>
      <c r="J40" s="1770">
        <f>SUM(I40:I52)</f>
        <v>432112191.94999993</v>
      </c>
      <c r="K40" s="1354">
        <v>0</v>
      </c>
      <c r="L40" s="1355">
        <v>0</v>
      </c>
    </row>
    <row r="41" spans="1:12" ht="45" customHeight="1">
      <c r="A41" s="1765"/>
      <c r="B41" s="1766"/>
      <c r="C41" s="1767"/>
      <c r="D41" s="1403" t="s">
        <v>822</v>
      </c>
      <c r="E41" s="1404">
        <v>29000</v>
      </c>
      <c r="F41" s="1768"/>
      <c r="G41" s="1405">
        <v>29000</v>
      </c>
      <c r="H41" s="1769"/>
      <c r="I41" s="1417">
        <v>0</v>
      </c>
      <c r="J41" s="1771"/>
      <c r="K41" s="1410">
        <v>0</v>
      </c>
      <c r="L41" s="1418">
        <v>0</v>
      </c>
    </row>
    <row r="42" spans="1:12" ht="45" customHeight="1">
      <c r="A42" s="1765"/>
      <c r="B42" s="1766"/>
      <c r="C42" s="1767"/>
      <c r="D42" s="1403" t="s">
        <v>792</v>
      </c>
      <c r="E42" s="1404">
        <v>17567000</v>
      </c>
      <c r="F42" s="1768"/>
      <c r="G42" s="1405">
        <v>21650638</v>
      </c>
      <c r="H42" s="1769"/>
      <c r="I42" s="1419">
        <v>12062925.720000001</v>
      </c>
      <c r="J42" s="1771"/>
      <c r="K42" s="1407">
        <f>I42/E42</f>
        <v>0.68668103375647527</v>
      </c>
      <c r="L42" s="1408">
        <f>I42/G42</f>
        <v>0.55716259816454372</v>
      </c>
    </row>
    <row r="43" spans="1:12" ht="45" customHeight="1">
      <c r="A43" s="1765"/>
      <c r="B43" s="1766">
        <v>750</v>
      </c>
      <c r="C43" s="1767" t="s">
        <v>83</v>
      </c>
      <c r="D43" s="1403" t="s">
        <v>821</v>
      </c>
      <c r="E43" s="1404">
        <v>39000</v>
      </c>
      <c r="F43" s="1768"/>
      <c r="G43" s="1405">
        <v>129000</v>
      </c>
      <c r="H43" s="1769"/>
      <c r="I43" s="1419">
        <v>76895.09</v>
      </c>
      <c r="J43" s="1771"/>
      <c r="K43" s="1407">
        <f>I43/E43</f>
        <v>1.9716689743589744</v>
      </c>
      <c r="L43" s="1408">
        <f>I43/G43</f>
        <v>0.59608596899224808</v>
      </c>
    </row>
    <row r="44" spans="1:12" ht="45" customHeight="1">
      <c r="A44" s="1765"/>
      <c r="B44" s="1766"/>
      <c r="C44" s="1767"/>
      <c r="D44" s="1403" t="s">
        <v>822</v>
      </c>
      <c r="E44" s="1404">
        <v>40000</v>
      </c>
      <c r="F44" s="1768"/>
      <c r="G44" s="1405">
        <v>133000</v>
      </c>
      <c r="H44" s="1769"/>
      <c r="I44" s="1419">
        <v>79554.81</v>
      </c>
      <c r="J44" s="1771"/>
      <c r="K44" s="1407">
        <f>I44/E44</f>
        <v>1.98887025</v>
      </c>
      <c r="L44" s="1408">
        <f>I44/G44</f>
        <v>0.59815646616541351</v>
      </c>
    </row>
    <row r="45" spans="1:12" ht="45" customHeight="1">
      <c r="A45" s="1765"/>
      <c r="B45" s="1766">
        <v>801</v>
      </c>
      <c r="C45" s="1767" t="s">
        <v>115</v>
      </c>
      <c r="D45" s="1403" t="s">
        <v>821</v>
      </c>
      <c r="E45" s="1404">
        <v>229000</v>
      </c>
      <c r="F45" s="1768"/>
      <c r="G45" s="1420">
        <v>225180</v>
      </c>
      <c r="H45" s="1769"/>
      <c r="I45" s="1417">
        <v>0</v>
      </c>
      <c r="J45" s="1771"/>
      <c r="K45" s="1410">
        <v>0</v>
      </c>
      <c r="L45" s="1418">
        <v>0</v>
      </c>
    </row>
    <row r="46" spans="1:12" ht="45" customHeight="1">
      <c r="A46" s="1765"/>
      <c r="B46" s="1766"/>
      <c r="C46" s="1767"/>
      <c r="D46" s="1403" t="s">
        <v>822</v>
      </c>
      <c r="E46" s="1404">
        <v>7000</v>
      </c>
      <c r="F46" s="1768"/>
      <c r="G46" s="1405">
        <v>7000</v>
      </c>
      <c r="H46" s="1769"/>
      <c r="I46" s="1417">
        <v>0</v>
      </c>
      <c r="J46" s="1771"/>
      <c r="K46" s="1410">
        <v>0</v>
      </c>
      <c r="L46" s="1418">
        <v>0</v>
      </c>
    </row>
    <row r="47" spans="1:12" ht="45" customHeight="1">
      <c r="A47" s="1765"/>
      <c r="B47" s="1766"/>
      <c r="C47" s="1767"/>
      <c r="D47" s="1403" t="s">
        <v>792</v>
      </c>
      <c r="E47" s="1404">
        <v>89599000</v>
      </c>
      <c r="F47" s="1768"/>
      <c r="G47" s="1405">
        <v>105307227</v>
      </c>
      <c r="H47" s="1769"/>
      <c r="I47" s="1406">
        <v>80589278.219999999</v>
      </c>
      <c r="J47" s="1771"/>
      <c r="K47" s="1407">
        <f t="shared" ref="K47:K53" si="4">I47/E47</f>
        <v>0.89944394714226716</v>
      </c>
      <c r="L47" s="1408">
        <f t="shared" ref="L47:L60" si="5">I47/G47</f>
        <v>0.76527775458373815</v>
      </c>
    </row>
    <row r="48" spans="1:12" ht="45" customHeight="1">
      <c r="A48" s="1765"/>
      <c r="B48" s="1766"/>
      <c r="C48" s="1767"/>
      <c r="D48" s="1403" t="s">
        <v>795</v>
      </c>
      <c r="E48" s="1404">
        <v>581000</v>
      </c>
      <c r="F48" s="1768"/>
      <c r="G48" s="1405">
        <v>581000</v>
      </c>
      <c r="H48" s="1769"/>
      <c r="I48" s="1406">
        <v>211228.30000000002</v>
      </c>
      <c r="J48" s="1771"/>
      <c r="K48" s="1407">
        <f t="shared" si="4"/>
        <v>0.36355989672977629</v>
      </c>
      <c r="L48" s="1408">
        <f t="shared" si="5"/>
        <v>0.36355989672977629</v>
      </c>
    </row>
    <row r="49" spans="1:12" ht="45" customHeight="1">
      <c r="A49" s="1765"/>
      <c r="B49" s="1766">
        <v>921</v>
      </c>
      <c r="C49" s="1767" t="s">
        <v>585</v>
      </c>
      <c r="D49" s="1403" t="s">
        <v>821</v>
      </c>
      <c r="E49" s="1404">
        <v>16037000</v>
      </c>
      <c r="F49" s="1768"/>
      <c r="G49" s="1405">
        <v>9454000</v>
      </c>
      <c r="H49" s="1769"/>
      <c r="I49" s="1405">
        <v>7136887.7899999991</v>
      </c>
      <c r="J49" s="1771"/>
      <c r="K49" s="1407">
        <f t="shared" si="4"/>
        <v>0.44502636340961521</v>
      </c>
      <c r="L49" s="1408">
        <f t="shared" si="5"/>
        <v>0.75490668394330429</v>
      </c>
    </row>
    <row r="50" spans="1:12" ht="45" customHeight="1">
      <c r="A50" s="1765"/>
      <c r="B50" s="1766"/>
      <c r="C50" s="1767"/>
      <c r="D50" s="1403" t="s">
        <v>822</v>
      </c>
      <c r="E50" s="1404">
        <v>329000</v>
      </c>
      <c r="F50" s="1768"/>
      <c r="G50" s="1405">
        <v>329000</v>
      </c>
      <c r="H50" s="1769"/>
      <c r="I50" s="1405">
        <v>207094.34999999998</v>
      </c>
      <c r="J50" s="1771"/>
      <c r="K50" s="1407">
        <f t="shared" si="4"/>
        <v>0.62946610942249237</v>
      </c>
      <c r="L50" s="1408">
        <f t="shared" si="5"/>
        <v>0.62946610942249237</v>
      </c>
    </row>
    <row r="51" spans="1:12" ht="45" customHeight="1">
      <c r="A51" s="1765"/>
      <c r="B51" s="1766"/>
      <c r="C51" s="1767"/>
      <c r="D51" s="1403" t="s">
        <v>792</v>
      </c>
      <c r="E51" s="1404">
        <v>238233000</v>
      </c>
      <c r="F51" s="1768"/>
      <c r="G51" s="1405">
        <v>459921546</v>
      </c>
      <c r="H51" s="1769"/>
      <c r="I51" s="1406">
        <v>329434589.16999996</v>
      </c>
      <c r="J51" s="1771"/>
      <c r="K51" s="1407">
        <f t="shared" si="4"/>
        <v>1.3828251718695561</v>
      </c>
      <c r="L51" s="1408">
        <f t="shared" si="5"/>
        <v>0.71628431421649452</v>
      </c>
    </row>
    <row r="52" spans="1:12" ht="45" customHeight="1" thickBot="1">
      <c r="A52" s="1773"/>
      <c r="B52" s="1783"/>
      <c r="C52" s="1784"/>
      <c r="D52" s="1397" t="s">
        <v>796</v>
      </c>
      <c r="E52" s="1398">
        <v>15039000</v>
      </c>
      <c r="F52" s="1752"/>
      <c r="G52" s="1399">
        <v>3181283</v>
      </c>
      <c r="H52" s="1754"/>
      <c r="I52" s="1400">
        <v>2313738.5</v>
      </c>
      <c r="J52" s="1772"/>
      <c r="K52" s="1401">
        <f t="shared" si="4"/>
        <v>0.15384922534743001</v>
      </c>
      <c r="L52" s="1402">
        <f t="shared" si="5"/>
        <v>0.72729728854679077</v>
      </c>
    </row>
    <row r="53" spans="1:12" ht="45" customHeight="1">
      <c r="A53" s="1745">
        <v>27</v>
      </c>
      <c r="B53" s="1747">
        <v>750</v>
      </c>
      <c r="C53" s="1749" t="s">
        <v>83</v>
      </c>
      <c r="D53" s="1350" t="s">
        <v>796</v>
      </c>
      <c r="E53" s="1385">
        <v>1103820000</v>
      </c>
      <c r="F53" s="1782">
        <f>SUM(E53:E54)</f>
        <v>1103820000</v>
      </c>
      <c r="G53" s="1343">
        <v>1611694000</v>
      </c>
      <c r="H53" s="1782">
        <f>SUM(G53:G54)</f>
        <v>1612892000</v>
      </c>
      <c r="I53" s="1395">
        <v>1315238373.46</v>
      </c>
      <c r="J53" s="1770">
        <f>SUM(I53:I54)</f>
        <v>1315405923.29</v>
      </c>
      <c r="K53" s="1374">
        <f t="shared" si="4"/>
        <v>1.1915333781413637</v>
      </c>
      <c r="L53" s="1421">
        <f t="shared" si="5"/>
        <v>0.81605960775432562</v>
      </c>
    </row>
    <row r="54" spans="1:12" ht="45" customHeight="1" thickBot="1">
      <c r="A54" s="1746"/>
      <c r="B54" s="1748"/>
      <c r="C54" s="1750"/>
      <c r="D54" s="1376" t="s">
        <v>795</v>
      </c>
      <c r="E54" s="1386"/>
      <c r="F54" s="1772"/>
      <c r="G54" s="1378">
        <v>1198000</v>
      </c>
      <c r="H54" s="1772"/>
      <c r="I54" s="1378">
        <v>167549.83000000002</v>
      </c>
      <c r="J54" s="1772"/>
      <c r="K54" s="1362">
        <v>0</v>
      </c>
      <c r="L54" s="1389">
        <f t="shared" si="5"/>
        <v>0.13985795492487479</v>
      </c>
    </row>
    <row r="55" spans="1:12" ht="45" customHeight="1">
      <c r="A55" s="1777">
        <v>28</v>
      </c>
      <c r="B55" s="1778">
        <v>730</v>
      </c>
      <c r="C55" s="1779" t="s">
        <v>712</v>
      </c>
      <c r="D55" s="1412" t="s">
        <v>793</v>
      </c>
      <c r="E55" s="1413">
        <v>2881427000</v>
      </c>
      <c r="F55" s="1786">
        <f>SUM(E55:E60)</f>
        <v>3809825000</v>
      </c>
      <c r="G55" s="1361">
        <v>3331427000</v>
      </c>
      <c r="H55" s="1781">
        <f>SUM(G55:G60)</f>
        <v>4259825000</v>
      </c>
      <c r="I55" s="1414">
        <v>2528893747.96</v>
      </c>
      <c r="J55" s="1782">
        <f>SUM(I55:I60)</f>
        <v>3091423303.1500001</v>
      </c>
      <c r="K55" s="1415">
        <f t="shared" ref="K55:K60" si="6">I55/E55</f>
        <v>0.87765324193880323</v>
      </c>
      <c r="L55" s="1416">
        <f t="shared" si="5"/>
        <v>0.75910225496761596</v>
      </c>
    </row>
    <row r="56" spans="1:12" ht="45" customHeight="1">
      <c r="A56" s="1765"/>
      <c r="B56" s="1766"/>
      <c r="C56" s="1767"/>
      <c r="D56" s="1403" t="s">
        <v>796</v>
      </c>
      <c r="E56" s="1404">
        <v>5862000</v>
      </c>
      <c r="F56" s="1787"/>
      <c r="G56" s="1405">
        <v>6536000</v>
      </c>
      <c r="H56" s="1769"/>
      <c r="I56" s="1406">
        <v>6535404.4400000004</v>
      </c>
      <c r="J56" s="1771"/>
      <c r="K56" s="1407">
        <f t="shared" si="6"/>
        <v>1.1148762265438417</v>
      </c>
      <c r="L56" s="1408">
        <f t="shared" si="5"/>
        <v>0.99990888004895973</v>
      </c>
    </row>
    <row r="57" spans="1:12" ht="45" customHeight="1">
      <c r="A57" s="1765"/>
      <c r="B57" s="1766"/>
      <c r="C57" s="1767"/>
      <c r="D57" s="1403" t="s">
        <v>795</v>
      </c>
      <c r="E57" s="1404">
        <v>918097000</v>
      </c>
      <c r="F57" s="1787"/>
      <c r="G57" s="1405">
        <v>917423000</v>
      </c>
      <c r="H57" s="1769"/>
      <c r="I57" s="1406">
        <v>553053065.29000008</v>
      </c>
      <c r="J57" s="1771"/>
      <c r="K57" s="1407">
        <f t="shared" si="6"/>
        <v>0.60239066818647713</v>
      </c>
      <c r="L57" s="1408">
        <f t="shared" si="5"/>
        <v>0.60283322446679455</v>
      </c>
    </row>
    <row r="58" spans="1:12" ht="45" customHeight="1">
      <c r="A58" s="1765"/>
      <c r="B58" s="1766">
        <v>750</v>
      </c>
      <c r="C58" s="1767" t="s">
        <v>83</v>
      </c>
      <c r="D58" s="1403" t="s">
        <v>793</v>
      </c>
      <c r="E58" s="1404">
        <v>1710000</v>
      </c>
      <c r="F58" s="1787"/>
      <c r="G58" s="1405">
        <v>1770000</v>
      </c>
      <c r="H58" s="1769"/>
      <c r="I58" s="1406">
        <v>1071513.75</v>
      </c>
      <c r="J58" s="1771"/>
      <c r="K58" s="1407">
        <f t="shared" si="6"/>
        <v>0.62661622807017547</v>
      </c>
      <c r="L58" s="1408">
        <f t="shared" si="5"/>
        <v>0.605375</v>
      </c>
    </row>
    <row r="59" spans="1:12" ht="45" customHeight="1">
      <c r="A59" s="1765"/>
      <c r="B59" s="1766"/>
      <c r="C59" s="1767"/>
      <c r="D59" s="1403" t="s">
        <v>796</v>
      </c>
      <c r="E59" s="1404">
        <v>710000</v>
      </c>
      <c r="F59" s="1787"/>
      <c r="G59" s="1405">
        <v>387836</v>
      </c>
      <c r="H59" s="1769"/>
      <c r="I59" s="1406">
        <v>298683.28000000003</v>
      </c>
      <c r="J59" s="1771"/>
      <c r="K59" s="1407">
        <f t="shared" si="6"/>
        <v>0.42068067605633808</v>
      </c>
      <c r="L59" s="1408">
        <f t="shared" si="5"/>
        <v>0.77012778597139009</v>
      </c>
    </row>
    <row r="60" spans="1:12" ht="45" customHeight="1" thickBot="1">
      <c r="A60" s="1773"/>
      <c r="B60" s="1783"/>
      <c r="C60" s="1784"/>
      <c r="D60" s="1397" t="s">
        <v>795</v>
      </c>
      <c r="E60" s="1398">
        <v>2019000</v>
      </c>
      <c r="F60" s="1788"/>
      <c r="G60" s="1399">
        <v>2281164</v>
      </c>
      <c r="H60" s="1775"/>
      <c r="I60" s="1400">
        <v>1570888.4300000002</v>
      </c>
      <c r="J60" s="1776"/>
      <c r="K60" s="1401">
        <f t="shared" si="6"/>
        <v>0.77805271421495803</v>
      </c>
      <c r="L60" s="1402">
        <f t="shared" si="5"/>
        <v>0.68863458742992623</v>
      </c>
    </row>
    <row r="61" spans="1:12" ht="45" customHeight="1" thickBot="1">
      <c r="A61" s="1422">
        <v>29</v>
      </c>
      <c r="B61" s="1423">
        <v>851</v>
      </c>
      <c r="C61" s="1424" t="s">
        <v>404</v>
      </c>
      <c r="D61" s="1424" t="s">
        <v>796</v>
      </c>
      <c r="E61" s="1425"/>
      <c r="F61" s="1382"/>
      <c r="G61" s="1383">
        <v>397593</v>
      </c>
      <c r="H61" s="1383">
        <f>G61</f>
        <v>397593</v>
      </c>
      <c r="I61" s="1347">
        <v>0</v>
      </c>
      <c r="J61" s="1347">
        <v>0</v>
      </c>
      <c r="K61" s="1344">
        <v>0</v>
      </c>
      <c r="L61" s="1348">
        <v>0</v>
      </c>
    </row>
    <row r="62" spans="1:12" ht="45" customHeight="1">
      <c r="A62" s="1777">
        <v>30</v>
      </c>
      <c r="B62" s="1426">
        <v>750</v>
      </c>
      <c r="C62" s="1412" t="s">
        <v>83</v>
      </c>
      <c r="D62" s="1412" t="s">
        <v>795</v>
      </c>
      <c r="E62" s="1413"/>
      <c r="F62" s="1786">
        <f>SUM(E62:E64)</f>
        <v>122776000</v>
      </c>
      <c r="G62" s="1381">
        <v>84253</v>
      </c>
      <c r="H62" s="1785">
        <f>SUM(G62:G64)</f>
        <v>166272008</v>
      </c>
      <c r="I62" s="1406">
        <v>65864.12</v>
      </c>
      <c r="J62" s="1785">
        <f>SUM(I62:I64)</f>
        <v>135609939.92999998</v>
      </c>
      <c r="K62" s="1372">
        <v>0</v>
      </c>
      <c r="L62" s="1408">
        <f>I62/G62</f>
        <v>0.7817421338112589</v>
      </c>
    </row>
    <row r="63" spans="1:12" ht="45" customHeight="1">
      <c r="A63" s="1765"/>
      <c r="B63" s="1766">
        <v>801</v>
      </c>
      <c r="C63" s="1767" t="s">
        <v>115</v>
      </c>
      <c r="D63" s="1403" t="s">
        <v>796</v>
      </c>
      <c r="E63" s="1404">
        <v>1388000</v>
      </c>
      <c r="F63" s="1787"/>
      <c r="G63" s="1405">
        <v>1710738</v>
      </c>
      <c r="H63" s="1785"/>
      <c r="I63" s="1406">
        <v>854604.03999999992</v>
      </c>
      <c r="J63" s="1785"/>
      <c r="K63" s="1407">
        <f>I63/E63</f>
        <v>0.61570896253602303</v>
      </c>
      <c r="L63" s="1408">
        <f>I63/G63</f>
        <v>0.49955284795217031</v>
      </c>
    </row>
    <row r="64" spans="1:12" ht="45" customHeight="1" thickBot="1">
      <c r="A64" s="1746"/>
      <c r="B64" s="1748"/>
      <c r="C64" s="1750"/>
      <c r="D64" s="1376" t="s">
        <v>795</v>
      </c>
      <c r="E64" s="1386">
        <v>121388000</v>
      </c>
      <c r="F64" s="1787"/>
      <c r="G64" s="1378">
        <v>164477017</v>
      </c>
      <c r="H64" s="1764"/>
      <c r="I64" s="1387">
        <v>134689471.76999998</v>
      </c>
      <c r="J64" s="1764"/>
      <c r="K64" s="1388">
        <f>I64/E64</f>
        <v>1.1095781442152435</v>
      </c>
      <c r="L64" s="1389">
        <f>I64/G64</f>
        <v>0.81889539478941298</v>
      </c>
    </row>
    <row r="65" spans="1:12" ht="45" customHeight="1">
      <c r="A65" s="1789" t="s">
        <v>847</v>
      </c>
      <c r="B65" s="1747">
        <v>750</v>
      </c>
      <c r="C65" s="1749" t="s">
        <v>83</v>
      </c>
      <c r="D65" s="1350" t="s">
        <v>822</v>
      </c>
      <c r="E65" s="1373">
        <v>1243000</v>
      </c>
      <c r="F65" s="1751">
        <f>SUM(E65:E86)</f>
        <v>943479000</v>
      </c>
      <c r="G65" s="1346">
        <v>0</v>
      </c>
      <c r="H65" s="1753">
        <f>SUM(G65:G86)</f>
        <v>1267103776</v>
      </c>
      <c r="I65" s="1346">
        <v>0</v>
      </c>
      <c r="J65" s="1770">
        <f>SUM(I65:I86)</f>
        <v>958331973.98000026</v>
      </c>
      <c r="K65" s="1354">
        <v>0</v>
      </c>
      <c r="L65" s="1355">
        <v>0</v>
      </c>
    </row>
    <row r="66" spans="1:12" ht="45" customHeight="1">
      <c r="A66" s="1790"/>
      <c r="B66" s="1766"/>
      <c r="C66" s="1767"/>
      <c r="D66" s="1403" t="s">
        <v>796</v>
      </c>
      <c r="E66" s="1427">
        <v>564000</v>
      </c>
      <c r="F66" s="1768"/>
      <c r="G66" s="1405">
        <v>564000</v>
      </c>
      <c r="H66" s="1769"/>
      <c r="I66" s="1406">
        <v>194924.45</v>
      </c>
      <c r="J66" s="1771"/>
      <c r="K66" s="1407">
        <f>I66/E66</f>
        <v>0.34561072695035461</v>
      </c>
      <c r="L66" s="1408">
        <f>I66/G66</f>
        <v>0.34561072695035461</v>
      </c>
    </row>
    <row r="67" spans="1:12" ht="45" customHeight="1">
      <c r="A67" s="1790"/>
      <c r="B67" s="1766"/>
      <c r="C67" s="1767"/>
      <c r="D67" s="1403" t="s">
        <v>795</v>
      </c>
      <c r="E67" s="1427">
        <v>2239000</v>
      </c>
      <c r="F67" s="1768"/>
      <c r="G67" s="1405">
        <v>2660400</v>
      </c>
      <c r="H67" s="1769"/>
      <c r="I67" s="1406">
        <v>378948.33999999997</v>
      </c>
      <c r="J67" s="1771"/>
      <c r="K67" s="1407">
        <f>I67/E67</f>
        <v>0.169248923626619</v>
      </c>
      <c r="L67" s="1408">
        <f>I67/G67</f>
        <v>0.14244036235152607</v>
      </c>
    </row>
    <row r="68" spans="1:12" ht="45" customHeight="1">
      <c r="A68" s="1790"/>
      <c r="B68" s="1766">
        <v>853</v>
      </c>
      <c r="C68" s="1767" t="s">
        <v>582</v>
      </c>
      <c r="D68" s="1403" t="s">
        <v>792</v>
      </c>
      <c r="E68" s="1427">
        <v>6224000</v>
      </c>
      <c r="F68" s="1768"/>
      <c r="G68" s="1405">
        <v>9625079</v>
      </c>
      <c r="H68" s="1769"/>
      <c r="I68" s="1406">
        <v>4539673.74</v>
      </c>
      <c r="J68" s="1771"/>
      <c r="K68" s="1407">
        <f>I68/E68</f>
        <v>0.72938202763496152</v>
      </c>
      <c r="L68" s="1408">
        <f>I68/G68</f>
        <v>0.4716505433358002</v>
      </c>
    </row>
    <row r="69" spans="1:12" ht="45" customHeight="1">
      <c r="A69" s="1790"/>
      <c r="B69" s="1766"/>
      <c r="C69" s="1767"/>
      <c r="D69" s="1403" t="s">
        <v>796</v>
      </c>
      <c r="E69" s="1427">
        <v>9200000</v>
      </c>
      <c r="F69" s="1768"/>
      <c r="G69" s="1405">
        <v>9200000</v>
      </c>
      <c r="H69" s="1769"/>
      <c r="I69" s="1417">
        <v>0</v>
      </c>
      <c r="J69" s="1771"/>
      <c r="K69" s="1410">
        <v>0</v>
      </c>
      <c r="L69" s="1418">
        <v>0</v>
      </c>
    </row>
    <row r="70" spans="1:12" ht="45" customHeight="1">
      <c r="A70" s="1790"/>
      <c r="B70" s="1766"/>
      <c r="C70" s="1767"/>
      <c r="D70" s="1403" t="s">
        <v>795</v>
      </c>
      <c r="E70" s="1427">
        <v>549725000</v>
      </c>
      <c r="F70" s="1768"/>
      <c r="G70" s="1405">
        <v>869399610</v>
      </c>
      <c r="H70" s="1769"/>
      <c r="I70" s="1406">
        <v>650894169.01999998</v>
      </c>
      <c r="J70" s="1771"/>
      <c r="K70" s="1407">
        <f>I70/E70</f>
        <v>1.1840359616535541</v>
      </c>
      <c r="L70" s="1408">
        <f>I70/G70</f>
        <v>0.74867087761863615</v>
      </c>
    </row>
    <row r="71" spans="1:12" ht="45" customHeight="1">
      <c r="A71" s="1790"/>
      <c r="B71" s="1766"/>
      <c r="C71" s="1767"/>
      <c r="D71" s="1403" t="s">
        <v>797</v>
      </c>
      <c r="E71" s="1427">
        <v>29341000</v>
      </c>
      <c r="F71" s="1768"/>
      <c r="G71" s="1405">
        <v>29119902</v>
      </c>
      <c r="H71" s="1769"/>
      <c r="I71" s="1406">
        <v>15128348.24</v>
      </c>
      <c r="J71" s="1771"/>
      <c r="K71" s="1407">
        <f>I71/E71</f>
        <v>0.51560438430864663</v>
      </c>
      <c r="L71" s="1408">
        <f>I71/G71</f>
        <v>0.51951920167863208</v>
      </c>
    </row>
    <row r="72" spans="1:12" ht="45" customHeight="1">
      <c r="A72" s="1790"/>
      <c r="B72" s="1766"/>
      <c r="C72" s="1767"/>
      <c r="D72" s="1403" t="s">
        <v>798</v>
      </c>
      <c r="E72" s="1427">
        <v>27590000</v>
      </c>
      <c r="F72" s="1768"/>
      <c r="G72" s="1405">
        <v>27590000</v>
      </c>
      <c r="H72" s="1769"/>
      <c r="I72" s="1406">
        <v>16541155.98</v>
      </c>
      <c r="J72" s="1771"/>
      <c r="K72" s="1407">
        <f t="shared" ref="K72:K94" si="7">I72/E72</f>
        <v>0.59953446828561074</v>
      </c>
      <c r="L72" s="1408">
        <f t="shared" ref="L72:L94" si="8">I72/G72</f>
        <v>0.59953446828561074</v>
      </c>
    </row>
    <row r="73" spans="1:12" ht="45" customHeight="1">
      <c r="A73" s="1790"/>
      <c r="B73" s="1766"/>
      <c r="C73" s="1767"/>
      <c r="D73" s="1403" t="s">
        <v>799</v>
      </c>
      <c r="E73" s="1427">
        <v>25324000</v>
      </c>
      <c r="F73" s="1768"/>
      <c r="G73" s="1405">
        <v>25451687</v>
      </c>
      <c r="H73" s="1769"/>
      <c r="I73" s="1406">
        <v>23113919.07</v>
      </c>
      <c r="J73" s="1771"/>
      <c r="K73" s="1407">
        <f t="shared" si="7"/>
        <v>0.9127278103775075</v>
      </c>
      <c r="L73" s="1408">
        <f t="shared" si="8"/>
        <v>0.9081488024742721</v>
      </c>
    </row>
    <row r="74" spans="1:12" ht="45" customHeight="1">
      <c r="A74" s="1790"/>
      <c r="B74" s="1766"/>
      <c r="C74" s="1767"/>
      <c r="D74" s="1403" t="s">
        <v>848</v>
      </c>
      <c r="E74" s="1427">
        <v>10280000</v>
      </c>
      <c r="F74" s="1768"/>
      <c r="G74" s="1405">
        <v>10280000</v>
      </c>
      <c r="H74" s="1769"/>
      <c r="I74" s="1406">
        <v>6433787.9699999997</v>
      </c>
      <c r="J74" s="1771"/>
      <c r="K74" s="1407">
        <f t="shared" si="7"/>
        <v>0.62585486089494158</v>
      </c>
      <c r="L74" s="1408">
        <f t="shared" si="8"/>
        <v>0.62585486089494158</v>
      </c>
    </row>
    <row r="75" spans="1:12" ht="45" customHeight="1">
      <c r="A75" s="1790"/>
      <c r="B75" s="1766"/>
      <c r="C75" s="1767"/>
      <c r="D75" s="1403" t="s">
        <v>801</v>
      </c>
      <c r="E75" s="1427">
        <v>26386000</v>
      </c>
      <c r="F75" s="1768"/>
      <c r="G75" s="1405">
        <v>26386000</v>
      </c>
      <c r="H75" s="1769"/>
      <c r="I75" s="1406">
        <v>19842938.710000001</v>
      </c>
      <c r="J75" s="1771"/>
      <c r="K75" s="1407">
        <f t="shared" si="7"/>
        <v>0.75202526756613364</v>
      </c>
      <c r="L75" s="1408">
        <f t="shared" si="8"/>
        <v>0.75202526756613364</v>
      </c>
    </row>
    <row r="76" spans="1:12" ht="45" customHeight="1">
      <c r="A76" s="1790"/>
      <c r="B76" s="1766"/>
      <c r="C76" s="1767"/>
      <c r="D76" s="1403" t="s">
        <v>802</v>
      </c>
      <c r="E76" s="1427">
        <v>25676000</v>
      </c>
      <c r="F76" s="1768"/>
      <c r="G76" s="1405">
        <v>25676000</v>
      </c>
      <c r="H76" s="1769"/>
      <c r="I76" s="1406">
        <v>23575528.800000001</v>
      </c>
      <c r="J76" s="1771"/>
      <c r="K76" s="1407">
        <f t="shared" si="7"/>
        <v>0.91819320766474533</v>
      </c>
      <c r="L76" s="1408">
        <f t="shared" si="8"/>
        <v>0.91819320766474533</v>
      </c>
    </row>
    <row r="77" spans="1:12" ht="45" customHeight="1">
      <c r="A77" s="1790"/>
      <c r="B77" s="1766"/>
      <c r="C77" s="1767"/>
      <c r="D77" s="1403" t="s">
        <v>803</v>
      </c>
      <c r="E77" s="1427">
        <v>35348000</v>
      </c>
      <c r="F77" s="1768"/>
      <c r="G77" s="1405">
        <v>36333948</v>
      </c>
      <c r="H77" s="1769"/>
      <c r="I77" s="1406">
        <v>36333947.210000001</v>
      </c>
      <c r="J77" s="1771"/>
      <c r="K77" s="1407">
        <f t="shared" si="7"/>
        <v>1.0278925882652483</v>
      </c>
      <c r="L77" s="1408">
        <f t="shared" si="8"/>
        <v>0.99999997825724862</v>
      </c>
    </row>
    <row r="78" spans="1:12" ht="45" customHeight="1">
      <c r="A78" s="1790"/>
      <c r="B78" s="1766"/>
      <c r="C78" s="1767"/>
      <c r="D78" s="1403" t="s">
        <v>804</v>
      </c>
      <c r="E78" s="1427">
        <v>14164000</v>
      </c>
      <c r="F78" s="1768"/>
      <c r="G78" s="1405">
        <v>14164000</v>
      </c>
      <c r="H78" s="1769"/>
      <c r="I78" s="1406">
        <v>11016857.49</v>
      </c>
      <c r="J78" s="1771"/>
      <c r="K78" s="1407">
        <f t="shared" si="7"/>
        <v>0.77780693942389156</v>
      </c>
      <c r="L78" s="1408">
        <f t="shared" si="8"/>
        <v>0.77780693942389156</v>
      </c>
    </row>
    <row r="79" spans="1:12" ht="45" customHeight="1">
      <c r="A79" s="1790"/>
      <c r="B79" s="1766"/>
      <c r="C79" s="1767"/>
      <c r="D79" s="1403" t="s">
        <v>805</v>
      </c>
      <c r="E79" s="1427">
        <v>21171000</v>
      </c>
      <c r="F79" s="1768"/>
      <c r="G79" s="1405">
        <v>21171000</v>
      </c>
      <c r="H79" s="1769"/>
      <c r="I79" s="1406">
        <v>18298639.109999999</v>
      </c>
      <c r="J79" s="1771"/>
      <c r="K79" s="1407">
        <f t="shared" si="7"/>
        <v>0.86432568655235931</v>
      </c>
      <c r="L79" s="1408">
        <f t="shared" si="8"/>
        <v>0.86432568655235931</v>
      </c>
    </row>
    <row r="80" spans="1:12" ht="45" customHeight="1">
      <c r="A80" s="1790"/>
      <c r="B80" s="1766"/>
      <c r="C80" s="1767"/>
      <c r="D80" s="1403" t="s">
        <v>806</v>
      </c>
      <c r="E80" s="1427">
        <v>9573000</v>
      </c>
      <c r="F80" s="1768"/>
      <c r="G80" s="1405">
        <v>9573000</v>
      </c>
      <c r="H80" s="1769"/>
      <c r="I80" s="1406">
        <v>7447236.9800000004</v>
      </c>
      <c r="J80" s="1771"/>
      <c r="K80" s="1407">
        <f t="shared" si="7"/>
        <v>0.77794181343361546</v>
      </c>
      <c r="L80" s="1408">
        <f t="shared" si="8"/>
        <v>0.77794181343361546</v>
      </c>
    </row>
    <row r="81" spans="1:12" ht="45" customHeight="1">
      <c r="A81" s="1790"/>
      <c r="B81" s="1766"/>
      <c r="C81" s="1767"/>
      <c r="D81" s="1403" t="s">
        <v>807</v>
      </c>
      <c r="E81" s="1427">
        <v>16335000</v>
      </c>
      <c r="F81" s="1768"/>
      <c r="G81" s="1405">
        <v>16335000</v>
      </c>
      <c r="H81" s="1769"/>
      <c r="I81" s="1406">
        <v>14178816.09</v>
      </c>
      <c r="J81" s="1771"/>
      <c r="K81" s="1407">
        <f t="shared" si="7"/>
        <v>0.86800220936639116</v>
      </c>
      <c r="L81" s="1408">
        <f t="shared" si="8"/>
        <v>0.86800220936639116</v>
      </c>
    </row>
    <row r="82" spans="1:12" ht="45" customHeight="1">
      <c r="A82" s="1790"/>
      <c r="B82" s="1766"/>
      <c r="C82" s="1767"/>
      <c r="D82" s="1403" t="s">
        <v>808</v>
      </c>
      <c r="E82" s="1427">
        <v>40979000</v>
      </c>
      <c r="F82" s="1768"/>
      <c r="G82" s="1405">
        <v>41457150</v>
      </c>
      <c r="H82" s="1769"/>
      <c r="I82" s="1406">
        <v>41457149.469999999</v>
      </c>
      <c r="J82" s="1771"/>
      <c r="K82" s="1407">
        <f t="shared" si="7"/>
        <v>1.011668158569023</v>
      </c>
      <c r="L82" s="1408">
        <f t="shared" si="8"/>
        <v>0.99999998721571548</v>
      </c>
    </row>
    <row r="83" spans="1:12" ht="45" customHeight="1">
      <c r="A83" s="1790"/>
      <c r="B83" s="1766"/>
      <c r="C83" s="1767"/>
      <c r="D83" s="1403" t="s">
        <v>809</v>
      </c>
      <c r="E83" s="1427">
        <v>16403000</v>
      </c>
      <c r="F83" s="1768"/>
      <c r="G83" s="1405">
        <v>16403000</v>
      </c>
      <c r="H83" s="1769"/>
      <c r="I83" s="1406">
        <v>6005950.0099999998</v>
      </c>
      <c r="J83" s="1771"/>
      <c r="K83" s="1407">
        <f t="shared" si="7"/>
        <v>0.36614948545997683</v>
      </c>
      <c r="L83" s="1408">
        <f t="shared" si="8"/>
        <v>0.36614948545997683</v>
      </c>
    </row>
    <row r="84" spans="1:12" ht="45" customHeight="1">
      <c r="A84" s="1790"/>
      <c r="B84" s="1766"/>
      <c r="C84" s="1767"/>
      <c r="D84" s="1403" t="s">
        <v>810</v>
      </c>
      <c r="E84" s="1427">
        <v>29713000</v>
      </c>
      <c r="F84" s="1768"/>
      <c r="G84" s="1405">
        <v>29713000</v>
      </c>
      <c r="H84" s="1769"/>
      <c r="I84" s="1406">
        <v>25123573.609999999</v>
      </c>
      <c r="J84" s="1771"/>
      <c r="K84" s="1407">
        <f t="shared" si="7"/>
        <v>0.84554146703463129</v>
      </c>
      <c r="L84" s="1408">
        <f t="shared" si="8"/>
        <v>0.84554146703463129</v>
      </c>
    </row>
    <row r="85" spans="1:12" ht="45" customHeight="1">
      <c r="A85" s="1790"/>
      <c r="B85" s="1766"/>
      <c r="C85" s="1767"/>
      <c r="D85" s="1403" t="s">
        <v>811</v>
      </c>
      <c r="E85" s="1427">
        <v>24000000</v>
      </c>
      <c r="F85" s="1768"/>
      <c r="G85" s="1405">
        <v>24000000</v>
      </c>
      <c r="H85" s="1769"/>
      <c r="I85" s="1406">
        <v>22146325.84</v>
      </c>
      <c r="J85" s="1771"/>
      <c r="K85" s="1407">
        <f t="shared" si="7"/>
        <v>0.92276357666666664</v>
      </c>
      <c r="L85" s="1408">
        <f t="shared" si="8"/>
        <v>0.92276357666666664</v>
      </c>
    </row>
    <row r="86" spans="1:12" ht="45" customHeight="1" thickBot="1">
      <c r="A86" s="1791"/>
      <c r="B86" s="1748"/>
      <c r="C86" s="1750"/>
      <c r="D86" s="1376" t="s">
        <v>812</v>
      </c>
      <c r="E86" s="1377">
        <v>22001000</v>
      </c>
      <c r="F86" s="1752"/>
      <c r="G86" s="1378">
        <v>22001000</v>
      </c>
      <c r="H86" s="1754"/>
      <c r="I86" s="1387">
        <v>15680083.85</v>
      </c>
      <c r="J86" s="1772"/>
      <c r="K86" s="1388">
        <f t="shared" si="7"/>
        <v>0.71269868869596831</v>
      </c>
      <c r="L86" s="1389">
        <f t="shared" si="8"/>
        <v>0.71269868869596831</v>
      </c>
    </row>
    <row r="87" spans="1:12" ht="45" customHeight="1">
      <c r="A87" s="1745">
        <v>32</v>
      </c>
      <c r="B87" s="1428" t="s">
        <v>350</v>
      </c>
      <c r="C87" s="1350" t="s">
        <v>351</v>
      </c>
      <c r="D87" s="1350" t="s">
        <v>792</v>
      </c>
      <c r="E87" s="1373">
        <v>720000</v>
      </c>
      <c r="F87" s="1751">
        <f>SUM(E87:E102)</f>
        <v>28042000</v>
      </c>
      <c r="G87" s="1343">
        <v>886000</v>
      </c>
      <c r="H87" s="1753">
        <f>SUM(G87:G102)</f>
        <v>28042000</v>
      </c>
      <c r="I87" s="1395">
        <v>838333.67</v>
      </c>
      <c r="J87" s="1770">
        <f>SUM(I87:I102)</f>
        <v>11609091.950000001</v>
      </c>
      <c r="K87" s="1374">
        <f t="shared" si="7"/>
        <v>1.1643523194444445</v>
      </c>
      <c r="L87" s="1375">
        <f t="shared" si="8"/>
        <v>0.94620053047404062</v>
      </c>
    </row>
    <row r="88" spans="1:12" ht="45" customHeight="1">
      <c r="A88" s="1765"/>
      <c r="B88" s="1766">
        <v>801</v>
      </c>
      <c r="C88" s="1767" t="s">
        <v>115</v>
      </c>
      <c r="D88" s="1403" t="s">
        <v>792</v>
      </c>
      <c r="E88" s="1427">
        <v>10921000</v>
      </c>
      <c r="F88" s="1768"/>
      <c r="G88" s="1405">
        <v>10876485</v>
      </c>
      <c r="H88" s="1769"/>
      <c r="I88" s="1405">
        <v>1078811.3999999999</v>
      </c>
      <c r="J88" s="1771"/>
      <c r="K88" s="1407">
        <f t="shared" si="7"/>
        <v>9.8783206666056209E-2</v>
      </c>
      <c r="L88" s="1408">
        <f t="shared" si="8"/>
        <v>9.9187504051170938E-2</v>
      </c>
    </row>
    <row r="89" spans="1:12" ht="45" customHeight="1">
      <c r="A89" s="1765"/>
      <c r="B89" s="1766"/>
      <c r="C89" s="1767"/>
      <c r="D89" s="1403" t="s">
        <v>795</v>
      </c>
      <c r="E89" s="1427">
        <v>3866000</v>
      </c>
      <c r="F89" s="1768"/>
      <c r="G89" s="1405">
        <v>4272253</v>
      </c>
      <c r="H89" s="1769"/>
      <c r="I89" s="1406">
        <v>3055799.39</v>
      </c>
      <c r="J89" s="1771"/>
      <c r="K89" s="1407">
        <f t="shared" si="7"/>
        <v>0.79042922659079151</v>
      </c>
      <c r="L89" s="1408">
        <f t="shared" si="8"/>
        <v>0.71526648585652586</v>
      </c>
    </row>
    <row r="90" spans="1:12" ht="45" customHeight="1">
      <c r="A90" s="1765"/>
      <c r="B90" s="1766"/>
      <c r="C90" s="1767"/>
      <c r="D90" s="1403" t="s">
        <v>798</v>
      </c>
      <c r="E90" s="1427"/>
      <c r="F90" s="1768"/>
      <c r="G90" s="1405">
        <v>1024452</v>
      </c>
      <c r="H90" s="1769"/>
      <c r="I90" s="1406">
        <v>507774.44999999995</v>
      </c>
      <c r="J90" s="1771"/>
      <c r="K90" s="1410">
        <v>0</v>
      </c>
      <c r="L90" s="1408">
        <f>I90/G90</f>
        <v>0.49565470124515348</v>
      </c>
    </row>
    <row r="91" spans="1:12" ht="45" customHeight="1">
      <c r="A91" s="1765"/>
      <c r="B91" s="1766"/>
      <c r="C91" s="1767"/>
      <c r="D91" s="1403" t="s">
        <v>799</v>
      </c>
      <c r="E91" s="1427">
        <v>529000</v>
      </c>
      <c r="F91" s="1768"/>
      <c r="G91" s="1405">
        <v>1397791</v>
      </c>
      <c r="H91" s="1769"/>
      <c r="I91" s="1406">
        <v>592391.12999999989</v>
      </c>
      <c r="J91" s="1771"/>
      <c r="K91" s="1407">
        <f t="shared" si="7"/>
        <v>1.1198320037807181</v>
      </c>
      <c r="L91" s="1408">
        <f t="shared" si="8"/>
        <v>0.42380522553085537</v>
      </c>
    </row>
    <row r="92" spans="1:12" ht="45" customHeight="1">
      <c r="A92" s="1765"/>
      <c r="B92" s="1766"/>
      <c r="C92" s="1767"/>
      <c r="D92" s="1429" t="s">
        <v>848</v>
      </c>
      <c r="E92" s="1427">
        <v>364000</v>
      </c>
      <c r="F92" s="1768"/>
      <c r="G92" s="1405">
        <v>778974</v>
      </c>
      <c r="H92" s="1769"/>
      <c r="I92" s="1406">
        <v>294925.05</v>
      </c>
      <c r="J92" s="1771"/>
      <c r="K92" s="1407">
        <f t="shared" si="7"/>
        <v>0.81023365384615387</v>
      </c>
      <c r="L92" s="1408">
        <f t="shared" si="8"/>
        <v>0.37860705235348036</v>
      </c>
    </row>
    <row r="93" spans="1:12" ht="45" customHeight="1">
      <c r="A93" s="1765"/>
      <c r="B93" s="1766"/>
      <c r="C93" s="1767"/>
      <c r="D93" s="1403" t="s">
        <v>801</v>
      </c>
      <c r="E93" s="1427">
        <v>3752000</v>
      </c>
      <c r="F93" s="1768"/>
      <c r="G93" s="1405">
        <v>4599911</v>
      </c>
      <c r="H93" s="1769"/>
      <c r="I93" s="1406">
        <v>3393063.73</v>
      </c>
      <c r="J93" s="1771"/>
      <c r="K93" s="1407">
        <f t="shared" si="7"/>
        <v>0.90433468283582086</v>
      </c>
      <c r="L93" s="1408">
        <f t="shared" si="8"/>
        <v>0.73763682166894096</v>
      </c>
    </row>
    <row r="94" spans="1:12" ht="45" customHeight="1">
      <c r="A94" s="1765"/>
      <c r="B94" s="1766"/>
      <c r="C94" s="1767"/>
      <c r="D94" s="1403" t="s">
        <v>802</v>
      </c>
      <c r="E94" s="1427">
        <v>574000</v>
      </c>
      <c r="F94" s="1768"/>
      <c r="G94" s="1405">
        <v>274000</v>
      </c>
      <c r="H94" s="1769"/>
      <c r="I94" s="1406">
        <v>54000</v>
      </c>
      <c r="J94" s="1771"/>
      <c r="K94" s="1407">
        <f t="shared" si="7"/>
        <v>9.4076655052264813E-2</v>
      </c>
      <c r="L94" s="1408">
        <f t="shared" si="8"/>
        <v>0.19708029197080293</v>
      </c>
    </row>
    <row r="95" spans="1:12" ht="45" customHeight="1">
      <c r="A95" s="1765"/>
      <c r="B95" s="1766"/>
      <c r="C95" s="1767"/>
      <c r="D95" s="1403" t="s">
        <v>803</v>
      </c>
      <c r="E95" s="1427">
        <v>574000</v>
      </c>
      <c r="F95" s="1768"/>
      <c r="G95" s="1417">
        <v>0</v>
      </c>
      <c r="H95" s="1769"/>
      <c r="I95" s="1417">
        <v>0</v>
      </c>
      <c r="J95" s="1771"/>
      <c r="K95" s="1410">
        <v>0</v>
      </c>
      <c r="L95" s="1418">
        <v>0</v>
      </c>
    </row>
    <row r="96" spans="1:12" ht="45" customHeight="1">
      <c r="A96" s="1765"/>
      <c r="B96" s="1766"/>
      <c r="C96" s="1767"/>
      <c r="D96" s="1403" t="s">
        <v>805</v>
      </c>
      <c r="E96" s="1427">
        <v>510000</v>
      </c>
      <c r="F96" s="1768"/>
      <c r="G96" s="1417">
        <v>0</v>
      </c>
      <c r="H96" s="1769"/>
      <c r="I96" s="1417">
        <v>0</v>
      </c>
      <c r="J96" s="1771"/>
      <c r="K96" s="1410">
        <v>0</v>
      </c>
      <c r="L96" s="1418">
        <v>0</v>
      </c>
    </row>
    <row r="97" spans="1:12" ht="45" customHeight="1">
      <c r="A97" s="1765"/>
      <c r="B97" s="1766"/>
      <c r="C97" s="1767"/>
      <c r="D97" s="1403" t="s">
        <v>806</v>
      </c>
      <c r="E97" s="1427">
        <v>1967000</v>
      </c>
      <c r="F97" s="1768"/>
      <c r="G97" s="1405">
        <v>978362</v>
      </c>
      <c r="H97" s="1769"/>
      <c r="I97" s="1406">
        <v>403849.65000000008</v>
      </c>
      <c r="J97" s="1771"/>
      <c r="K97" s="1407">
        <f>I97/E97</f>
        <v>0.20531248093543472</v>
      </c>
      <c r="L97" s="1408">
        <f>I97/G97</f>
        <v>0.41278141424135451</v>
      </c>
    </row>
    <row r="98" spans="1:12" ht="45" customHeight="1">
      <c r="A98" s="1765"/>
      <c r="B98" s="1766"/>
      <c r="C98" s="1767"/>
      <c r="D98" s="1403" t="s">
        <v>808</v>
      </c>
      <c r="E98" s="1427">
        <v>2360000</v>
      </c>
      <c r="F98" s="1768"/>
      <c r="G98" s="1405">
        <v>796000</v>
      </c>
      <c r="H98" s="1769"/>
      <c r="I98" s="1406">
        <v>505008.54000000004</v>
      </c>
      <c r="J98" s="1771"/>
      <c r="K98" s="1407">
        <f>I98/E98</f>
        <v>0.21398666949152545</v>
      </c>
      <c r="L98" s="1408">
        <f>I98/G98</f>
        <v>0.63443283919597993</v>
      </c>
    </row>
    <row r="99" spans="1:12" ht="45" customHeight="1">
      <c r="A99" s="1765"/>
      <c r="B99" s="1766"/>
      <c r="C99" s="1767"/>
      <c r="D99" s="1403" t="s">
        <v>809</v>
      </c>
      <c r="E99" s="1427">
        <v>50000</v>
      </c>
      <c r="F99" s="1768"/>
      <c r="G99" s="1405">
        <v>79540</v>
      </c>
      <c r="H99" s="1769"/>
      <c r="I99" s="1406">
        <v>17411.419999999998</v>
      </c>
      <c r="J99" s="1771"/>
      <c r="K99" s="1407">
        <f>I99/E99</f>
        <v>0.34822839999999994</v>
      </c>
      <c r="L99" s="1408">
        <f>I99/G99</f>
        <v>0.21890143324113651</v>
      </c>
    </row>
    <row r="100" spans="1:12" ht="45" customHeight="1">
      <c r="A100" s="1765"/>
      <c r="B100" s="1766"/>
      <c r="C100" s="1767"/>
      <c r="D100" s="1403" t="s">
        <v>810</v>
      </c>
      <c r="E100" s="1427">
        <v>720000</v>
      </c>
      <c r="F100" s="1768"/>
      <c r="G100" s="1405">
        <v>1629719</v>
      </c>
      <c r="H100" s="1769"/>
      <c r="I100" s="1406">
        <v>564974.23</v>
      </c>
      <c r="J100" s="1771"/>
      <c r="K100" s="1407">
        <f>I100/E100</f>
        <v>0.78468643055555554</v>
      </c>
      <c r="L100" s="1408">
        <f>I100/G100</f>
        <v>0.34666972036283555</v>
      </c>
    </row>
    <row r="101" spans="1:12" ht="45" customHeight="1">
      <c r="A101" s="1765"/>
      <c r="B101" s="1766"/>
      <c r="C101" s="1767"/>
      <c r="D101" s="1403" t="s">
        <v>811</v>
      </c>
      <c r="E101" s="1427">
        <v>306000</v>
      </c>
      <c r="F101" s="1768"/>
      <c r="G101" s="1405">
        <v>448513</v>
      </c>
      <c r="H101" s="1769"/>
      <c r="I101" s="1406">
        <v>302749.28999999998</v>
      </c>
      <c r="J101" s="1771"/>
      <c r="K101" s="1407">
        <f>I101/E101</f>
        <v>0.98937676470588232</v>
      </c>
      <c r="L101" s="1408">
        <f>I101/G101</f>
        <v>0.67500672221317992</v>
      </c>
    </row>
    <row r="102" spans="1:12" ht="45" customHeight="1" thickBot="1">
      <c r="A102" s="1746"/>
      <c r="B102" s="1748"/>
      <c r="C102" s="1750"/>
      <c r="D102" s="1376" t="s">
        <v>812</v>
      </c>
      <c r="E102" s="1377">
        <v>829000</v>
      </c>
      <c r="F102" s="1752"/>
      <c r="G102" s="1430">
        <v>0</v>
      </c>
      <c r="H102" s="1754"/>
      <c r="I102" s="1430">
        <v>0</v>
      </c>
      <c r="J102" s="1772"/>
      <c r="K102" s="1362">
        <v>0</v>
      </c>
      <c r="L102" s="1431">
        <v>0</v>
      </c>
    </row>
    <row r="103" spans="1:12" ht="45" customHeight="1" thickBot="1">
      <c r="A103" s="1432">
        <v>33</v>
      </c>
      <c r="B103" s="1390" t="s">
        <v>350</v>
      </c>
      <c r="C103" s="1391" t="s">
        <v>351</v>
      </c>
      <c r="D103" s="1433" t="s">
        <v>849</v>
      </c>
      <c r="E103" s="1380">
        <v>12536053000</v>
      </c>
      <c r="F103" s="1380">
        <f>E103</f>
        <v>12536053000</v>
      </c>
      <c r="G103" s="1381">
        <v>21229619000</v>
      </c>
      <c r="H103" s="1381">
        <f>G103</f>
        <v>21229619000</v>
      </c>
      <c r="I103" s="1384">
        <v>21095081510.869999</v>
      </c>
      <c r="J103" s="1434">
        <f>I103</f>
        <v>21095081510.869999</v>
      </c>
      <c r="K103" s="1392">
        <f t="shared" ref="K103:K110" si="9">I103/E103</f>
        <v>1.6827530571919247</v>
      </c>
      <c r="L103" s="1393">
        <f t="shared" ref="L103:L110" si="10">I103/G103</f>
        <v>0.9936627459432974</v>
      </c>
    </row>
    <row r="104" spans="1:12" ht="45" customHeight="1">
      <c r="A104" s="1745">
        <v>34</v>
      </c>
      <c r="B104" s="1747">
        <v>150</v>
      </c>
      <c r="C104" s="1749" t="s">
        <v>359</v>
      </c>
      <c r="D104" s="1350" t="s">
        <v>821</v>
      </c>
      <c r="E104" s="1373">
        <v>112000</v>
      </c>
      <c r="F104" s="1751">
        <f>SUM(E104:E136)</f>
        <v>17633684000</v>
      </c>
      <c r="G104" s="1343">
        <v>327240</v>
      </c>
      <c r="H104" s="1753">
        <f>SUM(G104:G136)</f>
        <v>29243253494</v>
      </c>
      <c r="I104" s="1395">
        <v>259301.11</v>
      </c>
      <c r="J104" s="1770">
        <f>SUM(I104:I136)</f>
        <v>23220874764.840004</v>
      </c>
      <c r="K104" s="1374">
        <f t="shared" si="9"/>
        <v>2.3151884821428572</v>
      </c>
      <c r="L104" s="1375">
        <f t="shared" si="10"/>
        <v>0.79238818604082628</v>
      </c>
    </row>
    <row r="105" spans="1:12" ht="45" customHeight="1">
      <c r="A105" s="1765"/>
      <c r="B105" s="1766"/>
      <c r="C105" s="1767"/>
      <c r="D105" s="1429" t="s">
        <v>822</v>
      </c>
      <c r="E105" s="1427">
        <v>19444000</v>
      </c>
      <c r="F105" s="1768"/>
      <c r="G105" s="1405">
        <v>340796</v>
      </c>
      <c r="H105" s="1769"/>
      <c r="I105" s="1406">
        <v>268274.59999999998</v>
      </c>
      <c r="J105" s="1771"/>
      <c r="K105" s="1407">
        <f t="shared" si="9"/>
        <v>1.3797294795309606E-2</v>
      </c>
      <c r="L105" s="1408">
        <f t="shared" si="10"/>
        <v>0.78719996713576446</v>
      </c>
    </row>
    <row r="106" spans="1:12" ht="45" customHeight="1">
      <c r="A106" s="1765"/>
      <c r="B106" s="1766"/>
      <c r="C106" s="1767"/>
      <c r="D106" s="1403" t="s">
        <v>793</v>
      </c>
      <c r="E106" s="1427">
        <v>1279000000</v>
      </c>
      <c r="F106" s="1768"/>
      <c r="G106" s="1405">
        <v>4436556105</v>
      </c>
      <c r="H106" s="1769"/>
      <c r="I106" s="1406">
        <v>3181238319</v>
      </c>
      <c r="J106" s="1771"/>
      <c r="K106" s="1407">
        <f t="shared" si="9"/>
        <v>2.4872856286161062</v>
      </c>
      <c r="L106" s="1408">
        <f t="shared" si="10"/>
        <v>0.71705129918558752</v>
      </c>
    </row>
    <row r="107" spans="1:12" ht="45" customHeight="1">
      <c r="A107" s="1765"/>
      <c r="B107" s="1766"/>
      <c r="C107" s="1767"/>
      <c r="D107" s="1429" t="s">
        <v>850</v>
      </c>
      <c r="E107" s="1427">
        <v>539250000</v>
      </c>
      <c r="F107" s="1768"/>
      <c r="G107" s="1405">
        <v>961002000</v>
      </c>
      <c r="H107" s="1769"/>
      <c r="I107" s="1406">
        <v>859310245.34000003</v>
      </c>
      <c r="J107" s="1771"/>
      <c r="K107" s="1407">
        <f t="shared" si="9"/>
        <v>1.5935285031803432</v>
      </c>
      <c r="L107" s="1408">
        <f t="shared" si="10"/>
        <v>0.89418153691667657</v>
      </c>
    </row>
    <row r="108" spans="1:12" ht="45" customHeight="1">
      <c r="A108" s="1765"/>
      <c r="B108" s="1766"/>
      <c r="C108" s="1767"/>
      <c r="D108" s="1403" t="s">
        <v>795</v>
      </c>
      <c r="E108" s="1427">
        <v>78139000</v>
      </c>
      <c r="F108" s="1768"/>
      <c r="G108" s="1405">
        <v>82246135</v>
      </c>
      <c r="H108" s="1769"/>
      <c r="I108" s="1406">
        <v>48708390.630000003</v>
      </c>
      <c r="J108" s="1771"/>
      <c r="K108" s="1407">
        <f t="shared" si="9"/>
        <v>0.6233556947235056</v>
      </c>
      <c r="L108" s="1408">
        <f t="shared" si="10"/>
        <v>0.59222710745009477</v>
      </c>
    </row>
    <row r="109" spans="1:12" ht="45" customHeight="1">
      <c r="A109" s="1765"/>
      <c r="B109" s="1411">
        <v>500</v>
      </c>
      <c r="C109" s="1403" t="s">
        <v>364</v>
      </c>
      <c r="D109" s="1403" t="s">
        <v>793</v>
      </c>
      <c r="E109" s="1427">
        <v>18943000</v>
      </c>
      <c r="F109" s="1768"/>
      <c r="G109" s="1405">
        <v>32953348</v>
      </c>
      <c r="H109" s="1769"/>
      <c r="I109" s="1406">
        <v>17952492.890000001</v>
      </c>
      <c r="J109" s="1771"/>
      <c r="K109" s="1407">
        <f t="shared" si="9"/>
        <v>0.94771118038325508</v>
      </c>
      <c r="L109" s="1408">
        <f t="shared" si="10"/>
        <v>0.54478509710151457</v>
      </c>
    </row>
    <row r="110" spans="1:12" ht="45" customHeight="1">
      <c r="A110" s="1765"/>
      <c r="B110" s="1411">
        <v>730</v>
      </c>
      <c r="C110" s="1403" t="s">
        <v>712</v>
      </c>
      <c r="D110" s="1403" t="s">
        <v>795</v>
      </c>
      <c r="E110" s="1427">
        <v>1023000</v>
      </c>
      <c r="F110" s="1768"/>
      <c r="G110" s="1405">
        <v>173277</v>
      </c>
      <c r="H110" s="1769"/>
      <c r="I110" s="1405">
        <v>10236.9</v>
      </c>
      <c r="J110" s="1771"/>
      <c r="K110" s="1407">
        <f t="shared" si="9"/>
        <v>1.000674486803519E-2</v>
      </c>
      <c r="L110" s="1408">
        <f t="shared" si="10"/>
        <v>5.9078238889177445E-2</v>
      </c>
    </row>
    <row r="111" spans="1:12" ht="45" customHeight="1">
      <c r="A111" s="1765"/>
      <c r="B111" s="1766">
        <v>750</v>
      </c>
      <c r="C111" s="1767" t="s">
        <v>83</v>
      </c>
      <c r="D111" s="1403" t="s">
        <v>821</v>
      </c>
      <c r="E111" s="1427">
        <v>32227000</v>
      </c>
      <c r="F111" s="1768"/>
      <c r="G111" s="1405">
        <v>35442329</v>
      </c>
      <c r="H111" s="1769"/>
      <c r="I111" s="1406">
        <v>31956353.800000001</v>
      </c>
      <c r="J111" s="1771"/>
      <c r="K111" s="1407">
        <f>I111/E111</f>
        <v>0.99160188041083563</v>
      </c>
      <c r="L111" s="1408">
        <f>I111/G111</f>
        <v>0.90164373227278605</v>
      </c>
    </row>
    <row r="112" spans="1:12" ht="45" customHeight="1">
      <c r="A112" s="1765"/>
      <c r="B112" s="1766"/>
      <c r="C112" s="1767"/>
      <c r="D112" s="1429" t="s">
        <v>822</v>
      </c>
      <c r="E112" s="1427">
        <v>60165000</v>
      </c>
      <c r="F112" s="1768"/>
      <c r="G112" s="1405">
        <v>54067163</v>
      </c>
      <c r="H112" s="1769"/>
      <c r="I112" s="1406">
        <v>41926350.890000001</v>
      </c>
      <c r="J112" s="1771"/>
      <c r="K112" s="1407">
        <f>I112/E112</f>
        <v>0.69685616039225462</v>
      </c>
      <c r="L112" s="1408">
        <f>I112/G112</f>
        <v>0.77544943295804147</v>
      </c>
    </row>
    <row r="113" spans="1:12" ht="45" customHeight="1">
      <c r="A113" s="1765"/>
      <c r="B113" s="1766"/>
      <c r="C113" s="1767"/>
      <c r="D113" s="1403" t="s">
        <v>792</v>
      </c>
      <c r="E113" s="1427">
        <v>336000</v>
      </c>
      <c r="F113" s="1768"/>
      <c r="G113" s="1405">
        <v>501804</v>
      </c>
      <c r="H113" s="1769"/>
      <c r="I113" s="1406">
        <v>331858.66000000003</v>
      </c>
      <c r="J113" s="1771"/>
      <c r="K113" s="1407">
        <f>I113/E113</f>
        <v>0.98767458333333347</v>
      </c>
      <c r="L113" s="1408">
        <f>I113/G113</f>
        <v>0.66133123689727469</v>
      </c>
    </row>
    <row r="114" spans="1:12" ht="45" customHeight="1">
      <c r="A114" s="1765"/>
      <c r="B114" s="1766"/>
      <c r="C114" s="1767"/>
      <c r="D114" s="1403" t="s">
        <v>795</v>
      </c>
      <c r="E114" s="1427">
        <v>76119000</v>
      </c>
      <c r="F114" s="1768"/>
      <c r="G114" s="1405">
        <v>81753763</v>
      </c>
      <c r="H114" s="1769"/>
      <c r="I114" s="1406">
        <v>66588849.289999999</v>
      </c>
      <c r="J114" s="1771"/>
      <c r="K114" s="1407">
        <f>I114/E114</f>
        <v>0.87479931804148769</v>
      </c>
      <c r="L114" s="1408">
        <f>I114/G114</f>
        <v>0.81450500682152083</v>
      </c>
    </row>
    <row r="115" spans="1:12" ht="45" customHeight="1">
      <c r="A115" s="1765"/>
      <c r="B115" s="1766">
        <v>758</v>
      </c>
      <c r="C115" s="1767" t="s">
        <v>401</v>
      </c>
      <c r="D115" s="1429" t="s">
        <v>797</v>
      </c>
      <c r="E115" s="1427">
        <v>1210954000</v>
      </c>
      <c r="F115" s="1768"/>
      <c r="G115" s="1405">
        <v>1638419087</v>
      </c>
      <c r="H115" s="1769"/>
      <c r="I115" s="1406">
        <v>1276725641.6499999</v>
      </c>
      <c r="J115" s="1771"/>
      <c r="K115" s="1407">
        <f t="shared" ref="K115:K132" si="11">I115/E115</f>
        <v>1.0543139059369719</v>
      </c>
      <c r="L115" s="1408">
        <f t="shared" ref="L115:L132" si="12">I115/G115</f>
        <v>0.77924241226200985</v>
      </c>
    </row>
    <row r="116" spans="1:12" ht="45" customHeight="1">
      <c r="A116" s="1765"/>
      <c r="B116" s="1766"/>
      <c r="C116" s="1767"/>
      <c r="D116" s="1429" t="s">
        <v>851</v>
      </c>
      <c r="E116" s="1427"/>
      <c r="F116" s="1768"/>
      <c r="G116" s="1405">
        <v>360500</v>
      </c>
      <c r="H116" s="1769"/>
      <c r="I116" s="1405">
        <v>360499.1</v>
      </c>
      <c r="J116" s="1771"/>
      <c r="K116" s="1410">
        <v>0</v>
      </c>
      <c r="L116" s="1408">
        <f t="shared" si="12"/>
        <v>0.99999750346740635</v>
      </c>
    </row>
    <row r="117" spans="1:12" ht="45" customHeight="1">
      <c r="A117" s="1765"/>
      <c r="B117" s="1766"/>
      <c r="C117" s="1767"/>
      <c r="D117" s="1429" t="s">
        <v>798</v>
      </c>
      <c r="E117" s="1427">
        <v>799726000</v>
      </c>
      <c r="F117" s="1768"/>
      <c r="G117" s="1405">
        <v>1144365500</v>
      </c>
      <c r="H117" s="1769"/>
      <c r="I117" s="1406">
        <v>864077396.58000004</v>
      </c>
      <c r="J117" s="1771"/>
      <c r="K117" s="1415">
        <f t="shared" si="11"/>
        <v>1.0804668056059201</v>
      </c>
      <c r="L117" s="1416">
        <f t="shared" si="12"/>
        <v>0.75507116963942034</v>
      </c>
    </row>
    <row r="118" spans="1:12" ht="45" customHeight="1">
      <c r="A118" s="1765"/>
      <c r="B118" s="1766"/>
      <c r="C118" s="1767"/>
      <c r="D118" s="1403" t="s">
        <v>799</v>
      </c>
      <c r="E118" s="1427">
        <v>1118621000</v>
      </c>
      <c r="F118" s="1768"/>
      <c r="G118" s="1405">
        <v>1682951882</v>
      </c>
      <c r="H118" s="1769"/>
      <c r="I118" s="1406">
        <v>1459916733.4000001</v>
      </c>
      <c r="J118" s="1771"/>
      <c r="K118" s="1407">
        <f t="shared" si="11"/>
        <v>1.3051039926838492</v>
      </c>
      <c r="L118" s="1408">
        <f t="shared" si="12"/>
        <v>0.86747384106136916</v>
      </c>
    </row>
    <row r="119" spans="1:12" ht="45" customHeight="1">
      <c r="A119" s="1765"/>
      <c r="B119" s="1766"/>
      <c r="C119" s="1767"/>
      <c r="D119" s="1429" t="s">
        <v>848</v>
      </c>
      <c r="E119" s="1427">
        <v>421765000</v>
      </c>
      <c r="F119" s="1768"/>
      <c r="G119" s="1405">
        <v>506068000</v>
      </c>
      <c r="H119" s="1769"/>
      <c r="I119" s="1406">
        <v>470212123.50999999</v>
      </c>
      <c r="J119" s="1771"/>
      <c r="K119" s="1407">
        <f t="shared" si="11"/>
        <v>1.1148675767548279</v>
      </c>
      <c r="L119" s="1408">
        <f t="shared" si="12"/>
        <v>0.92914810561031325</v>
      </c>
    </row>
    <row r="120" spans="1:12" ht="45" customHeight="1">
      <c r="A120" s="1765"/>
      <c r="B120" s="1766"/>
      <c r="C120" s="1767"/>
      <c r="D120" s="1403" t="s">
        <v>852</v>
      </c>
      <c r="E120" s="1427"/>
      <c r="F120" s="1768"/>
      <c r="G120" s="1405">
        <v>39885</v>
      </c>
      <c r="H120" s="1769"/>
      <c r="I120" s="1406">
        <v>39885</v>
      </c>
      <c r="J120" s="1771"/>
      <c r="K120" s="1410">
        <v>0</v>
      </c>
      <c r="L120" s="1408">
        <f t="shared" si="12"/>
        <v>1</v>
      </c>
    </row>
    <row r="121" spans="1:12" ht="45" customHeight="1">
      <c r="A121" s="1765"/>
      <c r="B121" s="1766"/>
      <c r="C121" s="1767"/>
      <c r="D121" s="1403" t="s">
        <v>801</v>
      </c>
      <c r="E121" s="1427">
        <v>1137208000</v>
      </c>
      <c r="F121" s="1768"/>
      <c r="G121" s="1405">
        <v>1636368115</v>
      </c>
      <c r="H121" s="1769"/>
      <c r="I121" s="1406">
        <v>1182952657.0100002</v>
      </c>
      <c r="J121" s="1771"/>
      <c r="K121" s="1407">
        <f t="shared" si="11"/>
        <v>1.0402254090808367</v>
      </c>
      <c r="L121" s="1408">
        <f t="shared" si="12"/>
        <v>0.72291353404304159</v>
      </c>
    </row>
    <row r="122" spans="1:12" ht="45" customHeight="1">
      <c r="A122" s="1765"/>
      <c r="B122" s="1766"/>
      <c r="C122" s="1767"/>
      <c r="D122" s="1403" t="s">
        <v>802</v>
      </c>
      <c r="E122" s="1427">
        <v>1257298000</v>
      </c>
      <c r="F122" s="1768"/>
      <c r="G122" s="1405">
        <v>2395980000</v>
      </c>
      <c r="H122" s="1769"/>
      <c r="I122" s="1406">
        <v>1946839920.0899999</v>
      </c>
      <c r="J122" s="1771"/>
      <c r="K122" s="1407">
        <f t="shared" si="11"/>
        <v>1.5484315731751741</v>
      </c>
      <c r="L122" s="1408">
        <f t="shared" si="12"/>
        <v>0.81254431175969744</v>
      </c>
    </row>
    <row r="123" spans="1:12" ht="45" customHeight="1">
      <c r="A123" s="1765"/>
      <c r="B123" s="1766"/>
      <c r="C123" s="1767"/>
      <c r="D123" s="1403" t="s">
        <v>803</v>
      </c>
      <c r="E123" s="1427">
        <v>891811000</v>
      </c>
      <c r="F123" s="1768"/>
      <c r="G123" s="1405">
        <v>1540707840</v>
      </c>
      <c r="H123" s="1769"/>
      <c r="I123" s="1406">
        <v>1143035929.3599999</v>
      </c>
      <c r="J123" s="1771"/>
      <c r="K123" s="1407">
        <f t="shared" si="11"/>
        <v>1.28170198546553</v>
      </c>
      <c r="L123" s="1408">
        <f t="shared" si="12"/>
        <v>0.74189012328255555</v>
      </c>
    </row>
    <row r="124" spans="1:12" ht="45" customHeight="1">
      <c r="A124" s="1765"/>
      <c r="B124" s="1766"/>
      <c r="C124" s="1767"/>
      <c r="D124" s="1403" t="s">
        <v>804</v>
      </c>
      <c r="E124" s="1427">
        <v>456300000</v>
      </c>
      <c r="F124" s="1768"/>
      <c r="G124" s="1405">
        <v>632552000</v>
      </c>
      <c r="H124" s="1769"/>
      <c r="I124" s="1406">
        <v>490305933.63</v>
      </c>
      <c r="J124" s="1771"/>
      <c r="K124" s="1407">
        <f t="shared" si="11"/>
        <v>1.0745253859960553</v>
      </c>
      <c r="L124" s="1408">
        <f t="shared" si="12"/>
        <v>0.77512352127572115</v>
      </c>
    </row>
    <row r="125" spans="1:12" ht="45" customHeight="1">
      <c r="A125" s="1765"/>
      <c r="B125" s="1766"/>
      <c r="C125" s="1767"/>
      <c r="D125" s="1403" t="s">
        <v>805</v>
      </c>
      <c r="E125" s="1427">
        <v>1035014000</v>
      </c>
      <c r="F125" s="1768"/>
      <c r="G125" s="1405">
        <v>1417289000</v>
      </c>
      <c r="H125" s="1769"/>
      <c r="I125" s="1406">
        <v>1228924895.4099998</v>
      </c>
      <c r="J125" s="1771"/>
      <c r="K125" s="1407">
        <f t="shared" si="11"/>
        <v>1.1873509879190038</v>
      </c>
      <c r="L125" s="1408">
        <f t="shared" si="12"/>
        <v>0.86709548681320459</v>
      </c>
    </row>
    <row r="126" spans="1:12" ht="45" customHeight="1">
      <c r="A126" s="1765"/>
      <c r="B126" s="1766"/>
      <c r="C126" s="1767"/>
      <c r="D126" s="1403" t="s">
        <v>806</v>
      </c>
      <c r="E126" s="1427">
        <v>599251000</v>
      </c>
      <c r="F126" s="1768"/>
      <c r="G126" s="1405">
        <v>1121910213</v>
      </c>
      <c r="H126" s="1769"/>
      <c r="I126" s="1406">
        <v>824323104.12000012</v>
      </c>
      <c r="J126" s="1771"/>
      <c r="K126" s="1407">
        <f t="shared" si="11"/>
        <v>1.3755890338439154</v>
      </c>
      <c r="L126" s="1408">
        <f t="shared" si="12"/>
        <v>0.73474962128720733</v>
      </c>
    </row>
    <row r="127" spans="1:12" ht="45" customHeight="1">
      <c r="A127" s="1765"/>
      <c r="B127" s="1766"/>
      <c r="C127" s="1767"/>
      <c r="D127" s="1403" t="s">
        <v>807</v>
      </c>
      <c r="E127" s="1427">
        <v>1108878000</v>
      </c>
      <c r="F127" s="1768"/>
      <c r="G127" s="1405">
        <v>1238878000</v>
      </c>
      <c r="H127" s="1769"/>
      <c r="I127" s="1406">
        <v>983624297.87000012</v>
      </c>
      <c r="J127" s="1771"/>
      <c r="K127" s="1407">
        <f t="shared" si="11"/>
        <v>0.88704465042141711</v>
      </c>
      <c r="L127" s="1408">
        <f t="shared" si="12"/>
        <v>0.79396381069806721</v>
      </c>
    </row>
    <row r="128" spans="1:12" ht="45" customHeight="1">
      <c r="A128" s="1765"/>
      <c r="B128" s="1766"/>
      <c r="C128" s="1767"/>
      <c r="D128" s="1403" t="s">
        <v>808</v>
      </c>
      <c r="E128" s="1427">
        <v>1561849000</v>
      </c>
      <c r="F128" s="1768"/>
      <c r="G128" s="1405">
        <v>2521210250</v>
      </c>
      <c r="H128" s="1769"/>
      <c r="I128" s="1406">
        <v>2150655600.0700002</v>
      </c>
      <c r="J128" s="1771"/>
      <c r="K128" s="1407">
        <f t="shared" si="11"/>
        <v>1.3769932945310335</v>
      </c>
      <c r="L128" s="1408">
        <f t="shared" si="12"/>
        <v>0.85302508986309256</v>
      </c>
    </row>
    <row r="129" spans="1:12" ht="45" customHeight="1">
      <c r="A129" s="1765"/>
      <c r="B129" s="1766"/>
      <c r="C129" s="1767"/>
      <c r="D129" s="1403" t="s">
        <v>809</v>
      </c>
      <c r="E129" s="1427">
        <v>708850000</v>
      </c>
      <c r="F129" s="1768"/>
      <c r="G129" s="1405">
        <v>1195741000</v>
      </c>
      <c r="H129" s="1769"/>
      <c r="I129" s="1406">
        <v>911010295.88999999</v>
      </c>
      <c r="J129" s="1771"/>
      <c r="K129" s="1407">
        <f t="shared" si="11"/>
        <v>1.2851947462650772</v>
      </c>
      <c r="L129" s="1408">
        <f t="shared" si="12"/>
        <v>0.7618792831307114</v>
      </c>
    </row>
    <row r="130" spans="1:12" ht="45" customHeight="1">
      <c r="A130" s="1765"/>
      <c r="B130" s="1766"/>
      <c r="C130" s="1767"/>
      <c r="D130" s="1403" t="s">
        <v>810</v>
      </c>
      <c r="E130" s="1427">
        <v>948141000</v>
      </c>
      <c r="F130" s="1768"/>
      <c r="G130" s="1405">
        <v>1493688000</v>
      </c>
      <c r="H130" s="1769"/>
      <c r="I130" s="1406">
        <v>1153054774.6100001</v>
      </c>
      <c r="J130" s="1771"/>
      <c r="K130" s="1407">
        <f t="shared" si="11"/>
        <v>1.2161216260134307</v>
      </c>
      <c r="L130" s="1408">
        <f t="shared" si="12"/>
        <v>0.77195155521768943</v>
      </c>
    </row>
    <row r="131" spans="1:12" ht="45" customHeight="1">
      <c r="A131" s="1765"/>
      <c r="B131" s="1766"/>
      <c r="C131" s="1767"/>
      <c r="D131" s="1403" t="s">
        <v>811</v>
      </c>
      <c r="E131" s="1427">
        <v>1079285000</v>
      </c>
      <c r="F131" s="1768"/>
      <c r="G131" s="1405">
        <v>1785926326</v>
      </c>
      <c r="H131" s="1769"/>
      <c r="I131" s="1406">
        <v>1560792177.8599999</v>
      </c>
      <c r="J131" s="1771"/>
      <c r="K131" s="1407">
        <f t="shared" si="11"/>
        <v>1.4461353376170334</v>
      </c>
      <c r="L131" s="1408">
        <f t="shared" si="12"/>
        <v>0.87393984574702999</v>
      </c>
    </row>
    <row r="132" spans="1:12" ht="45" customHeight="1">
      <c r="A132" s="1765"/>
      <c r="B132" s="1766"/>
      <c r="C132" s="1767"/>
      <c r="D132" s="1403" t="s">
        <v>812</v>
      </c>
      <c r="E132" s="1427">
        <v>560021000</v>
      </c>
      <c r="F132" s="1768"/>
      <c r="G132" s="1405">
        <v>1068180965</v>
      </c>
      <c r="H132" s="1769"/>
      <c r="I132" s="1406">
        <v>983203837.63000011</v>
      </c>
      <c r="J132" s="1771"/>
      <c r="K132" s="1407">
        <f t="shared" si="11"/>
        <v>1.755655301551192</v>
      </c>
      <c r="L132" s="1408">
        <f t="shared" si="12"/>
        <v>0.92044688104884931</v>
      </c>
    </row>
    <row r="133" spans="1:12" ht="45" customHeight="1">
      <c r="A133" s="1765"/>
      <c r="B133" s="1411">
        <v>801</v>
      </c>
      <c r="C133" s="1403" t="s">
        <v>115</v>
      </c>
      <c r="D133" s="1403" t="s">
        <v>795</v>
      </c>
      <c r="E133" s="1427">
        <v>228424000</v>
      </c>
      <c r="F133" s="1768"/>
      <c r="G133" s="1405">
        <v>191673866</v>
      </c>
      <c r="H133" s="1769"/>
      <c r="I133" s="1406">
        <v>112005974.01000001</v>
      </c>
      <c r="J133" s="1771"/>
      <c r="K133" s="1407">
        <f>I133/E133</f>
        <v>0.4903424071463594</v>
      </c>
      <c r="L133" s="1408">
        <f>I133/G133</f>
        <v>0.58435704536788546</v>
      </c>
    </row>
    <row r="134" spans="1:12" ht="45" customHeight="1">
      <c r="A134" s="1765"/>
      <c r="B134" s="1411">
        <v>851</v>
      </c>
      <c r="C134" s="1403" t="s">
        <v>404</v>
      </c>
      <c r="D134" s="1403" t="s">
        <v>795</v>
      </c>
      <c r="E134" s="1427">
        <v>67811000</v>
      </c>
      <c r="F134" s="1768"/>
      <c r="G134" s="1405">
        <v>76410222</v>
      </c>
      <c r="H134" s="1769"/>
      <c r="I134" s="1406">
        <v>52772087.969999999</v>
      </c>
      <c r="J134" s="1771"/>
      <c r="K134" s="1407">
        <f>I134/E134</f>
        <v>0.77822311970034364</v>
      </c>
      <c r="L134" s="1408">
        <f>I134/G134</f>
        <v>0.69064173076214852</v>
      </c>
    </row>
    <row r="135" spans="1:12" ht="45" customHeight="1">
      <c r="A135" s="1765"/>
      <c r="B135" s="1411">
        <v>852</v>
      </c>
      <c r="C135" s="1403" t="s">
        <v>406</v>
      </c>
      <c r="D135" s="1403" t="s">
        <v>795</v>
      </c>
      <c r="E135" s="1427">
        <v>17402000</v>
      </c>
      <c r="F135" s="1768"/>
      <c r="G135" s="1405">
        <v>14655034</v>
      </c>
      <c r="H135" s="1769"/>
      <c r="I135" s="1406">
        <v>7438827.8899999997</v>
      </c>
      <c r="J135" s="1771"/>
      <c r="K135" s="1407">
        <f>I135/E135</f>
        <v>0.42746970980347082</v>
      </c>
      <c r="L135" s="1408">
        <f>I135/G135</f>
        <v>0.50759540305399498</v>
      </c>
    </row>
    <row r="136" spans="1:12" ht="45" customHeight="1" thickBot="1">
      <c r="A136" s="1746"/>
      <c r="B136" s="1435">
        <v>853</v>
      </c>
      <c r="C136" s="1376" t="s">
        <v>582</v>
      </c>
      <c r="D136" s="1376" t="s">
        <v>795</v>
      </c>
      <c r="E136" s="1377">
        <v>320317000</v>
      </c>
      <c r="F136" s="1752"/>
      <c r="G136" s="1378">
        <v>254513849</v>
      </c>
      <c r="H136" s="1754"/>
      <c r="I136" s="1387">
        <v>170051499.06999999</v>
      </c>
      <c r="J136" s="1772"/>
      <c r="K136" s="1388">
        <f>I136/E136</f>
        <v>0.53088502661426018</v>
      </c>
      <c r="L136" s="1389">
        <f>I136/G136</f>
        <v>0.66814242029713677</v>
      </c>
    </row>
    <row r="137" spans="1:12" ht="45" customHeight="1">
      <c r="A137" s="1755">
        <v>37</v>
      </c>
      <c r="B137" s="1794">
        <v>750</v>
      </c>
      <c r="C137" s="1796" t="s">
        <v>83</v>
      </c>
      <c r="D137" s="1436" t="s">
        <v>822</v>
      </c>
      <c r="E137" s="1373">
        <v>472000</v>
      </c>
      <c r="F137" s="1751">
        <f>SUM(E137:E142)</f>
        <v>84369000</v>
      </c>
      <c r="G137" s="1343">
        <v>472000</v>
      </c>
      <c r="H137" s="1753">
        <f>SUM(G137:G142)</f>
        <v>87873225</v>
      </c>
      <c r="I137" s="1346">
        <v>0</v>
      </c>
      <c r="J137" s="1751">
        <f>SUM(I137:I142)</f>
        <v>39815614.019999996</v>
      </c>
      <c r="K137" s="1354">
        <v>0</v>
      </c>
      <c r="L137" s="1355">
        <v>0</v>
      </c>
    </row>
    <row r="138" spans="1:12" ht="45" customHeight="1">
      <c r="A138" s="1792"/>
      <c r="B138" s="1795"/>
      <c r="C138" s="1797"/>
      <c r="D138" s="1403" t="s">
        <v>795</v>
      </c>
      <c r="E138" s="1427">
        <v>2625000</v>
      </c>
      <c r="F138" s="1768"/>
      <c r="G138" s="1405">
        <v>2528198</v>
      </c>
      <c r="H138" s="1769"/>
      <c r="I138" s="1406">
        <v>1076301.3899999997</v>
      </c>
      <c r="J138" s="1768"/>
      <c r="K138" s="1407">
        <f>I138/E138</f>
        <v>0.41001957714285703</v>
      </c>
      <c r="L138" s="1408">
        <f>I138/G138</f>
        <v>0.42571878863918083</v>
      </c>
    </row>
    <row r="139" spans="1:12" ht="45" customHeight="1">
      <c r="A139" s="1792"/>
      <c r="B139" s="1795">
        <v>755</v>
      </c>
      <c r="C139" s="1797" t="s">
        <v>391</v>
      </c>
      <c r="D139" s="1403" t="s">
        <v>822</v>
      </c>
      <c r="E139" s="1427">
        <v>24953000</v>
      </c>
      <c r="F139" s="1768"/>
      <c r="G139" s="1405">
        <v>24443000</v>
      </c>
      <c r="H139" s="1769"/>
      <c r="I139" s="1417">
        <v>0</v>
      </c>
      <c r="J139" s="1768"/>
      <c r="K139" s="1410">
        <v>0</v>
      </c>
      <c r="L139" s="1418">
        <v>0</v>
      </c>
    </row>
    <row r="140" spans="1:12" ht="45" customHeight="1">
      <c r="A140" s="1792"/>
      <c r="B140" s="1795"/>
      <c r="C140" s="1797"/>
      <c r="D140" s="1403" t="s">
        <v>792</v>
      </c>
      <c r="E140" s="1427">
        <v>17387000</v>
      </c>
      <c r="F140" s="1768"/>
      <c r="G140" s="1405">
        <v>19748239</v>
      </c>
      <c r="H140" s="1769"/>
      <c r="I140" s="1437">
        <v>13354597.9</v>
      </c>
      <c r="J140" s="1768"/>
      <c r="K140" s="1407">
        <f t="shared" ref="K140:K146" si="13">I140/E140</f>
        <v>0.76807947892103301</v>
      </c>
      <c r="L140" s="1408">
        <f t="shared" ref="L140:L149" si="14">I140/G140</f>
        <v>0.6762424690120471</v>
      </c>
    </row>
    <row r="141" spans="1:12" ht="45" customHeight="1">
      <c r="A141" s="1792"/>
      <c r="B141" s="1795"/>
      <c r="C141" s="1797"/>
      <c r="D141" s="1403" t="s">
        <v>796</v>
      </c>
      <c r="E141" s="1427">
        <v>1264000</v>
      </c>
      <c r="F141" s="1768"/>
      <c r="G141" s="1405">
        <v>1264000</v>
      </c>
      <c r="H141" s="1769"/>
      <c r="I141" s="1406">
        <v>836066.24</v>
      </c>
      <c r="J141" s="1768"/>
      <c r="K141" s="1407">
        <f t="shared" si="13"/>
        <v>0.66144481012658229</v>
      </c>
      <c r="L141" s="1408">
        <f t="shared" si="14"/>
        <v>0.66144481012658229</v>
      </c>
    </row>
    <row r="142" spans="1:12" ht="45" customHeight="1">
      <c r="A142" s="1793"/>
      <c r="B142" s="1798"/>
      <c r="C142" s="1799"/>
      <c r="D142" s="1397" t="s">
        <v>795</v>
      </c>
      <c r="E142" s="1438">
        <v>37668000</v>
      </c>
      <c r="F142" s="1774"/>
      <c r="G142" s="1399">
        <v>39417788</v>
      </c>
      <c r="H142" s="1775"/>
      <c r="I142" s="1400">
        <v>24548648.489999998</v>
      </c>
      <c r="J142" s="1774"/>
      <c r="K142" s="1401">
        <f t="shared" si="13"/>
        <v>0.65171096129340556</v>
      </c>
      <c r="L142" s="1402">
        <f t="shared" si="14"/>
        <v>0.62278097619277872</v>
      </c>
    </row>
    <row r="143" spans="1:12" ht="45" customHeight="1">
      <c r="A143" s="1792">
        <v>39</v>
      </c>
      <c r="B143" s="1795">
        <v>600</v>
      </c>
      <c r="C143" s="1797" t="s">
        <v>368</v>
      </c>
      <c r="D143" s="1429" t="s">
        <v>816</v>
      </c>
      <c r="E143" s="1427">
        <v>3199801000</v>
      </c>
      <c r="F143" s="1774">
        <f>SUM(E143:E146)</f>
        <v>12619173000</v>
      </c>
      <c r="G143" s="1405">
        <v>3200524497</v>
      </c>
      <c r="H143" s="1769">
        <f>SUM(G143:G147)</f>
        <v>12646030976</v>
      </c>
      <c r="I143" s="1406">
        <v>2728075683.3800001</v>
      </c>
      <c r="J143" s="1800">
        <f>SUM(I143:I147)</f>
        <v>8821549267.7800007</v>
      </c>
      <c r="K143" s="1407">
        <f t="shared" si="13"/>
        <v>0.85257667066795717</v>
      </c>
      <c r="L143" s="1408">
        <f t="shared" si="14"/>
        <v>0.85238394080006319</v>
      </c>
    </row>
    <row r="144" spans="1:12" ht="45" customHeight="1">
      <c r="A144" s="1792"/>
      <c r="B144" s="1795"/>
      <c r="C144" s="1797"/>
      <c r="D144" s="1403" t="s">
        <v>792</v>
      </c>
      <c r="E144" s="1427">
        <v>9209291000</v>
      </c>
      <c r="F144" s="1787"/>
      <c r="G144" s="1405">
        <v>9186041573</v>
      </c>
      <c r="H144" s="1769"/>
      <c r="I144" s="1406">
        <v>5836856805.5100002</v>
      </c>
      <c r="J144" s="1800"/>
      <c r="K144" s="1407">
        <f t="shared" si="13"/>
        <v>0.63380088711606575</v>
      </c>
      <c r="L144" s="1408">
        <f t="shared" si="14"/>
        <v>0.63540500651182941</v>
      </c>
    </row>
    <row r="145" spans="1:12" ht="45" customHeight="1">
      <c r="A145" s="1792"/>
      <c r="B145" s="1795"/>
      <c r="C145" s="1797"/>
      <c r="D145" s="1403" t="s">
        <v>796</v>
      </c>
      <c r="E145" s="1427">
        <v>6363000</v>
      </c>
      <c r="F145" s="1787"/>
      <c r="G145" s="1405">
        <v>7331334</v>
      </c>
      <c r="H145" s="1769"/>
      <c r="I145" s="1406">
        <v>4558241.3600000013</v>
      </c>
      <c r="J145" s="1800"/>
      <c r="K145" s="1407">
        <f t="shared" si="13"/>
        <v>0.71636670752789589</v>
      </c>
      <c r="L145" s="1408">
        <f t="shared" si="14"/>
        <v>0.6217478783533803</v>
      </c>
    </row>
    <row r="146" spans="1:12" ht="45" customHeight="1">
      <c r="A146" s="1792"/>
      <c r="B146" s="1795"/>
      <c r="C146" s="1797"/>
      <c r="D146" s="1429" t="s">
        <v>850</v>
      </c>
      <c r="E146" s="1427">
        <v>203718000</v>
      </c>
      <c r="F146" s="1787"/>
      <c r="G146" s="1405">
        <v>252058545</v>
      </c>
      <c r="H146" s="1769"/>
      <c r="I146" s="1406">
        <v>252058537.53</v>
      </c>
      <c r="J146" s="1800"/>
      <c r="K146" s="1407">
        <f t="shared" si="13"/>
        <v>1.2372914397844079</v>
      </c>
      <c r="L146" s="1408">
        <f t="shared" si="14"/>
        <v>0.99999997036402788</v>
      </c>
    </row>
    <row r="147" spans="1:12" ht="45" customHeight="1" thickBot="1">
      <c r="A147" s="1756"/>
      <c r="B147" s="1439">
        <v>750</v>
      </c>
      <c r="C147" s="1440" t="s">
        <v>83</v>
      </c>
      <c r="D147" s="1441" t="s">
        <v>796</v>
      </c>
      <c r="E147" s="1377"/>
      <c r="F147" s="1788"/>
      <c r="G147" s="1378">
        <v>75027</v>
      </c>
      <c r="H147" s="1754"/>
      <c r="I147" s="1430">
        <v>0</v>
      </c>
      <c r="J147" s="1801"/>
      <c r="K147" s="1362">
        <v>0</v>
      </c>
      <c r="L147" s="1431">
        <v>0</v>
      </c>
    </row>
    <row r="148" spans="1:12" ht="45" customHeight="1">
      <c r="A148" s="1812">
        <v>40</v>
      </c>
      <c r="B148" s="1442">
        <v>630</v>
      </c>
      <c r="C148" s="1443" t="s">
        <v>132</v>
      </c>
      <c r="D148" s="1444" t="s">
        <v>796</v>
      </c>
      <c r="E148" s="1445"/>
      <c r="F148" s="1813">
        <f>SUM(E148:E149)</f>
        <v>181000</v>
      </c>
      <c r="G148" s="1361">
        <v>1657748</v>
      </c>
      <c r="H148" s="1781">
        <f>SUM(G148:G149)</f>
        <v>1838748</v>
      </c>
      <c r="I148" s="1414">
        <v>568913.61</v>
      </c>
      <c r="J148" s="1813">
        <f>SUM(I148:I149)</f>
        <v>690286.59</v>
      </c>
      <c r="K148" s="1372">
        <v>0</v>
      </c>
      <c r="L148" s="1416">
        <f t="shared" si="14"/>
        <v>0.34318461551454138</v>
      </c>
    </row>
    <row r="149" spans="1:12" ht="45" customHeight="1">
      <c r="A149" s="1793"/>
      <c r="B149" s="1446">
        <v>750</v>
      </c>
      <c r="C149" s="1447" t="s">
        <v>83</v>
      </c>
      <c r="D149" s="1448" t="s">
        <v>796</v>
      </c>
      <c r="E149" s="1438">
        <v>181000</v>
      </c>
      <c r="F149" s="1814"/>
      <c r="G149" s="1399">
        <v>181000</v>
      </c>
      <c r="H149" s="1775"/>
      <c r="I149" s="1400">
        <v>121372.98000000001</v>
      </c>
      <c r="J149" s="1814"/>
      <c r="K149" s="1401">
        <f>I149/E149</f>
        <v>0.67056895027624319</v>
      </c>
      <c r="L149" s="1402">
        <f t="shared" si="14"/>
        <v>0.67056895027624319</v>
      </c>
    </row>
    <row r="150" spans="1:12" ht="45" customHeight="1">
      <c r="A150" s="1792">
        <v>41</v>
      </c>
      <c r="B150" s="1449" t="s">
        <v>352</v>
      </c>
      <c r="C150" s="1429" t="s">
        <v>353</v>
      </c>
      <c r="D150" s="1403" t="s">
        <v>792</v>
      </c>
      <c r="E150" s="1427">
        <f>35863000-29175000</f>
        <v>6688000</v>
      </c>
      <c r="F150" s="1768">
        <f>SUM(E150:E166)</f>
        <v>546572000</v>
      </c>
      <c r="G150" s="1405">
        <v>6687326.5300000003</v>
      </c>
      <c r="H150" s="1769">
        <f>SUM(G150:G166)</f>
        <v>553848359.01999998</v>
      </c>
      <c r="I150" s="1406">
        <v>4338887.96</v>
      </c>
      <c r="J150" s="1771">
        <f>SUM(I150:I166)</f>
        <v>490960980.18999994</v>
      </c>
      <c r="K150" s="1407">
        <f>I150/E150</f>
        <v>0.64875717105263153</v>
      </c>
      <c r="L150" s="1408">
        <f>I150/G150</f>
        <v>0.64882250635367134</v>
      </c>
    </row>
    <row r="151" spans="1:12" ht="45" customHeight="1">
      <c r="A151" s="1792"/>
      <c r="B151" s="1815">
        <v>750</v>
      </c>
      <c r="C151" s="1767" t="s">
        <v>83</v>
      </c>
      <c r="D151" s="1403" t="s">
        <v>821</v>
      </c>
      <c r="E151" s="1427"/>
      <c r="F151" s="1768"/>
      <c r="G151" s="1417">
        <v>0</v>
      </c>
      <c r="H151" s="1769"/>
      <c r="I151" s="1417">
        <v>0</v>
      </c>
      <c r="J151" s="1771"/>
      <c r="K151" s="1410">
        <v>0</v>
      </c>
      <c r="L151" s="1418">
        <v>0</v>
      </c>
    </row>
    <row r="152" spans="1:12" ht="45" customHeight="1">
      <c r="A152" s="1792"/>
      <c r="B152" s="1815"/>
      <c r="C152" s="1767"/>
      <c r="D152" s="1429" t="s">
        <v>822</v>
      </c>
      <c r="E152" s="1427"/>
      <c r="F152" s="1768"/>
      <c r="G152" s="1417">
        <v>0</v>
      </c>
      <c r="H152" s="1769"/>
      <c r="I152" s="1417">
        <v>0</v>
      </c>
      <c r="J152" s="1771"/>
      <c r="K152" s="1410">
        <v>0</v>
      </c>
      <c r="L152" s="1418">
        <v>0</v>
      </c>
    </row>
    <row r="153" spans="1:12" ht="45" customHeight="1">
      <c r="A153" s="1792"/>
      <c r="B153" s="1815"/>
      <c r="C153" s="1767"/>
      <c r="D153" s="1403" t="s">
        <v>792</v>
      </c>
      <c r="E153" s="1427">
        <v>1237000</v>
      </c>
      <c r="F153" s="1768"/>
      <c r="G153" s="1405">
        <v>852894</v>
      </c>
      <c r="H153" s="1769"/>
      <c r="I153" s="1406">
        <v>171655.91999999998</v>
      </c>
      <c r="J153" s="1771"/>
      <c r="K153" s="1407">
        <f t="shared" ref="K153:K167" si="15">I153/E153</f>
        <v>0.13876792239288599</v>
      </c>
      <c r="L153" s="1408">
        <f t="shared" ref="L153:L172" si="16">I153/G153</f>
        <v>0.20126290019627291</v>
      </c>
    </row>
    <row r="154" spans="1:12" ht="45" customHeight="1">
      <c r="A154" s="1792"/>
      <c r="B154" s="1802">
        <v>801</v>
      </c>
      <c r="C154" s="1784" t="s">
        <v>115</v>
      </c>
      <c r="D154" s="1403" t="s">
        <v>795</v>
      </c>
      <c r="E154" s="1427">
        <v>635000</v>
      </c>
      <c r="F154" s="1768"/>
      <c r="G154" s="1405">
        <v>76878</v>
      </c>
      <c r="H154" s="1769"/>
      <c r="I154" s="1406">
        <v>51129.46</v>
      </c>
      <c r="J154" s="1771"/>
      <c r="K154" s="1407">
        <f t="shared" si="15"/>
        <v>8.0518834645669293E-2</v>
      </c>
      <c r="L154" s="1408">
        <f t="shared" si="16"/>
        <v>0.66507271260958922</v>
      </c>
    </row>
    <row r="155" spans="1:12" ht="45" customHeight="1">
      <c r="A155" s="1792"/>
      <c r="B155" s="1803"/>
      <c r="C155" s="1805"/>
      <c r="D155" s="1429" t="s">
        <v>798</v>
      </c>
      <c r="E155" s="1427"/>
      <c r="F155" s="1768"/>
      <c r="G155" s="1405">
        <v>193800</v>
      </c>
      <c r="H155" s="1769"/>
      <c r="I155" s="1417">
        <v>0</v>
      </c>
      <c r="J155" s="1771"/>
      <c r="K155" s="1410">
        <v>0</v>
      </c>
      <c r="L155" s="1418">
        <v>0</v>
      </c>
    </row>
    <row r="156" spans="1:12" ht="45" customHeight="1">
      <c r="A156" s="1792"/>
      <c r="B156" s="1803"/>
      <c r="C156" s="1805"/>
      <c r="D156" s="1429" t="s">
        <v>848</v>
      </c>
      <c r="E156" s="1427">
        <v>346000</v>
      </c>
      <c r="F156" s="1768"/>
      <c r="G156" s="1405">
        <v>581000</v>
      </c>
      <c r="H156" s="1769"/>
      <c r="I156" s="1406">
        <v>347758.17000000004</v>
      </c>
      <c r="J156" s="1771"/>
      <c r="K156" s="1407">
        <f t="shared" si="15"/>
        <v>1.0050814161849713</v>
      </c>
      <c r="L156" s="1408">
        <f t="shared" si="16"/>
        <v>0.59855106712564554</v>
      </c>
    </row>
    <row r="157" spans="1:12" ht="45" customHeight="1">
      <c r="A157" s="1792"/>
      <c r="B157" s="1803"/>
      <c r="C157" s="1805"/>
      <c r="D157" s="1403" t="s">
        <v>799</v>
      </c>
      <c r="E157" s="1427">
        <v>715000</v>
      </c>
      <c r="F157" s="1768"/>
      <c r="G157" s="1405">
        <v>945000</v>
      </c>
      <c r="H157" s="1769"/>
      <c r="I157" s="1406">
        <v>430005.02</v>
      </c>
      <c r="J157" s="1771"/>
      <c r="K157" s="1407">
        <f t="shared" si="15"/>
        <v>0.60140562237762241</v>
      </c>
      <c r="L157" s="1408">
        <f t="shared" si="16"/>
        <v>0.45503176719576721</v>
      </c>
    </row>
    <row r="158" spans="1:12" ht="45" customHeight="1">
      <c r="A158" s="1792"/>
      <c r="B158" s="1803"/>
      <c r="C158" s="1805"/>
      <c r="D158" s="1403" t="s">
        <v>806</v>
      </c>
      <c r="E158" s="1427">
        <v>754000</v>
      </c>
      <c r="F158" s="1768"/>
      <c r="G158" s="1405">
        <v>1206151</v>
      </c>
      <c r="H158" s="1769"/>
      <c r="I158" s="1406">
        <v>889933.89</v>
      </c>
      <c r="J158" s="1771"/>
      <c r="K158" s="1407">
        <f t="shared" si="15"/>
        <v>1.1802836737400531</v>
      </c>
      <c r="L158" s="1408">
        <f t="shared" si="16"/>
        <v>0.73782958352644068</v>
      </c>
    </row>
    <row r="159" spans="1:12" ht="45" customHeight="1">
      <c r="A159" s="1792"/>
      <c r="B159" s="1804"/>
      <c r="C159" s="1779"/>
      <c r="D159" s="1397" t="s">
        <v>809</v>
      </c>
      <c r="E159" s="1427"/>
      <c r="F159" s="1768"/>
      <c r="G159" s="1405">
        <v>292782</v>
      </c>
      <c r="H159" s="1769"/>
      <c r="I159" s="1406">
        <v>230396.74000000002</v>
      </c>
      <c r="J159" s="1771"/>
      <c r="K159" s="1410">
        <v>0</v>
      </c>
      <c r="L159" s="1408">
        <f t="shared" si="16"/>
        <v>0.78692248840434187</v>
      </c>
    </row>
    <row r="160" spans="1:12" ht="45" customHeight="1">
      <c r="A160" s="1792"/>
      <c r="B160" s="1806" t="s">
        <v>413</v>
      </c>
      <c r="C160" s="1807" t="s">
        <v>584</v>
      </c>
      <c r="D160" s="1403" t="s">
        <v>821</v>
      </c>
      <c r="E160" s="1427">
        <f>18760000-18751000</f>
        <v>9000</v>
      </c>
      <c r="F160" s="1768"/>
      <c r="G160" s="1405">
        <v>8613.09</v>
      </c>
      <c r="H160" s="1769"/>
      <c r="I160" s="1406">
        <v>8613.09</v>
      </c>
      <c r="J160" s="1771"/>
      <c r="K160" s="1407">
        <f t="shared" si="15"/>
        <v>0.95701000000000003</v>
      </c>
      <c r="L160" s="1408">
        <f t="shared" si="16"/>
        <v>1</v>
      </c>
    </row>
    <row r="161" spans="1:12" ht="45" customHeight="1">
      <c r="A161" s="1792"/>
      <c r="B161" s="1806"/>
      <c r="C161" s="1807"/>
      <c r="D161" s="1429" t="s">
        <v>822</v>
      </c>
      <c r="E161" s="1427">
        <f>244000-235000</f>
        <v>9000</v>
      </c>
      <c r="F161" s="1768"/>
      <c r="G161" s="1405">
        <v>8911</v>
      </c>
      <c r="H161" s="1769"/>
      <c r="I161" s="1406">
        <v>8911</v>
      </c>
      <c r="J161" s="1771"/>
      <c r="K161" s="1407">
        <f t="shared" si="15"/>
        <v>0.99011111111111116</v>
      </c>
      <c r="L161" s="1408">
        <f t="shared" si="16"/>
        <v>1</v>
      </c>
    </row>
    <row r="162" spans="1:12" ht="45" customHeight="1">
      <c r="A162" s="1792"/>
      <c r="B162" s="1806"/>
      <c r="C162" s="1807"/>
      <c r="D162" s="1403" t="s">
        <v>792</v>
      </c>
      <c r="E162" s="1427">
        <f>2095360000-1559872000</f>
        <v>535488000</v>
      </c>
      <c r="F162" s="1768"/>
      <c r="G162" s="1405">
        <v>541855364.39999998</v>
      </c>
      <c r="H162" s="1769"/>
      <c r="I162" s="1405">
        <v>483843033.15999997</v>
      </c>
      <c r="J162" s="1771"/>
      <c r="K162" s="1407">
        <f t="shared" si="15"/>
        <v>0.90355532366738367</v>
      </c>
      <c r="L162" s="1408">
        <f t="shared" si="16"/>
        <v>0.89293760835193092</v>
      </c>
    </row>
    <row r="163" spans="1:12" ht="45" customHeight="1">
      <c r="A163" s="1792"/>
      <c r="B163" s="1806"/>
      <c r="C163" s="1807"/>
      <c r="D163" s="1403" t="s">
        <v>799</v>
      </c>
      <c r="E163" s="1427"/>
      <c r="F163" s="1768"/>
      <c r="G163" s="1405">
        <v>1275</v>
      </c>
      <c r="H163" s="1769"/>
      <c r="I163" s="1405">
        <v>1097.78</v>
      </c>
      <c r="J163" s="1771"/>
      <c r="K163" s="1410">
        <v>0</v>
      </c>
      <c r="L163" s="1408">
        <f t="shared" si="16"/>
        <v>0.86100392156862748</v>
      </c>
    </row>
    <row r="164" spans="1:12" ht="45" customHeight="1">
      <c r="A164" s="1792"/>
      <c r="B164" s="1806"/>
      <c r="C164" s="1807"/>
      <c r="D164" s="1403" t="s">
        <v>804</v>
      </c>
      <c r="E164" s="1427">
        <v>551000</v>
      </c>
      <c r="F164" s="1768"/>
      <c r="G164" s="1405">
        <v>646155</v>
      </c>
      <c r="H164" s="1769"/>
      <c r="I164" s="1406">
        <v>449613.47</v>
      </c>
      <c r="J164" s="1771"/>
      <c r="K164" s="1407">
        <f t="shared" si="15"/>
        <v>0.8159954083484573</v>
      </c>
      <c r="L164" s="1408">
        <f t="shared" si="16"/>
        <v>0.69582912768608152</v>
      </c>
    </row>
    <row r="165" spans="1:12" ht="45" customHeight="1">
      <c r="A165" s="1792"/>
      <c r="B165" s="1806"/>
      <c r="C165" s="1807"/>
      <c r="D165" s="1403" t="s">
        <v>807</v>
      </c>
      <c r="E165" s="1427">
        <v>38000</v>
      </c>
      <c r="F165" s="1768"/>
      <c r="G165" s="1405">
        <v>23000</v>
      </c>
      <c r="H165" s="1769"/>
      <c r="I165" s="1406">
        <v>11440.89</v>
      </c>
      <c r="J165" s="1771"/>
      <c r="K165" s="1407">
        <f t="shared" si="15"/>
        <v>0.30107605263157894</v>
      </c>
      <c r="L165" s="1408">
        <f t="shared" si="16"/>
        <v>0.49742999999999998</v>
      </c>
    </row>
    <row r="166" spans="1:12" ht="45" customHeight="1" thickBot="1">
      <c r="A166" s="1756"/>
      <c r="B166" s="1758"/>
      <c r="C166" s="1808"/>
      <c r="D166" s="1376" t="s">
        <v>809</v>
      </c>
      <c r="E166" s="1377">
        <v>102000</v>
      </c>
      <c r="F166" s="1752"/>
      <c r="G166" s="1378">
        <v>469209</v>
      </c>
      <c r="H166" s="1754"/>
      <c r="I166" s="1387">
        <v>178503.63999999998</v>
      </c>
      <c r="J166" s="1772"/>
      <c r="K166" s="1388">
        <f t="shared" si="15"/>
        <v>1.7500356862745097</v>
      </c>
      <c r="L166" s="1389">
        <f t="shared" si="16"/>
        <v>0.38043524314324745</v>
      </c>
    </row>
    <row r="167" spans="1:12" ht="45" customHeight="1">
      <c r="A167" s="1809">
        <v>42</v>
      </c>
      <c r="B167" s="1450" t="s">
        <v>377</v>
      </c>
      <c r="C167" s="1349" t="s">
        <v>83</v>
      </c>
      <c r="D167" s="1350" t="s">
        <v>796</v>
      </c>
      <c r="E167" s="1373">
        <v>7009000</v>
      </c>
      <c r="F167" s="1751">
        <f>SUM(E167:E177)</f>
        <v>122543000</v>
      </c>
      <c r="G167" s="1343">
        <v>7009000</v>
      </c>
      <c r="H167" s="1753">
        <f>SUM(G167:G177)</f>
        <v>126731094</v>
      </c>
      <c r="I167" s="1343">
        <v>576996.93000000005</v>
      </c>
      <c r="J167" s="1770">
        <f>SUM(I167:I177)</f>
        <v>54082014.359999999</v>
      </c>
      <c r="K167" s="1374">
        <f t="shared" si="15"/>
        <v>8.2322289912969041E-2</v>
      </c>
      <c r="L167" s="1375">
        <f t="shared" si="16"/>
        <v>8.2322289912969041E-2</v>
      </c>
    </row>
    <row r="168" spans="1:12" ht="45" customHeight="1">
      <c r="A168" s="1810"/>
      <c r="B168" s="1806" t="s">
        <v>387</v>
      </c>
      <c r="C168" s="1807" t="s">
        <v>579</v>
      </c>
      <c r="D168" s="1403" t="s">
        <v>821</v>
      </c>
      <c r="E168" s="1427"/>
      <c r="F168" s="1768"/>
      <c r="G168" s="1405">
        <v>190357</v>
      </c>
      <c r="H168" s="1769"/>
      <c r="I168" s="1405">
        <v>27207.07</v>
      </c>
      <c r="J168" s="1771"/>
      <c r="K168" s="1410">
        <v>0</v>
      </c>
      <c r="L168" s="1408">
        <f t="shared" si="16"/>
        <v>0.14292655379103475</v>
      </c>
    </row>
    <row r="169" spans="1:12" ht="45" customHeight="1">
      <c r="A169" s="1810"/>
      <c r="B169" s="1806"/>
      <c r="C169" s="1807"/>
      <c r="D169" s="1429" t="s">
        <v>822</v>
      </c>
      <c r="E169" s="1427">
        <v>12945000</v>
      </c>
      <c r="F169" s="1768"/>
      <c r="G169" s="1405">
        <f>9737647-500000</f>
        <v>9237647</v>
      </c>
      <c r="H169" s="1769"/>
      <c r="I169" s="1405">
        <v>434323.64</v>
      </c>
      <c r="J169" s="1771"/>
      <c r="K169" s="1407">
        <f>I169/E169</f>
        <v>3.3551459250675937E-2</v>
      </c>
      <c r="L169" s="1408">
        <f t="shared" si="16"/>
        <v>4.7016695918343711E-2</v>
      </c>
    </row>
    <row r="170" spans="1:12" ht="45" customHeight="1">
      <c r="A170" s="1810"/>
      <c r="B170" s="1806"/>
      <c r="C170" s="1807"/>
      <c r="D170" s="1403" t="s">
        <v>792</v>
      </c>
      <c r="E170" s="1427">
        <v>42360000</v>
      </c>
      <c r="F170" s="1768"/>
      <c r="G170" s="1405">
        <v>44569459</v>
      </c>
      <c r="H170" s="1769"/>
      <c r="I170" s="1405">
        <v>22532801.470000003</v>
      </c>
      <c r="J170" s="1771"/>
      <c r="K170" s="1407">
        <f>I170/E170</f>
        <v>0.53193582318224741</v>
      </c>
      <c r="L170" s="1408">
        <f t="shared" si="16"/>
        <v>0.50556596323056113</v>
      </c>
    </row>
    <row r="171" spans="1:12" ht="45" customHeight="1">
      <c r="A171" s="1810"/>
      <c r="B171" s="1806"/>
      <c r="C171" s="1807"/>
      <c r="D171" s="1403" t="s">
        <v>796</v>
      </c>
      <c r="E171" s="1427">
        <v>23077000</v>
      </c>
      <c r="F171" s="1768"/>
      <c r="G171" s="1405">
        <v>25071009</v>
      </c>
      <c r="H171" s="1769"/>
      <c r="I171" s="1405">
        <v>20061660.699999999</v>
      </c>
      <c r="J171" s="1771"/>
      <c r="K171" s="1407">
        <f>I171/E171</f>
        <v>0.86933573254755814</v>
      </c>
      <c r="L171" s="1408">
        <f t="shared" si="16"/>
        <v>0.800193590134326</v>
      </c>
    </row>
    <row r="172" spans="1:12" ht="45" customHeight="1">
      <c r="A172" s="1810"/>
      <c r="B172" s="1806"/>
      <c r="C172" s="1807"/>
      <c r="D172" s="1403" t="s">
        <v>799</v>
      </c>
      <c r="E172" s="1427">
        <v>10209000</v>
      </c>
      <c r="F172" s="1768"/>
      <c r="G172" s="1405">
        <v>12599554</v>
      </c>
      <c r="H172" s="1769"/>
      <c r="I172" s="1405">
        <v>9451566.3599999994</v>
      </c>
      <c r="J172" s="1771"/>
      <c r="K172" s="1407">
        <f>I172/E172</f>
        <v>0.92580726417866588</v>
      </c>
      <c r="L172" s="1408">
        <f t="shared" si="16"/>
        <v>0.75015086724498337</v>
      </c>
    </row>
    <row r="173" spans="1:12" ht="45" customHeight="1">
      <c r="A173" s="1810"/>
      <c r="B173" s="1806"/>
      <c r="C173" s="1807"/>
      <c r="D173" s="1403" t="s">
        <v>801</v>
      </c>
      <c r="E173" s="1427">
        <v>7140000</v>
      </c>
      <c r="F173" s="1768"/>
      <c r="G173" s="1405">
        <v>6970000</v>
      </c>
      <c r="H173" s="1769"/>
      <c r="I173" s="1417">
        <v>0</v>
      </c>
      <c r="J173" s="1771"/>
      <c r="K173" s="1410">
        <v>0</v>
      </c>
      <c r="L173" s="1418">
        <v>0</v>
      </c>
    </row>
    <row r="174" spans="1:12" ht="45" customHeight="1">
      <c r="A174" s="1810"/>
      <c r="B174" s="1806"/>
      <c r="C174" s="1807"/>
      <c r="D174" s="1403" t="s">
        <v>802</v>
      </c>
      <c r="E174" s="1427">
        <v>16233000</v>
      </c>
      <c r="F174" s="1768"/>
      <c r="G174" s="1405">
        <v>16733000</v>
      </c>
      <c r="H174" s="1769"/>
      <c r="I174" s="1405">
        <v>56600</v>
      </c>
      <c r="J174" s="1771"/>
      <c r="K174" s="1451">
        <f>I174/E174</f>
        <v>3.4867245733998646E-3</v>
      </c>
      <c r="L174" s="1408">
        <f>I174/G174</f>
        <v>3.3825375007470269E-3</v>
      </c>
    </row>
    <row r="175" spans="1:12" ht="45" customHeight="1">
      <c r="A175" s="1810"/>
      <c r="B175" s="1806"/>
      <c r="C175" s="1807"/>
      <c r="D175" s="1403" t="s">
        <v>809</v>
      </c>
      <c r="E175" s="1427"/>
      <c r="F175" s="1768"/>
      <c r="G175" s="1405">
        <v>445182</v>
      </c>
      <c r="H175" s="1769"/>
      <c r="I175" s="1405">
        <v>62774.28</v>
      </c>
      <c r="J175" s="1771"/>
      <c r="K175" s="1410">
        <v>0</v>
      </c>
      <c r="L175" s="1408">
        <f>I175/G175</f>
        <v>0.14100812701322155</v>
      </c>
    </row>
    <row r="176" spans="1:12" ht="45" customHeight="1">
      <c r="A176" s="1810"/>
      <c r="B176" s="1806"/>
      <c r="C176" s="1807"/>
      <c r="D176" s="1403" t="s">
        <v>812</v>
      </c>
      <c r="E176" s="1427">
        <v>3570000</v>
      </c>
      <c r="F176" s="1768"/>
      <c r="G176" s="1405">
        <v>2806672</v>
      </c>
      <c r="H176" s="1769"/>
      <c r="I176" s="1417">
        <v>0</v>
      </c>
      <c r="J176" s="1771"/>
      <c r="K176" s="1410">
        <v>0</v>
      </c>
      <c r="L176" s="1418">
        <v>0</v>
      </c>
    </row>
    <row r="177" spans="1:12" ht="45" customHeight="1" thickBot="1">
      <c r="A177" s="1811"/>
      <c r="B177" s="1435">
        <v>851</v>
      </c>
      <c r="C177" s="1376" t="s">
        <v>404</v>
      </c>
      <c r="D177" s="1376" t="s">
        <v>796</v>
      </c>
      <c r="E177" s="1377"/>
      <c r="F177" s="1752"/>
      <c r="G177" s="1378">
        <v>1099214</v>
      </c>
      <c r="H177" s="1754"/>
      <c r="I177" s="1378">
        <v>878083.91</v>
      </c>
      <c r="J177" s="1772"/>
      <c r="K177" s="1362">
        <v>0</v>
      </c>
      <c r="L177" s="1389">
        <f>I177/G177</f>
        <v>0.7988288995591396</v>
      </c>
    </row>
    <row r="178" spans="1:12" ht="45" customHeight="1">
      <c r="A178" s="1809">
        <v>44</v>
      </c>
      <c r="B178" s="1450" t="s">
        <v>350</v>
      </c>
      <c r="C178" s="1349" t="s">
        <v>351</v>
      </c>
      <c r="D178" s="1436" t="s">
        <v>815</v>
      </c>
      <c r="E178" s="1373">
        <v>122309000</v>
      </c>
      <c r="F178" s="1751">
        <f>E178+E179+E181+E182</f>
        <v>187001000</v>
      </c>
      <c r="G178" s="1343">
        <v>321711064.06</v>
      </c>
      <c r="H178" s="1753">
        <f>SUM(G178:G182)</f>
        <v>382275736.06</v>
      </c>
      <c r="I178" s="1395">
        <v>304920910.70999998</v>
      </c>
      <c r="J178" s="1770">
        <f>SUM(I178:I182)</f>
        <v>314519032.95999998</v>
      </c>
      <c r="K178" s="1374">
        <f>I178/E178</f>
        <v>2.4930373947133897</v>
      </c>
      <c r="L178" s="1375">
        <f>I178/G178</f>
        <v>0.94780983551480025</v>
      </c>
    </row>
    <row r="179" spans="1:12" ht="45" customHeight="1">
      <c r="A179" s="1810"/>
      <c r="B179" s="1806" t="s">
        <v>377</v>
      </c>
      <c r="C179" s="1817" t="s">
        <v>83</v>
      </c>
      <c r="D179" s="1429" t="s">
        <v>822</v>
      </c>
      <c r="E179" s="1427">
        <v>259000</v>
      </c>
      <c r="F179" s="1768"/>
      <c r="G179" s="1405">
        <v>259000</v>
      </c>
      <c r="H179" s="1769"/>
      <c r="I179" s="1417">
        <v>0</v>
      </c>
      <c r="J179" s="1771"/>
      <c r="K179" s="1410">
        <v>0</v>
      </c>
      <c r="L179" s="1418">
        <v>0</v>
      </c>
    </row>
    <row r="180" spans="1:12" ht="45" customHeight="1">
      <c r="A180" s="1810"/>
      <c r="B180" s="1806"/>
      <c r="C180" s="1817"/>
      <c r="D180" s="1403" t="s">
        <v>796</v>
      </c>
      <c r="E180" s="1427"/>
      <c r="F180" s="1768"/>
      <c r="G180" s="1405">
        <v>552082</v>
      </c>
      <c r="H180" s="1769"/>
      <c r="I180" s="1417">
        <v>0</v>
      </c>
      <c r="J180" s="1771"/>
      <c r="K180" s="1410">
        <v>0</v>
      </c>
      <c r="L180" s="1418">
        <v>0</v>
      </c>
    </row>
    <row r="181" spans="1:12" ht="45" customHeight="1">
      <c r="A181" s="1810"/>
      <c r="B181" s="1806"/>
      <c r="C181" s="1817"/>
      <c r="D181" s="1403" t="s">
        <v>795</v>
      </c>
      <c r="E181" s="1427">
        <v>36475000</v>
      </c>
      <c r="F181" s="1768"/>
      <c r="G181" s="1405">
        <v>31795590</v>
      </c>
      <c r="H181" s="1769"/>
      <c r="I181" s="1406">
        <v>2597877.9700000002</v>
      </c>
      <c r="J181" s="1771"/>
      <c r="K181" s="1407">
        <f>I181/E181</f>
        <v>7.1223522138450998E-2</v>
      </c>
      <c r="L181" s="1408">
        <f t="shared" ref="L181:L187" si="17">I181/G181</f>
        <v>8.1705606658030255E-2</v>
      </c>
    </row>
    <row r="182" spans="1:12" ht="46.5" customHeight="1" thickBot="1">
      <c r="A182" s="1816"/>
      <c r="B182" s="1452" t="s">
        <v>407</v>
      </c>
      <c r="C182" s="1397" t="s">
        <v>582</v>
      </c>
      <c r="D182" s="1397" t="s">
        <v>795</v>
      </c>
      <c r="E182" s="1438">
        <v>27958000</v>
      </c>
      <c r="F182" s="1774"/>
      <c r="G182" s="1399">
        <v>27958000</v>
      </c>
      <c r="H182" s="1775"/>
      <c r="I182" s="1387">
        <v>7000244.2800000003</v>
      </c>
      <c r="J182" s="1776"/>
      <c r="K182" s="1388">
        <f>I182/E182</f>
        <v>0.2503843007368195</v>
      </c>
      <c r="L182" s="1389">
        <f t="shared" si="17"/>
        <v>0.2503843007368195</v>
      </c>
    </row>
    <row r="183" spans="1:12" ht="45" customHeight="1">
      <c r="A183" s="1823" t="s">
        <v>853</v>
      </c>
      <c r="B183" s="1757" t="s">
        <v>377</v>
      </c>
      <c r="C183" s="1759" t="s">
        <v>83</v>
      </c>
      <c r="D183" s="1436" t="s">
        <v>822</v>
      </c>
      <c r="E183" s="1373">
        <v>4650000</v>
      </c>
      <c r="F183" s="1751">
        <f>SUM(E183:E192)</f>
        <v>601389000</v>
      </c>
      <c r="G183" s="1343">
        <v>2286241</v>
      </c>
      <c r="H183" s="1753">
        <f>SUM(G183:G192)</f>
        <v>1441224536</v>
      </c>
      <c r="I183" s="1414">
        <v>222270.98</v>
      </c>
      <c r="J183" s="1770">
        <f>SUM(I183:I192)</f>
        <v>1210397757.5</v>
      </c>
      <c r="K183" s="1415">
        <f>I183/E183</f>
        <v>4.7800210752688171E-2</v>
      </c>
      <c r="L183" s="1416">
        <f t="shared" si="17"/>
        <v>9.7221150351165964E-2</v>
      </c>
    </row>
    <row r="184" spans="1:12" ht="45" customHeight="1">
      <c r="A184" s="1824"/>
      <c r="B184" s="1806"/>
      <c r="C184" s="1817"/>
      <c r="D184" s="1403" t="s">
        <v>792</v>
      </c>
      <c r="E184" s="1427"/>
      <c r="F184" s="1768"/>
      <c r="G184" s="1405">
        <v>376404</v>
      </c>
      <c r="H184" s="1769"/>
      <c r="I184" s="1406">
        <v>322564.87999999995</v>
      </c>
      <c r="J184" s="1771"/>
      <c r="K184" s="1372">
        <v>0</v>
      </c>
      <c r="L184" s="1408">
        <f t="shared" si="17"/>
        <v>0.85696453810267681</v>
      </c>
    </row>
    <row r="185" spans="1:12" ht="45" customHeight="1">
      <c r="A185" s="1824"/>
      <c r="B185" s="1806"/>
      <c r="C185" s="1817"/>
      <c r="D185" s="1403" t="s">
        <v>796</v>
      </c>
      <c r="E185" s="1427">
        <v>3830000</v>
      </c>
      <c r="F185" s="1768"/>
      <c r="G185" s="1405">
        <v>2360857</v>
      </c>
      <c r="H185" s="1769"/>
      <c r="I185" s="1406">
        <v>1895694.8</v>
      </c>
      <c r="J185" s="1771"/>
      <c r="K185" s="1407">
        <f>I185/E185</f>
        <v>0.49495947780678851</v>
      </c>
      <c r="L185" s="1408">
        <f t="shared" si="17"/>
        <v>0.80296892187879232</v>
      </c>
    </row>
    <row r="186" spans="1:12" ht="45" customHeight="1">
      <c r="A186" s="1824"/>
      <c r="B186" s="1806"/>
      <c r="C186" s="1817"/>
      <c r="D186" s="1403" t="s">
        <v>795</v>
      </c>
      <c r="E186" s="1427">
        <v>16527000</v>
      </c>
      <c r="F186" s="1768"/>
      <c r="G186" s="1405">
        <v>14556119</v>
      </c>
      <c r="H186" s="1769"/>
      <c r="I186" s="1406">
        <v>8759449.2599999998</v>
      </c>
      <c r="J186" s="1771"/>
      <c r="K186" s="1407">
        <f>I186/E186</f>
        <v>0.53000842621165367</v>
      </c>
      <c r="L186" s="1408">
        <f t="shared" si="17"/>
        <v>0.60177092946272281</v>
      </c>
    </row>
    <row r="187" spans="1:12" ht="45" customHeight="1">
      <c r="A187" s="1824"/>
      <c r="B187" s="1806" t="s">
        <v>403</v>
      </c>
      <c r="C187" s="1817" t="s">
        <v>404</v>
      </c>
      <c r="D187" s="1403" t="s">
        <v>816</v>
      </c>
      <c r="E187" s="1427">
        <v>559000</v>
      </c>
      <c r="F187" s="1768"/>
      <c r="G187" s="1405">
        <v>559000</v>
      </c>
      <c r="H187" s="1769"/>
      <c r="I187" s="1406">
        <v>466711.66000000003</v>
      </c>
      <c r="J187" s="1771"/>
      <c r="K187" s="1407">
        <f>I187/E187</f>
        <v>0.83490457960644016</v>
      </c>
      <c r="L187" s="1408">
        <f t="shared" si="17"/>
        <v>0.83490457960644016</v>
      </c>
    </row>
    <row r="188" spans="1:12" ht="45" customHeight="1">
      <c r="A188" s="1824"/>
      <c r="B188" s="1806"/>
      <c r="C188" s="1817"/>
      <c r="D188" s="1403" t="s">
        <v>821</v>
      </c>
      <c r="E188" s="1427">
        <v>200000</v>
      </c>
      <c r="F188" s="1768"/>
      <c r="G188" s="1405">
        <v>200000</v>
      </c>
      <c r="H188" s="1769"/>
      <c r="I188" s="1417">
        <v>0</v>
      </c>
      <c r="J188" s="1771"/>
      <c r="K188" s="1410">
        <v>0</v>
      </c>
      <c r="L188" s="1418">
        <v>0</v>
      </c>
    </row>
    <row r="189" spans="1:12" ht="45" customHeight="1">
      <c r="A189" s="1824"/>
      <c r="B189" s="1806"/>
      <c r="C189" s="1817"/>
      <c r="D189" s="1429" t="s">
        <v>822</v>
      </c>
      <c r="E189" s="1427">
        <v>10950000</v>
      </c>
      <c r="F189" s="1768"/>
      <c r="G189" s="1405">
        <v>13526629</v>
      </c>
      <c r="H189" s="1769"/>
      <c r="I189" s="1406">
        <v>4823264.25</v>
      </c>
      <c r="J189" s="1771"/>
      <c r="K189" s="1407">
        <f>I189/E189</f>
        <v>0.44048075342465753</v>
      </c>
      <c r="L189" s="1408">
        <f>I189/G189</f>
        <v>0.35657548159264219</v>
      </c>
    </row>
    <row r="190" spans="1:12" ht="45" customHeight="1">
      <c r="A190" s="1824"/>
      <c r="B190" s="1806"/>
      <c r="C190" s="1817"/>
      <c r="D190" s="1403" t="s">
        <v>792</v>
      </c>
      <c r="E190" s="1427">
        <v>247097000</v>
      </c>
      <c r="F190" s="1768"/>
      <c r="G190" s="1405">
        <v>933844461</v>
      </c>
      <c r="H190" s="1769"/>
      <c r="I190" s="1406">
        <v>852427383.07999992</v>
      </c>
      <c r="J190" s="1771"/>
      <c r="K190" s="1407">
        <f t="shared" ref="K190:K197" si="18">I190/E190</f>
        <v>3.4497682411360717</v>
      </c>
      <c r="L190" s="1408">
        <f t="shared" ref="L190:L197" si="19">I190/G190</f>
        <v>0.91281516213865499</v>
      </c>
    </row>
    <row r="191" spans="1:12" ht="45" customHeight="1">
      <c r="A191" s="1824"/>
      <c r="B191" s="1806"/>
      <c r="C191" s="1817"/>
      <c r="D191" s="1403" t="s">
        <v>796</v>
      </c>
      <c r="E191" s="1427">
        <v>101005000</v>
      </c>
      <c r="F191" s="1768"/>
      <c r="G191" s="1405">
        <v>74344901</v>
      </c>
      <c r="H191" s="1769"/>
      <c r="I191" s="1406">
        <v>38215132.430000007</v>
      </c>
      <c r="J191" s="1771"/>
      <c r="K191" s="1407">
        <f t="shared" si="18"/>
        <v>0.3783489176773428</v>
      </c>
      <c r="L191" s="1408">
        <f t="shared" si="19"/>
        <v>0.51402492862287907</v>
      </c>
    </row>
    <row r="192" spans="1:12" ht="45" customHeight="1" thickBot="1">
      <c r="A192" s="1825"/>
      <c r="B192" s="1758"/>
      <c r="C192" s="1760"/>
      <c r="D192" s="1376" t="s">
        <v>795</v>
      </c>
      <c r="E192" s="1377">
        <v>216571000</v>
      </c>
      <c r="F192" s="1752"/>
      <c r="G192" s="1378">
        <v>399169924</v>
      </c>
      <c r="H192" s="1754"/>
      <c r="I192" s="1387">
        <v>303265286.16000009</v>
      </c>
      <c r="J192" s="1772"/>
      <c r="K192" s="1388">
        <f t="shared" si="18"/>
        <v>1.4003042242959587</v>
      </c>
      <c r="L192" s="1389">
        <f t="shared" si="19"/>
        <v>0.75973981987681038</v>
      </c>
    </row>
    <row r="193" spans="1:12" ht="45" customHeight="1">
      <c r="A193" s="1818">
        <v>47</v>
      </c>
      <c r="B193" s="1453" t="s">
        <v>358</v>
      </c>
      <c r="C193" s="1454" t="s">
        <v>359</v>
      </c>
      <c r="D193" s="1412" t="s">
        <v>792</v>
      </c>
      <c r="E193" s="1445">
        <v>608894000</v>
      </c>
      <c r="F193" s="1780">
        <f>SUM(E193:E196)</f>
        <v>1114905000</v>
      </c>
      <c r="G193" s="1361">
        <v>1147593218</v>
      </c>
      <c r="H193" s="1781">
        <f>SUM(G193:G196)</f>
        <v>1867295126</v>
      </c>
      <c r="I193" s="1414">
        <v>818699623.51999998</v>
      </c>
      <c r="J193" s="1782">
        <f>SUM(I193:I196)</f>
        <v>1441501001.73</v>
      </c>
      <c r="K193" s="1415">
        <f>I193/E193</f>
        <v>1.3445683871412757</v>
      </c>
      <c r="L193" s="1416">
        <f t="shared" si="19"/>
        <v>0.71340577016201923</v>
      </c>
    </row>
    <row r="194" spans="1:12" ht="45" customHeight="1">
      <c r="A194" s="1818"/>
      <c r="B194" s="1819" t="s">
        <v>377</v>
      </c>
      <c r="C194" s="1821" t="s">
        <v>83</v>
      </c>
      <c r="D194" s="1403" t="s">
        <v>816</v>
      </c>
      <c r="E194" s="1445"/>
      <c r="F194" s="1780"/>
      <c r="G194" s="1361">
        <v>40678</v>
      </c>
      <c r="H194" s="1781"/>
      <c r="I194" s="1417">
        <v>0</v>
      </c>
      <c r="J194" s="1782"/>
      <c r="K194" s="1410">
        <v>0</v>
      </c>
      <c r="L194" s="1418">
        <v>0</v>
      </c>
    </row>
    <row r="195" spans="1:12" ht="45" customHeight="1">
      <c r="A195" s="1810"/>
      <c r="B195" s="1820"/>
      <c r="C195" s="1822"/>
      <c r="D195" s="1403" t="s">
        <v>792</v>
      </c>
      <c r="E195" s="1427">
        <v>1658000</v>
      </c>
      <c r="F195" s="1768"/>
      <c r="G195" s="1405">
        <v>1617322</v>
      </c>
      <c r="H195" s="1769"/>
      <c r="I195" s="1406">
        <v>70235.02</v>
      </c>
      <c r="J195" s="1771"/>
      <c r="K195" s="1407">
        <f>I195/E195</f>
        <v>4.2361290711700847E-2</v>
      </c>
      <c r="L195" s="1408">
        <f t="shared" si="19"/>
        <v>4.3426738769397809E-2</v>
      </c>
    </row>
    <row r="196" spans="1:12" ht="45" customHeight="1" thickBot="1">
      <c r="A196" s="1816"/>
      <c r="B196" s="1452" t="s">
        <v>413</v>
      </c>
      <c r="C196" s="1455" t="s">
        <v>584</v>
      </c>
      <c r="D196" s="1397" t="s">
        <v>792</v>
      </c>
      <c r="E196" s="1438">
        <v>504353000</v>
      </c>
      <c r="F196" s="1774"/>
      <c r="G196" s="1399">
        <v>718043908</v>
      </c>
      <c r="H196" s="1775"/>
      <c r="I196" s="1400">
        <v>622731143.19000006</v>
      </c>
      <c r="J196" s="1776"/>
      <c r="K196" s="1401">
        <f>I196/E196</f>
        <v>1.2347128760808403</v>
      </c>
      <c r="L196" s="1402">
        <f t="shared" si="19"/>
        <v>0.86726053414271154</v>
      </c>
    </row>
    <row r="197" spans="1:12" ht="45" customHeight="1">
      <c r="A197" s="1809">
        <v>49</v>
      </c>
      <c r="B197" s="1757" t="s">
        <v>377</v>
      </c>
      <c r="C197" s="1759" t="s">
        <v>83</v>
      </c>
      <c r="D197" s="1350" t="s">
        <v>796</v>
      </c>
      <c r="E197" s="1373">
        <v>7642000</v>
      </c>
      <c r="F197" s="1751">
        <f>SUM(E197:E198)</f>
        <v>8392000</v>
      </c>
      <c r="G197" s="1343">
        <v>7642000</v>
      </c>
      <c r="H197" s="1753">
        <f>SUM(G197:G198)</f>
        <v>8392000</v>
      </c>
      <c r="I197" s="1395">
        <v>3341567.7</v>
      </c>
      <c r="J197" s="1828">
        <f>SUM(I197:I198)</f>
        <v>3379407.06</v>
      </c>
      <c r="K197" s="1374">
        <f t="shared" si="18"/>
        <v>0.43726350431824135</v>
      </c>
      <c r="L197" s="1375">
        <f t="shared" si="19"/>
        <v>0.43726350431824135</v>
      </c>
    </row>
    <row r="198" spans="1:12" ht="45" customHeight="1" thickBot="1">
      <c r="A198" s="1811"/>
      <c r="B198" s="1758"/>
      <c r="C198" s="1760"/>
      <c r="D198" s="1376" t="s">
        <v>795</v>
      </c>
      <c r="E198" s="1377">
        <v>750000</v>
      </c>
      <c r="F198" s="1752"/>
      <c r="G198" s="1378">
        <v>750000</v>
      </c>
      <c r="H198" s="1754"/>
      <c r="I198" s="1387">
        <v>37839.359999999993</v>
      </c>
      <c r="J198" s="1801"/>
      <c r="K198" s="1388">
        <f>I198/E198</f>
        <v>5.0452479999999994E-2</v>
      </c>
      <c r="L198" s="1389">
        <f>I198/G198</f>
        <v>5.0452479999999994E-2</v>
      </c>
    </row>
    <row r="199" spans="1:12" ht="45" customHeight="1">
      <c r="A199" s="1818">
        <v>51</v>
      </c>
      <c r="B199" s="1456" t="s">
        <v>352</v>
      </c>
      <c r="C199" s="1444" t="s">
        <v>353</v>
      </c>
      <c r="D199" s="1412" t="s">
        <v>792</v>
      </c>
      <c r="E199" s="1445">
        <v>29175000</v>
      </c>
      <c r="F199" s="1826">
        <f>SUM(E199:E204)</f>
        <v>1608604000</v>
      </c>
      <c r="G199" s="1361">
        <v>57666728.469999999</v>
      </c>
      <c r="H199" s="1826">
        <f>SUM(G199:G204)</f>
        <v>2466953585.8600001</v>
      </c>
      <c r="I199" s="1414">
        <v>37538444.710000001</v>
      </c>
      <c r="J199" s="1826">
        <f>SUM(I199:I204)</f>
        <v>1994821335.3400002</v>
      </c>
      <c r="K199" s="1457">
        <f>I199/E199</f>
        <v>1.2866647715509854</v>
      </c>
      <c r="L199" s="1416">
        <f>I199/G199</f>
        <v>0.65095499096205278</v>
      </c>
    </row>
    <row r="200" spans="1:12" ht="45" customHeight="1">
      <c r="A200" s="1810"/>
      <c r="B200" s="1806" t="s">
        <v>377</v>
      </c>
      <c r="C200" s="1817" t="s">
        <v>83</v>
      </c>
      <c r="D200" s="1403" t="s">
        <v>821</v>
      </c>
      <c r="E200" s="1427">
        <v>352000</v>
      </c>
      <c r="F200" s="1826"/>
      <c r="G200" s="1405">
        <v>44628</v>
      </c>
      <c r="H200" s="1826"/>
      <c r="I200" s="1406">
        <v>44594.65</v>
      </c>
      <c r="J200" s="1826"/>
      <c r="K200" s="1457">
        <f>I200/E200</f>
        <v>0.12668934659090911</v>
      </c>
      <c r="L200" s="1408">
        <f>I200/G200</f>
        <v>0.99925271130232141</v>
      </c>
    </row>
    <row r="201" spans="1:12" ht="45" customHeight="1">
      <c r="A201" s="1810"/>
      <c r="B201" s="1806"/>
      <c r="C201" s="1817"/>
      <c r="D201" s="1429" t="s">
        <v>822</v>
      </c>
      <c r="E201" s="1427">
        <v>219000</v>
      </c>
      <c r="F201" s="1826"/>
      <c r="G201" s="1405">
        <v>46172</v>
      </c>
      <c r="H201" s="1826"/>
      <c r="I201" s="1406">
        <v>46137.09</v>
      </c>
      <c r="J201" s="1826"/>
      <c r="K201" s="1457">
        <f>I201/E201</f>
        <v>0.21067164383561643</v>
      </c>
      <c r="L201" s="1408">
        <f>I201/G201</f>
        <v>0.99924391406046942</v>
      </c>
    </row>
    <row r="202" spans="1:12" ht="45" customHeight="1">
      <c r="A202" s="1810"/>
      <c r="B202" s="1806" t="s">
        <v>413</v>
      </c>
      <c r="C202" s="1807" t="s">
        <v>584</v>
      </c>
      <c r="D202" s="1403" t="s">
        <v>821</v>
      </c>
      <c r="E202" s="1427">
        <v>18751000</v>
      </c>
      <c r="F202" s="1826"/>
      <c r="G202" s="1405">
        <v>858886.91</v>
      </c>
      <c r="H202" s="1826"/>
      <c r="I202" s="1417">
        <v>0</v>
      </c>
      <c r="J202" s="1826"/>
      <c r="K202" s="1410">
        <v>0</v>
      </c>
      <c r="L202" s="1418">
        <v>0</v>
      </c>
    </row>
    <row r="203" spans="1:12" ht="45" customHeight="1">
      <c r="A203" s="1810"/>
      <c r="B203" s="1806"/>
      <c r="C203" s="1807"/>
      <c r="D203" s="1429" t="s">
        <v>822</v>
      </c>
      <c r="E203" s="1427">
        <v>235000</v>
      </c>
      <c r="F203" s="1826"/>
      <c r="G203" s="1458">
        <v>89</v>
      </c>
      <c r="H203" s="1826"/>
      <c r="I203" s="1417">
        <v>0</v>
      </c>
      <c r="J203" s="1826"/>
      <c r="K203" s="1410">
        <v>0</v>
      </c>
      <c r="L203" s="1418">
        <v>0</v>
      </c>
    </row>
    <row r="204" spans="1:12" ht="45" customHeight="1">
      <c r="A204" s="1816"/>
      <c r="B204" s="1819"/>
      <c r="C204" s="1827"/>
      <c r="D204" s="1397" t="s">
        <v>792</v>
      </c>
      <c r="E204" s="1438">
        <v>1559872000</v>
      </c>
      <c r="F204" s="1826"/>
      <c r="G204" s="1399">
        <v>2408337081.48</v>
      </c>
      <c r="H204" s="1826"/>
      <c r="I204" s="1400">
        <v>1957192158.8900001</v>
      </c>
      <c r="J204" s="1826"/>
      <c r="K204" s="1459">
        <f>I204/E204</f>
        <v>1.2547133090984388</v>
      </c>
      <c r="L204" s="1402">
        <f>I204/G204</f>
        <v>0.81267368008436891</v>
      </c>
    </row>
    <row r="205" spans="1:12" ht="45" customHeight="1">
      <c r="A205" s="1829" t="s">
        <v>164</v>
      </c>
      <c r="B205" s="1806" t="s">
        <v>387</v>
      </c>
      <c r="C205" s="1807" t="s">
        <v>579</v>
      </c>
      <c r="D205" s="1429" t="s">
        <v>822</v>
      </c>
      <c r="E205" s="1427">
        <v>5038000</v>
      </c>
      <c r="F205" s="1768">
        <f>SUM(E205:E207)</f>
        <v>17011000</v>
      </c>
      <c r="G205" s="1405">
        <v>500310</v>
      </c>
      <c r="H205" s="1769">
        <f>SUM(G205:G207)</f>
        <v>37099342</v>
      </c>
      <c r="I205" s="1406">
        <v>5099.1499999999996</v>
      </c>
      <c r="J205" s="1769">
        <f>SUM(I205:I207)</f>
        <v>23854137.120000001</v>
      </c>
      <c r="K205" s="1451">
        <f>I205/E205</f>
        <v>1.0121377530766175E-3</v>
      </c>
      <c r="L205" s="1402">
        <f>I205/G205</f>
        <v>1.0191980971797484E-2</v>
      </c>
    </row>
    <row r="206" spans="1:12" ht="45" customHeight="1">
      <c r="A206" s="1829"/>
      <c r="B206" s="1806"/>
      <c r="C206" s="1807"/>
      <c r="D206" s="1403" t="s">
        <v>792</v>
      </c>
      <c r="E206" s="1427">
        <v>10331000</v>
      </c>
      <c r="F206" s="1768"/>
      <c r="G206" s="1405">
        <v>34457032</v>
      </c>
      <c r="H206" s="1769"/>
      <c r="I206" s="1406">
        <v>22616514.420000002</v>
      </c>
      <c r="J206" s="1769"/>
      <c r="K206" s="1407">
        <f t="shared" ref="K206:K218" si="20">I206/E206</f>
        <v>2.1891892769335013</v>
      </c>
      <c r="L206" s="1408">
        <f t="shared" ref="L206:L224" si="21">I206/G206</f>
        <v>0.65636861642639455</v>
      </c>
    </row>
    <row r="207" spans="1:12" ht="45" customHeight="1" thickBot="1">
      <c r="A207" s="1830"/>
      <c r="B207" s="1758"/>
      <c r="C207" s="1808"/>
      <c r="D207" s="1376" t="s">
        <v>795</v>
      </c>
      <c r="E207" s="1377">
        <v>1642000</v>
      </c>
      <c r="F207" s="1752"/>
      <c r="G207" s="1378">
        <v>2142000</v>
      </c>
      <c r="H207" s="1754"/>
      <c r="I207" s="1387">
        <v>1232523.55</v>
      </c>
      <c r="J207" s="1754"/>
      <c r="K207" s="1388">
        <f t="shared" si="20"/>
        <v>0.75062335566382465</v>
      </c>
      <c r="L207" s="1389">
        <f t="shared" si="21"/>
        <v>0.57540781979458455</v>
      </c>
    </row>
    <row r="208" spans="1:12" ht="45" customHeight="1">
      <c r="A208" s="1818">
        <v>58</v>
      </c>
      <c r="B208" s="1804">
        <v>720</v>
      </c>
      <c r="C208" s="1779" t="s">
        <v>375</v>
      </c>
      <c r="D208" s="1412" t="s">
        <v>796</v>
      </c>
      <c r="E208" s="1445">
        <v>1992000</v>
      </c>
      <c r="F208" s="1780">
        <f>SUM(E208:E212)</f>
        <v>19451000</v>
      </c>
      <c r="G208" s="1361">
        <v>2750815</v>
      </c>
      <c r="H208" s="1781">
        <f>SUM(G208:G212)</f>
        <v>41119117</v>
      </c>
      <c r="I208" s="1414">
        <v>2200936.79</v>
      </c>
      <c r="J208" s="1782">
        <f>SUM(I208:I212)</f>
        <v>34933926.859999999</v>
      </c>
      <c r="K208" s="1415">
        <f t="shared" si="20"/>
        <v>1.1048879467871486</v>
      </c>
      <c r="L208" s="1416">
        <f t="shared" si="21"/>
        <v>0.80010352931767492</v>
      </c>
    </row>
    <row r="209" spans="1:12" ht="45" customHeight="1">
      <c r="A209" s="1810"/>
      <c r="B209" s="1815"/>
      <c r="C209" s="1767"/>
      <c r="D209" s="1403" t="s">
        <v>795</v>
      </c>
      <c r="E209" s="1427">
        <v>641000</v>
      </c>
      <c r="F209" s="1768"/>
      <c r="G209" s="1405">
        <v>614000</v>
      </c>
      <c r="H209" s="1769"/>
      <c r="I209" s="1406">
        <v>480764.47000000003</v>
      </c>
      <c r="J209" s="1771"/>
      <c r="K209" s="1407">
        <f t="shared" si="20"/>
        <v>0.75002257410296413</v>
      </c>
      <c r="L209" s="1408">
        <f t="shared" si="21"/>
        <v>0.78300402280130299</v>
      </c>
    </row>
    <row r="210" spans="1:12" ht="45" customHeight="1">
      <c r="A210" s="1810"/>
      <c r="B210" s="1815">
        <v>750</v>
      </c>
      <c r="C210" s="1767" t="s">
        <v>83</v>
      </c>
      <c r="D210" s="1403" t="s">
        <v>792</v>
      </c>
      <c r="E210" s="1427">
        <v>3282000</v>
      </c>
      <c r="F210" s="1768"/>
      <c r="G210" s="1405">
        <v>19691616</v>
      </c>
      <c r="H210" s="1769"/>
      <c r="I210" s="1406">
        <v>17757073.539999999</v>
      </c>
      <c r="J210" s="1771"/>
      <c r="K210" s="1407">
        <f t="shared" si="20"/>
        <v>5.4104428823887867</v>
      </c>
      <c r="L210" s="1408">
        <f t="shared" si="21"/>
        <v>0.90175806495515654</v>
      </c>
    </row>
    <row r="211" spans="1:12" ht="45" customHeight="1">
      <c r="A211" s="1810"/>
      <c r="B211" s="1815"/>
      <c r="C211" s="1767"/>
      <c r="D211" s="1403" t="s">
        <v>796</v>
      </c>
      <c r="E211" s="1427">
        <v>7734000</v>
      </c>
      <c r="F211" s="1768"/>
      <c r="G211" s="1405">
        <v>6862315</v>
      </c>
      <c r="H211" s="1769"/>
      <c r="I211" s="1406">
        <v>4573947.8999999994</v>
      </c>
      <c r="J211" s="1771"/>
      <c r="K211" s="1407">
        <f t="shared" si="20"/>
        <v>0.59140779674166011</v>
      </c>
      <c r="L211" s="1408">
        <f t="shared" si="21"/>
        <v>0.66653132361309553</v>
      </c>
    </row>
    <row r="212" spans="1:12" ht="45" customHeight="1" thickBot="1">
      <c r="A212" s="1816"/>
      <c r="B212" s="1802"/>
      <c r="C212" s="1784"/>
      <c r="D212" s="1397" t="s">
        <v>795</v>
      </c>
      <c r="E212" s="1438">
        <v>5802000</v>
      </c>
      <c r="F212" s="1774"/>
      <c r="G212" s="1399">
        <v>11200371</v>
      </c>
      <c r="H212" s="1775"/>
      <c r="I212" s="1400">
        <v>9921204.160000002</v>
      </c>
      <c r="J212" s="1776"/>
      <c r="K212" s="1401">
        <f t="shared" si="20"/>
        <v>1.7099627990348159</v>
      </c>
      <c r="L212" s="1402">
        <f t="shared" si="21"/>
        <v>0.88579245812482477</v>
      </c>
    </row>
    <row r="213" spans="1:12" ht="45" customHeight="1">
      <c r="A213" s="1755">
        <v>61</v>
      </c>
      <c r="B213" s="1794">
        <v>750</v>
      </c>
      <c r="C213" s="1759" t="s">
        <v>83</v>
      </c>
      <c r="D213" s="1350" t="s">
        <v>793</v>
      </c>
      <c r="E213" s="1373"/>
      <c r="F213" s="1373"/>
      <c r="G213" s="1343">
        <v>402755</v>
      </c>
      <c r="H213" s="1753">
        <f>G214+G213</f>
        <v>7051622</v>
      </c>
      <c r="I213" s="1343">
        <v>96614.049999999988</v>
      </c>
      <c r="J213" s="1770">
        <f>I214+I213</f>
        <v>6529035</v>
      </c>
      <c r="K213" s="1354">
        <v>0</v>
      </c>
      <c r="L213" s="1375">
        <f>I213/G213</f>
        <v>0.23988293131059824</v>
      </c>
    </row>
    <row r="214" spans="1:12" ht="45" customHeight="1" thickBot="1">
      <c r="A214" s="1756"/>
      <c r="B214" s="1831"/>
      <c r="C214" s="1760"/>
      <c r="D214" s="1357" t="s">
        <v>796</v>
      </c>
      <c r="E214" s="1377">
        <v>1070000</v>
      </c>
      <c r="F214" s="1377">
        <f>E214</f>
        <v>1070000</v>
      </c>
      <c r="G214" s="1378">
        <v>6648867</v>
      </c>
      <c r="H214" s="1754"/>
      <c r="I214" s="1378">
        <v>6432420.9500000002</v>
      </c>
      <c r="J214" s="1772"/>
      <c r="K214" s="1388">
        <f t="shared" si="20"/>
        <v>6.0116083644859817</v>
      </c>
      <c r="L214" s="1389">
        <f t="shared" si="21"/>
        <v>0.96744617541605216</v>
      </c>
    </row>
    <row r="215" spans="1:12" ht="45" customHeight="1">
      <c r="A215" s="1818">
        <v>62</v>
      </c>
      <c r="B215" s="1456" t="s">
        <v>354</v>
      </c>
      <c r="C215" s="1444" t="s">
        <v>355</v>
      </c>
      <c r="D215" s="1412" t="s">
        <v>814</v>
      </c>
      <c r="E215" s="1445">
        <v>220647000</v>
      </c>
      <c r="F215" s="1780">
        <f>E215+E216</f>
        <v>222275000</v>
      </c>
      <c r="G215" s="1361">
        <v>425479000</v>
      </c>
      <c r="H215" s="1781">
        <f>SUM(G215:G216)</f>
        <v>427444413</v>
      </c>
      <c r="I215" s="1414">
        <v>337492563.31999999</v>
      </c>
      <c r="J215" s="1813">
        <f>SUM(I215:I216)</f>
        <v>338867495.62</v>
      </c>
      <c r="K215" s="1415">
        <f t="shared" si="20"/>
        <v>1.5295588125829944</v>
      </c>
      <c r="L215" s="1416">
        <f t="shared" si="21"/>
        <v>0.79320615898787017</v>
      </c>
    </row>
    <row r="216" spans="1:12" ht="45" customHeight="1" thickBot="1">
      <c r="A216" s="1811"/>
      <c r="B216" s="1460">
        <v>750</v>
      </c>
      <c r="C216" s="1441" t="s">
        <v>83</v>
      </c>
      <c r="D216" s="1376" t="s">
        <v>814</v>
      </c>
      <c r="E216" s="1377">
        <v>1628000</v>
      </c>
      <c r="F216" s="1752"/>
      <c r="G216" s="1378">
        <v>1965413</v>
      </c>
      <c r="H216" s="1754"/>
      <c r="I216" s="1378">
        <v>1374932.3</v>
      </c>
      <c r="J216" s="1801"/>
      <c r="K216" s="1388">
        <f t="shared" si="20"/>
        <v>0.84455300982800985</v>
      </c>
      <c r="L216" s="1389">
        <f t="shared" si="21"/>
        <v>0.69956406109046798</v>
      </c>
    </row>
    <row r="217" spans="1:12" ht="45" customHeight="1" thickBot="1">
      <c r="A217" s="1461">
        <v>63</v>
      </c>
      <c r="B217" s="1462">
        <v>750</v>
      </c>
      <c r="C217" s="1433" t="s">
        <v>83</v>
      </c>
      <c r="D217" s="1397" t="s">
        <v>795</v>
      </c>
      <c r="E217" s="1380">
        <v>488000</v>
      </c>
      <c r="F217" s="1380">
        <f>E217</f>
        <v>488000</v>
      </c>
      <c r="G217" s="1381">
        <v>542900</v>
      </c>
      <c r="H217" s="1381">
        <f>G217</f>
        <v>542900</v>
      </c>
      <c r="I217" s="1384">
        <v>18741.739999999998</v>
      </c>
      <c r="J217" s="1463">
        <f>I217</f>
        <v>18741.739999999998</v>
      </c>
      <c r="K217" s="1464">
        <f>I217/E217</f>
        <v>3.840520491803278E-2</v>
      </c>
      <c r="L217" s="1393">
        <f t="shared" si="21"/>
        <v>3.4521532510591264E-2</v>
      </c>
    </row>
    <row r="218" spans="1:12" ht="45" customHeight="1">
      <c r="A218" s="1809">
        <v>64</v>
      </c>
      <c r="B218" s="1834">
        <v>750</v>
      </c>
      <c r="C218" s="1836" t="s">
        <v>83</v>
      </c>
      <c r="D218" s="1350" t="s">
        <v>796</v>
      </c>
      <c r="E218" s="1373">
        <v>4001000</v>
      </c>
      <c r="F218" s="1751">
        <f>SUM(E218:E219)</f>
        <v>4001000</v>
      </c>
      <c r="G218" s="1343">
        <v>4484984</v>
      </c>
      <c r="H218" s="1751">
        <f>SUM(G218:G219)</f>
        <v>6832946</v>
      </c>
      <c r="I218" s="1343">
        <v>2287450.6</v>
      </c>
      <c r="J218" s="1751">
        <f>SUM(I218:I219)</f>
        <v>4041570.99</v>
      </c>
      <c r="K218" s="1374">
        <f t="shared" si="20"/>
        <v>0.57171972006998251</v>
      </c>
      <c r="L218" s="1375">
        <f t="shared" si="21"/>
        <v>0.51002424980780314</v>
      </c>
    </row>
    <row r="219" spans="1:12" ht="45" customHeight="1" thickBot="1">
      <c r="A219" s="1811"/>
      <c r="B219" s="1835"/>
      <c r="C219" s="1837"/>
      <c r="D219" s="1376" t="s">
        <v>809</v>
      </c>
      <c r="E219" s="1377"/>
      <c r="F219" s="1752"/>
      <c r="G219" s="1378">
        <v>2347962</v>
      </c>
      <c r="H219" s="1752"/>
      <c r="I219" s="1378">
        <v>1754120.3900000001</v>
      </c>
      <c r="J219" s="1752"/>
      <c r="K219" s="1465">
        <v>0</v>
      </c>
      <c r="L219" s="1389">
        <f t="shared" si="21"/>
        <v>0.74708210354341342</v>
      </c>
    </row>
    <row r="220" spans="1:12" ht="45" customHeight="1" thickBot="1">
      <c r="A220" s="1461">
        <v>69</v>
      </c>
      <c r="B220" s="1365" t="s">
        <v>367</v>
      </c>
      <c r="C220" s="1366" t="s">
        <v>368</v>
      </c>
      <c r="D220" s="1466" t="s">
        <v>792</v>
      </c>
      <c r="E220" s="1380">
        <v>860000</v>
      </c>
      <c r="F220" s="1380">
        <f>E220</f>
        <v>860000</v>
      </c>
      <c r="G220" s="1381">
        <v>4785687</v>
      </c>
      <c r="H220" s="1381">
        <f>G220</f>
        <v>4785687</v>
      </c>
      <c r="I220" s="1384">
        <v>477884.69</v>
      </c>
      <c r="J220" s="1463">
        <f>I220</f>
        <v>477884.69</v>
      </c>
      <c r="K220" s="1392">
        <f>I220/E220</f>
        <v>0.55567987209302327</v>
      </c>
      <c r="L220" s="1393">
        <f t="shared" si="21"/>
        <v>9.985707172240893E-2</v>
      </c>
    </row>
    <row r="221" spans="1:12" ht="45" customHeight="1">
      <c r="A221" s="1832">
        <v>71</v>
      </c>
      <c r="B221" s="1757" t="s">
        <v>377</v>
      </c>
      <c r="C221" s="1759" t="s">
        <v>83</v>
      </c>
      <c r="D221" s="1350" t="s">
        <v>792</v>
      </c>
      <c r="E221" s="1373">
        <v>6395000</v>
      </c>
      <c r="F221" s="1751">
        <f>E222+E221</f>
        <v>6568000</v>
      </c>
      <c r="G221" s="1343">
        <v>8828614</v>
      </c>
      <c r="H221" s="1753">
        <f>SUM(G221:G222)</f>
        <v>9001614</v>
      </c>
      <c r="I221" s="1395">
        <v>6328419.04</v>
      </c>
      <c r="J221" s="1770">
        <f>SUM(I221:I222)</f>
        <v>6406830.9199999999</v>
      </c>
      <c r="K221" s="1374">
        <f>I221/E221</f>
        <v>0.98958859108678654</v>
      </c>
      <c r="L221" s="1375">
        <f t="shared" si="21"/>
        <v>0.71680776167131099</v>
      </c>
    </row>
    <row r="222" spans="1:12" ht="45" customHeight="1" thickBot="1">
      <c r="A222" s="1833"/>
      <c r="B222" s="1758"/>
      <c r="C222" s="1760"/>
      <c r="D222" s="1376" t="s">
        <v>795</v>
      </c>
      <c r="E222" s="1377">
        <v>173000</v>
      </c>
      <c r="F222" s="1752"/>
      <c r="G222" s="1378">
        <v>173000</v>
      </c>
      <c r="H222" s="1754"/>
      <c r="I222" s="1387">
        <v>78411.88</v>
      </c>
      <c r="J222" s="1772"/>
      <c r="K222" s="1388">
        <f>I222/E222</f>
        <v>0.45324786127167632</v>
      </c>
      <c r="L222" s="1389">
        <f t="shared" si="21"/>
        <v>0.45324786127167632</v>
      </c>
    </row>
    <row r="223" spans="1:12" ht="45" customHeight="1" thickBot="1">
      <c r="A223" s="1467">
        <v>76</v>
      </c>
      <c r="B223" s="1365" t="s">
        <v>367</v>
      </c>
      <c r="C223" s="1366" t="s">
        <v>368</v>
      </c>
      <c r="D223" s="1466" t="s">
        <v>796</v>
      </c>
      <c r="E223" s="1380">
        <v>646000</v>
      </c>
      <c r="F223" s="1380">
        <f>E223</f>
        <v>646000</v>
      </c>
      <c r="G223" s="1381">
        <v>646000</v>
      </c>
      <c r="H223" s="1381">
        <f>G223</f>
        <v>646000</v>
      </c>
      <c r="I223" s="1384">
        <v>49965.55</v>
      </c>
      <c r="J223" s="1463">
        <f>I223</f>
        <v>49965.55</v>
      </c>
      <c r="K223" s="1392">
        <f>I223/E223</f>
        <v>7.7346052631578954E-2</v>
      </c>
      <c r="L223" s="1393">
        <f t="shared" si="21"/>
        <v>7.7346052631578954E-2</v>
      </c>
    </row>
    <row r="224" spans="1:12" ht="45" customHeight="1">
      <c r="A224" s="1468">
        <v>80</v>
      </c>
      <c r="B224" s="1469" t="s">
        <v>377</v>
      </c>
      <c r="C224" s="1470" t="s">
        <v>83</v>
      </c>
      <c r="D224" s="1471" t="s">
        <v>801</v>
      </c>
      <c r="E224" s="1472"/>
      <c r="F224" s="1472">
        <f>E224</f>
        <v>0</v>
      </c>
      <c r="G224" s="1473">
        <v>5550000</v>
      </c>
      <c r="H224" s="1473">
        <f>G224</f>
        <v>5550000</v>
      </c>
      <c r="I224" s="1474">
        <v>3685653.0900000003</v>
      </c>
      <c r="J224" s="1475">
        <f>I224</f>
        <v>3685653.0900000003</v>
      </c>
      <c r="K224" s="1476">
        <v>0</v>
      </c>
      <c r="L224" s="1421">
        <f t="shared" si="21"/>
        <v>0.66408163783783791</v>
      </c>
    </row>
    <row r="225" spans="1:12" ht="45" customHeight="1">
      <c r="A225" s="1840">
        <v>83</v>
      </c>
      <c r="B225" s="1842">
        <v>758</v>
      </c>
      <c r="C225" s="1797" t="s">
        <v>401</v>
      </c>
      <c r="D225" s="1477" t="s">
        <v>854</v>
      </c>
      <c r="E225" s="1478">
        <f>33942705000+1339000000+156400000</f>
        <v>35438105000</v>
      </c>
      <c r="F225" s="1845">
        <f>SUM(E225:E226)</f>
        <v>35468590000</v>
      </c>
      <c r="G225" s="1420">
        <v>9724174451.0599995</v>
      </c>
      <c r="H225" s="1845">
        <f>SUM(G225:G226)</f>
        <v>9744535331.0599995</v>
      </c>
      <c r="I225" s="1417">
        <v>0</v>
      </c>
      <c r="J225" s="1847">
        <f>SUM(I225:I226)</f>
        <v>0</v>
      </c>
      <c r="K225" s="1479">
        <v>0</v>
      </c>
      <c r="L225" s="1480">
        <v>0</v>
      </c>
    </row>
    <row r="226" spans="1:12" ht="45" customHeight="1" thickBot="1">
      <c r="A226" s="1841"/>
      <c r="B226" s="1843"/>
      <c r="C226" s="1844"/>
      <c r="D226" s="1357" t="s">
        <v>855</v>
      </c>
      <c r="E226" s="1481">
        <v>30485000</v>
      </c>
      <c r="F226" s="1846"/>
      <c r="G226" s="1482">
        <v>20360880</v>
      </c>
      <c r="H226" s="1846"/>
      <c r="I226" s="1430">
        <v>0</v>
      </c>
      <c r="J226" s="1848"/>
      <c r="K226" s="1465">
        <v>0</v>
      </c>
      <c r="L226" s="1483">
        <v>0</v>
      </c>
    </row>
    <row r="227" spans="1:12" ht="45" customHeight="1">
      <c r="A227" s="1832">
        <v>88</v>
      </c>
      <c r="B227" s="1757" t="s">
        <v>390</v>
      </c>
      <c r="C227" s="1759" t="s">
        <v>391</v>
      </c>
      <c r="D227" s="1350" t="s">
        <v>792</v>
      </c>
      <c r="E227" s="1373">
        <v>433000</v>
      </c>
      <c r="F227" s="1751">
        <f>SUM(E227:E229)</f>
        <v>3552000</v>
      </c>
      <c r="G227" s="1343">
        <v>2907312</v>
      </c>
      <c r="H227" s="1753">
        <f>SUM(G227:G229)</f>
        <v>40501245</v>
      </c>
      <c r="I227" s="1395">
        <v>1643477.53</v>
      </c>
      <c r="J227" s="1828">
        <f>SUM(I227:I229)</f>
        <v>37774728.470000006</v>
      </c>
      <c r="K227" s="1374">
        <f>I227/E227</f>
        <v>3.7955601154734411</v>
      </c>
      <c r="L227" s="1375">
        <f t="shared" ref="L227:L233" si="22">I227/G227</f>
        <v>0.56529107643073739</v>
      </c>
    </row>
    <row r="228" spans="1:12" ht="45" customHeight="1">
      <c r="A228" s="1838"/>
      <c r="B228" s="1806"/>
      <c r="C228" s="1817"/>
      <c r="D228" s="1403" t="s">
        <v>796</v>
      </c>
      <c r="E228" s="1427">
        <v>2096000</v>
      </c>
      <c r="F228" s="1768"/>
      <c r="G228" s="1405">
        <v>35866751</v>
      </c>
      <c r="H228" s="1769"/>
      <c r="I228" s="1406">
        <v>34943415.340000004</v>
      </c>
      <c r="J228" s="1800"/>
      <c r="K228" s="1407">
        <f>I228/E228</f>
        <v>16.671476784351146</v>
      </c>
      <c r="L228" s="1408">
        <f t="shared" si="22"/>
        <v>0.97425650123703711</v>
      </c>
    </row>
    <row r="229" spans="1:12" ht="45" customHeight="1" thickBot="1">
      <c r="A229" s="1839"/>
      <c r="B229" s="1819"/>
      <c r="C229" s="1821"/>
      <c r="D229" s="1397" t="s">
        <v>795</v>
      </c>
      <c r="E229" s="1438">
        <v>1023000</v>
      </c>
      <c r="F229" s="1774"/>
      <c r="G229" s="1399">
        <v>1727182</v>
      </c>
      <c r="H229" s="1775"/>
      <c r="I229" s="1400">
        <v>1187835.6000000001</v>
      </c>
      <c r="J229" s="1814"/>
      <c r="K229" s="1401">
        <f>I229/E229</f>
        <v>1.1611296187683284</v>
      </c>
      <c r="L229" s="1402">
        <f t="shared" si="22"/>
        <v>0.68773041868199192</v>
      </c>
    </row>
    <row r="230" spans="1:12" ht="45" customHeight="1">
      <c r="A230" s="1755" t="s">
        <v>856</v>
      </c>
      <c r="B230" s="1450" t="s">
        <v>387</v>
      </c>
      <c r="C230" s="1484" t="s">
        <v>579</v>
      </c>
      <c r="D230" s="1350" t="s">
        <v>792</v>
      </c>
      <c r="E230" s="1373"/>
      <c r="F230" s="1751">
        <f>SUM(E230:E231)</f>
        <v>0</v>
      </c>
      <c r="G230" s="1343">
        <v>5311034</v>
      </c>
      <c r="H230" s="1753">
        <f>SUM(G230:G231)</f>
        <v>15717257</v>
      </c>
      <c r="I230" s="1395">
        <v>3049618</v>
      </c>
      <c r="J230" s="1753">
        <f>SUM(I230:I231)</f>
        <v>10827677.74</v>
      </c>
      <c r="K230" s="1354">
        <v>0</v>
      </c>
      <c r="L230" s="1375">
        <f t="shared" si="22"/>
        <v>0.57420419451278226</v>
      </c>
    </row>
    <row r="231" spans="1:12" ht="45" customHeight="1" thickBot="1">
      <c r="A231" s="1793"/>
      <c r="B231" s="1452" t="s">
        <v>426</v>
      </c>
      <c r="C231" s="1485" t="s">
        <v>178</v>
      </c>
      <c r="D231" s="1397" t="s">
        <v>795</v>
      </c>
      <c r="E231" s="1438"/>
      <c r="F231" s="1774"/>
      <c r="G231" s="1399">
        <v>10406223</v>
      </c>
      <c r="H231" s="1775"/>
      <c r="I231" s="1387">
        <v>7778059.7400000002</v>
      </c>
      <c r="J231" s="1775"/>
      <c r="K231" s="1486">
        <v>0</v>
      </c>
      <c r="L231" s="1402">
        <f t="shared" si="22"/>
        <v>0.74744311552808351</v>
      </c>
    </row>
    <row r="232" spans="1:12" ht="45" customHeight="1">
      <c r="A232" s="1755" t="s">
        <v>857</v>
      </c>
      <c r="B232" s="1450" t="s">
        <v>387</v>
      </c>
      <c r="C232" s="1484" t="s">
        <v>579</v>
      </c>
      <c r="D232" s="1350" t="s">
        <v>792</v>
      </c>
      <c r="E232" s="1373"/>
      <c r="F232" s="1373"/>
      <c r="G232" s="1343">
        <v>5539059</v>
      </c>
      <c r="H232" s="1753">
        <f>G233+G232</f>
        <v>12205256</v>
      </c>
      <c r="I232" s="1395">
        <v>1315239</v>
      </c>
      <c r="J232" s="1753">
        <f>I233+I232</f>
        <v>7632625.46</v>
      </c>
      <c r="K232" s="1354">
        <v>0</v>
      </c>
      <c r="L232" s="1487">
        <f>I232/G232</f>
        <v>0.23744809362023406</v>
      </c>
    </row>
    <row r="233" spans="1:12" ht="45" customHeight="1" thickBot="1">
      <c r="A233" s="1756"/>
      <c r="B233" s="1488" t="s">
        <v>426</v>
      </c>
      <c r="C233" s="1356" t="s">
        <v>178</v>
      </c>
      <c r="D233" s="1376" t="s">
        <v>795</v>
      </c>
      <c r="E233" s="1377"/>
      <c r="F233" s="1377">
        <f>E233</f>
        <v>0</v>
      </c>
      <c r="G233" s="1378">
        <v>6666197</v>
      </c>
      <c r="H233" s="1754"/>
      <c r="I233" s="1489">
        <v>6317386.46</v>
      </c>
      <c r="J233" s="1754"/>
      <c r="K233" s="1362">
        <v>0</v>
      </c>
      <c r="L233" s="1490">
        <f t="shared" si="22"/>
        <v>0.94767473268491764</v>
      </c>
    </row>
    <row r="234" spans="1:12" ht="45" customHeight="1">
      <c r="A234" s="1812" t="s">
        <v>858</v>
      </c>
      <c r="B234" s="1820" t="s">
        <v>387</v>
      </c>
      <c r="C234" s="1849" t="s">
        <v>579</v>
      </c>
      <c r="D234" s="1412" t="s">
        <v>792</v>
      </c>
      <c r="E234" s="1445">
        <v>9884000</v>
      </c>
      <c r="F234" s="1813">
        <f>SUM(E234:E237)</f>
        <v>13225000</v>
      </c>
      <c r="G234" s="1361">
        <v>12363151</v>
      </c>
      <c r="H234" s="1813">
        <f>SUM(G234:G237)</f>
        <v>18835711</v>
      </c>
      <c r="I234" s="1414">
        <v>6072264</v>
      </c>
      <c r="J234" s="1813">
        <f>SUM(I234:I237)</f>
        <v>11552635.33</v>
      </c>
      <c r="K234" s="1415">
        <f>I234/E234</f>
        <v>0.61435289356535816</v>
      </c>
      <c r="L234" s="1491">
        <v>1</v>
      </c>
    </row>
    <row r="235" spans="1:12" ht="45" customHeight="1">
      <c r="A235" s="1792"/>
      <c r="B235" s="1806"/>
      <c r="C235" s="1807"/>
      <c r="D235" s="1403" t="s">
        <v>799</v>
      </c>
      <c r="E235" s="1427">
        <v>2550000</v>
      </c>
      <c r="F235" s="1800"/>
      <c r="G235" s="1417">
        <v>0</v>
      </c>
      <c r="H235" s="1800"/>
      <c r="I235" s="1417">
        <v>0</v>
      </c>
      <c r="J235" s="1800"/>
      <c r="K235" s="1410">
        <v>0</v>
      </c>
      <c r="L235" s="1418">
        <v>0</v>
      </c>
    </row>
    <row r="236" spans="1:12" ht="45" customHeight="1">
      <c r="A236" s="1792"/>
      <c r="B236" s="1492" t="s">
        <v>403</v>
      </c>
      <c r="C236" s="1493" t="s">
        <v>404</v>
      </c>
      <c r="D236" s="1403" t="s">
        <v>792</v>
      </c>
      <c r="E236" s="1427">
        <v>791000</v>
      </c>
      <c r="F236" s="1800"/>
      <c r="G236" s="1405">
        <v>791000</v>
      </c>
      <c r="H236" s="1800"/>
      <c r="I236" s="1417">
        <v>0</v>
      </c>
      <c r="J236" s="1800"/>
      <c r="K236" s="1410">
        <v>0</v>
      </c>
      <c r="L236" s="1418">
        <v>0</v>
      </c>
    </row>
    <row r="237" spans="1:12" ht="45" customHeight="1" thickBot="1">
      <c r="A237" s="1756"/>
      <c r="B237" s="1488" t="s">
        <v>426</v>
      </c>
      <c r="C237" s="1356" t="s">
        <v>178</v>
      </c>
      <c r="D237" s="1376" t="s">
        <v>795</v>
      </c>
      <c r="E237" s="1377"/>
      <c r="F237" s="1801"/>
      <c r="G237" s="1378">
        <v>5681560</v>
      </c>
      <c r="H237" s="1801"/>
      <c r="I237" s="1387">
        <v>5480371.3300000001</v>
      </c>
      <c r="J237" s="1801"/>
      <c r="K237" s="1362">
        <v>0</v>
      </c>
      <c r="L237" s="1494">
        <v>1</v>
      </c>
    </row>
    <row r="238" spans="1:12" ht="45" customHeight="1">
      <c r="A238" s="1850" t="s">
        <v>859</v>
      </c>
      <c r="B238" s="1453" t="s">
        <v>387</v>
      </c>
      <c r="C238" s="1495" t="s">
        <v>579</v>
      </c>
      <c r="D238" s="1412" t="s">
        <v>792</v>
      </c>
      <c r="E238" s="1445"/>
      <c r="F238" s="1826">
        <f>SUM(E238:E239)</f>
        <v>0</v>
      </c>
      <c r="G238" s="1361">
        <v>2335493</v>
      </c>
      <c r="H238" s="1826">
        <f>SUM(G238:G239)</f>
        <v>5735000</v>
      </c>
      <c r="I238" s="1361">
        <v>164511.5</v>
      </c>
      <c r="J238" s="1826">
        <f>SUM(I238:I239)</f>
        <v>3522313.7</v>
      </c>
      <c r="K238" s="1372">
        <v>0</v>
      </c>
      <c r="L238" s="1491">
        <v>1</v>
      </c>
    </row>
    <row r="239" spans="1:12" ht="45" customHeight="1" thickBot="1">
      <c r="A239" s="1851"/>
      <c r="B239" s="1496" t="s">
        <v>426</v>
      </c>
      <c r="C239" s="1497" t="s">
        <v>178</v>
      </c>
      <c r="D239" s="1376" t="s">
        <v>795</v>
      </c>
      <c r="E239" s="1498"/>
      <c r="F239" s="1852"/>
      <c r="G239" s="1499">
        <v>3399507</v>
      </c>
      <c r="H239" s="1852"/>
      <c r="I239" s="1361">
        <v>3357802.2</v>
      </c>
      <c r="J239" s="1852"/>
      <c r="K239" s="1362">
        <v>0</v>
      </c>
      <c r="L239" s="1491">
        <v>1</v>
      </c>
    </row>
    <row r="240" spans="1:12" ht="45" customHeight="1">
      <c r="A240" s="1853" t="s">
        <v>860</v>
      </c>
      <c r="B240" s="1854" t="s">
        <v>387</v>
      </c>
      <c r="C240" s="1855" t="s">
        <v>579</v>
      </c>
      <c r="D240" s="1471" t="s">
        <v>792</v>
      </c>
      <c r="E240" s="1472">
        <v>89000</v>
      </c>
      <c r="F240" s="1786">
        <f>SUM(E240:E242)</f>
        <v>89000</v>
      </c>
      <c r="G240" s="1473">
        <v>9970562</v>
      </c>
      <c r="H240" s="1786">
        <f>SUM(G240:G242)</f>
        <v>22073440</v>
      </c>
      <c r="I240" s="1474">
        <v>4268285.83</v>
      </c>
      <c r="J240" s="1786">
        <f>SUM(I240:I242)</f>
        <v>14641775.949999999</v>
      </c>
      <c r="K240" s="1374">
        <f>I240/E240</f>
        <v>47.958267752808993</v>
      </c>
      <c r="L240" s="1375">
        <f>I240/G240</f>
        <v>0.42808879078230494</v>
      </c>
    </row>
    <row r="241" spans="1:12" ht="45" customHeight="1">
      <c r="A241" s="1850"/>
      <c r="B241" s="1820"/>
      <c r="C241" s="1849"/>
      <c r="D241" s="1403" t="s">
        <v>801</v>
      </c>
      <c r="E241" s="1427"/>
      <c r="F241" s="1787"/>
      <c r="G241" s="1405">
        <v>4110863</v>
      </c>
      <c r="H241" s="1787"/>
      <c r="I241" s="1406">
        <v>4110862.65</v>
      </c>
      <c r="J241" s="1787"/>
      <c r="K241" s="1410">
        <v>0</v>
      </c>
      <c r="L241" s="1416">
        <f>I241/G241</f>
        <v>0.9999999148597265</v>
      </c>
    </row>
    <row r="242" spans="1:12" ht="45" customHeight="1">
      <c r="A242" s="1850"/>
      <c r="B242" s="1365" t="s">
        <v>426</v>
      </c>
      <c r="C242" s="1366" t="s">
        <v>178</v>
      </c>
      <c r="D242" s="1397" t="s">
        <v>795</v>
      </c>
      <c r="E242" s="1380"/>
      <c r="F242" s="1787"/>
      <c r="G242" s="1381">
        <v>7992015</v>
      </c>
      <c r="H242" s="1787"/>
      <c r="I242" s="1400">
        <v>6262627.4699999997</v>
      </c>
      <c r="J242" s="1787"/>
      <c r="K242" s="1371">
        <v>0</v>
      </c>
      <c r="L242" s="1393">
        <f>I242/G242</f>
        <v>0.78361057505522702</v>
      </c>
    </row>
    <row r="243" spans="1:12" ht="45" customHeight="1">
      <c r="A243" s="1792" t="s">
        <v>861</v>
      </c>
      <c r="B243" s="1492" t="s">
        <v>354</v>
      </c>
      <c r="C243" s="1493" t="s">
        <v>355</v>
      </c>
      <c r="D243" s="1403" t="s">
        <v>814</v>
      </c>
      <c r="E243" s="1427">
        <v>236000</v>
      </c>
      <c r="F243" s="1769">
        <f>SUM(E243:E248)</f>
        <v>236000</v>
      </c>
      <c r="G243" s="1405">
        <v>236000</v>
      </c>
      <c r="H243" s="1769">
        <f>SUM(G243:G248)</f>
        <v>28988640</v>
      </c>
      <c r="I243" s="1417">
        <v>0</v>
      </c>
      <c r="J243" s="1769">
        <f>SUM(I243:I248)</f>
        <v>21072870.610000003</v>
      </c>
      <c r="K243" s="1410">
        <v>0</v>
      </c>
      <c r="L243" s="1418">
        <v>0</v>
      </c>
    </row>
    <row r="244" spans="1:12" ht="45" customHeight="1">
      <c r="A244" s="1792"/>
      <c r="B244" s="1492" t="s">
        <v>377</v>
      </c>
      <c r="C244" s="1493" t="s">
        <v>83</v>
      </c>
      <c r="D244" s="1403" t="s">
        <v>802</v>
      </c>
      <c r="E244" s="1427"/>
      <c r="F244" s="1769"/>
      <c r="G244" s="1405">
        <v>222750</v>
      </c>
      <c r="H244" s="1769"/>
      <c r="I244" s="1405">
        <v>221507.89</v>
      </c>
      <c r="J244" s="1769"/>
      <c r="K244" s="1410">
        <v>0</v>
      </c>
      <c r="L244" s="1491">
        <f>I244/G244</f>
        <v>0.99442374859708205</v>
      </c>
    </row>
    <row r="245" spans="1:12" ht="45" customHeight="1">
      <c r="A245" s="1792"/>
      <c r="B245" s="1806" t="s">
        <v>387</v>
      </c>
      <c r="C245" s="1807" t="s">
        <v>579</v>
      </c>
      <c r="D245" s="1403" t="s">
        <v>792</v>
      </c>
      <c r="E245" s="1427"/>
      <c r="F245" s="1769"/>
      <c r="G245" s="1405">
        <v>13906694</v>
      </c>
      <c r="H245" s="1769"/>
      <c r="I245" s="1405">
        <v>7567826.6500000004</v>
      </c>
      <c r="J245" s="1769"/>
      <c r="K245" s="1410">
        <v>0</v>
      </c>
      <c r="L245" s="1416">
        <f>I245/G245</f>
        <v>0.54418588990309269</v>
      </c>
    </row>
    <row r="246" spans="1:12" ht="45" customHeight="1">
      <c r="A246" s="1792"/>
      <c r="B246" s="1806"/>
      <c r="C246" s="1807"/>
      <c r="D246" s="1403" t="s">
        <v>802</v>
      </c>
      <c r="E246" s="1427"/>
      <c r="F246" s="1769"/>
      <c r="G246" s="1405">
        <v>5298153</v>
      </c>
      <c r="H246" s="1769"/>
      <c r="I246" s="1405">
        <v>5298152.1500000004</v>
      </c>
      <c r="J246" s="1769"/>
      <c r="K246" s="1410">
        <v>0</v>
      </c>
      <c r="L246" s="1408">
        <f>I246/G246</f>
        <v>0.99999983956673211</v>
      </c>
    </row>
    <row r="247" spans="1:12" ht="45" customHeight="1">
      <c r="A247" s="1792"/>
      <c r="B247" s="1492" t="s">
        <v>403</v>
      </c>
      <c r="C247" s="1493" t="s">
        <v>404</v>
      </c>
      <c r="D247" s="1403" t="s">
        <v>802</v>
      </c>
      <c r="E247" s="1427"/>
      <c r="F247" s="1769"/>
      <c r="G247" s="1405">
        <v>3500000</v>
      </c>
      <c r="H247" s="1769"/>
      <c r="I247" s="1405">
        <v>2702435.06</v>
      </c>
      <c r="J247" s="1769"/>
      <c r="K247" s="1410">
        <v>0</v>
      </c>
      <c r="L247" s="1408">
        <f>I247/G247</f>
        <v>0.77212430285714284</v>
      </c>
    </row>
    <row r="248" spans="1:12" ht="45" customHeight="1" thickBot="1">
      <c r="A248" s="1756"/>
      <c r="B248" s="1488" t="s">
        <v>426</v>
      </c>
      <c r="C248" s="1356" t="s">
        <v>178</v>
      </c>
      <c r="D248" s="1376" t="s">
        <v>795</v>
      </c>
      <c r="E248" s="1377"/>
      <c r="F248" s="1754"/>
      <c r="G248" s="1378">
        <v>5825043</v>
      </c>
      <c r="H248" s="1754"/>
      <c r="I248" s="1378">
        <v>5282948.8600000003</v>
      </c>
      <c r="J248" s="1754"/>
      <c r="K248" s="1362">
        <v>0</v>
      </c>
      <c r="L248" s="1389">
        <f>I248/G248</f>
        <v>0.9069373153125222</v>
      </c>
    </row>
    <row r="249" spans="1:12" ht="45" customHeight="1">
      <c r="A249" s="1853" t="s">
        <v>862</v>
      </c>
      <c r="B249" s="1450" t="s">
        <v>354</v>
      </c>
      <c r="C249" s="1349" t="s">
        <v>355</v>
      </c>
      <c r="D249" s="1350" t="s">
        <v>814</v>
      </c>
      <c r="E249" s="1373">
        <v>99000</v>
      </c>
      <c r="F249" s="1786">
        <f>SUM(E249:E252)</f>
        <v>673000</v>
      </c>
      <c r="G249" s="1343">
        <v>99000</v>
      </c>
      <c r="H249" s="1786">
        <f>SUM(G249:G252)</f>
        <v>28649101</v>
      </c>
      <c r="I249" s="1346">
        <v>0</v>
      </c>
      <c r="J249" s="1786">
        <f>SUM(I249:I252)</f>
        <v>22026987.57</v>
      </c>
      <c r="K249" s="1354">
        <v>0</v>
      </c>
      <c r="L249" s="1355">
        <v>0</v>
      </c>
    </row>
    <row r="250" spans="1:12" ht="45" customHeight="1">
      <c r="A250" s="1850"/>
      <c r="B250" s="1492" t="s">
        <v>377</v>
      </c>
      <c r="C250" s="1493" t="s">
        <v>83</v>
      </c>
      <c r="D250" s="1403" t="s">
        <v>792</v>
      </c>
      <c r="E250" s="1427"/>
      <c r="F250" s="1787"/>
      <c r="G250" s="1405">
        <v>2159841</v>
      </c>
      <c r="H250" s="1787"/>
      <c r="I250" s="1414">
        <v>2159839.63</v>
      </c>
      <c r="J250" s="1787"/>
      <c r="K250" s="1410">
        <v>0</v>
      </c>
      <c r="L250" s="1408">
        <f>I250/G250</f>
        <v>0.99999936569404868</v>
      </c>
    </row>
    <row r="251" spans="1:12" ht="45" customHeight="1">
      <c r="A251" s="1850"/>
      <c r="B251" s="1492" t="s">
        <v>387</v>
      </c>
      <c r="C251" s="1500" t="s">
        <v>579</v>
      </c>
      <c r="D251" s="1403" t="s">
        <v>792</v>
      </c>
      <c r="E251" s="1427">
        <v>574000</v>
      </c>
      <c r="F251" s="1787"/>
      <c r="G251" s="1405">
        <v>14492961</v>
      </c>
      <c r="H251" s="1787"/>
      <c r="I251" s="1406">
        <v>9502779.379999999</v>
      </c>
      <c r="J251" s="1787"/>
      <c r="K251" s="1407">
        <f>I251/E251</f>
        <v>16.555364773519162</v>
      </c>
      <c r="L251" s="1408">
        <f>I251/G251</f>
        <v>0.65568239506060899</v>
      </c>
    </row>
    <row r="252" spans="1:12" ht="45" customHeight="1" thickBot="1">
      <c r="A252" s="1851"/>
      <c r="B252" s="1496" t="s">
        <v>426</v>
      </c>
      <c r="C252" s="1497" t="s">
        <v>178</v>
      </c>
      <c r="D252" s="1376" t="s">
        <v>795</v>
      </c>
      <c r="E252" s="1498"/>
      <c r="F252" s="1788"/>
      <c r="G252" s="1499">
        <v>11897299</v>
      </c>
      <c r="H252" s="1788"/>
      <c r="I252" s="1387">
        <v>10364368.560000001</v>
      </c>
      <c r="J252" s="1788"/>
      <c r="K252" s="1362">
        <v>0</v>
      </c>
      <c r="L252" s="1389">
        <f>I252/G252</f>
        <v>0.87115307096173678</v>
      </c>
    </row>
    <row r="253" spans="1:12" ht="45" customHeight="1">
      <c r="A253" s="1850" t="s">
        <v>863</v>
      </c>
      <c r="B253" s="1492" t="s">
        <v>387</v>
      </c>
      <c r="C253" s="1500" t="s">
        <v>579</v>
      </c>
      <c r="D253" s="1403" t="s">
        <v>792</v>
      </c>
      <c r="E253" s="1373"/>
      <c r="F253" s="1856">
        <f>SUM(E253:E255)</f>
        <v>0</v>
      </c>
      <c r="G253" s="1343">
        <v>2170981</v>
      </c>
      <c r="H253" s="1856">
        <f>SUM(G253:G255)</f>
        <v>5917075</v>
      </c>
      <c r="I253" s="1346">
        <v>0</v>
      </c>
      <c r="J253" s="1856">
        <f>SUM(I253:I255)</f>
        <v>3575877.68</v>
      </c>
      <c r="K253" s="1354">
        <v>0</v>
      </c>
      <c r="L253" s="1355">
        <v>0</v>
      </c>
    </row>
    <row r="254" spans="1:12" ht="45" customHeight="1">
      <c r="A254" s="1850"/>
      <c r="B254" s="1453" t="s">
        <v>426</v>
      </c>
      <c r="C254" s="1501" t="s">
        <v>178</v>
      </c>
      <c r="D254" s="1412" t="s">
        <v>795</v>
      </c>
      <c r="E254" s="1445"/>
      <c r="F254" s="1826"/>
      <c r="G254" s="1361">
        <v>3605206</v>
      </c>
      <c r="H254" s="1826"/>
      <c r="I254" s="1414">
        <v>3461999.35</v>
      </c>
      <c r="J254" s="1826"/>
      <c r="K254" s="1372">
        <v>0</v>
      </c>
      <c r="L254" s="1416">
        <f>I254/G254</f>
        <v>0.96027781768919729</v>
      </c>
    </row>
    <row r="255" spans="1:12" ht="45" customHeight="1" thickBot="1">
      <c r="A255" s="1851"/>
      <c r="B255" s="1452" t="s">
        <v>416</v>
      </c>
      <c r="C255" s="1455" t="s">
        <v>585</v>
      </c>
      <c r="D255" s="1397" t="s">
        <v>804</v>
      </c>
      <c r="E255" s="1438"/>
      <c r="F255" s="1852"/>
      <c r="G255" s="1399">
        <v>140888</v>
      </c>
      <c r="H255" s="1852"/>
      <c r="I255" s="1400">
        <v>113878.33</v>
      </c>
      <c r="J255" s="1852"/>
      <c r="K255" s="1486">
        <v>0</v>
      </c>
      <c r="L255" s="1402">
        <f>I255/G255</f>
        <v>0.80828977627619103</v>
      </c>
    </row>
    <row r="256" spans="1:12" ht="45" customHeight="1">
      <c r="A256" s="1755" t="s">
        <v>864</v>
      </c>
      <c r="B256" s="1450" t="s">
        <v>354</v>
      </c>
      <c r="C256" s="1349" t="s">
        <v>355</v>
      </c>
      <c r="D256" s="1350" t="s">
        <v>814</v>
      </c>
      <c r="E256" s="1373">
        <v>86000</v>
      </c>
      <c r="F256" s="1753">
        <f>SUM(E256:E259)</f>
        <v>3086000</v>
      </c>
      <c r="G256" s="1343">
        <v>86000</v>
      </c>
      <c r="H256" s="1753">
        <f>SUM(G256:G259)</f>
        <v>11571736</v>
      </c>
      <c r="I256" s="1346">
        <v>0</v>
      </c>
      <c r="J256" s="1753">
        <f>SUM(I256:I259)</f>
        <v>4026352.92</v>
      </c>
      <c r="K256" s="1354">
        <v>0</v>
      </c>
      <c r="L256" s="1355">
        <v>0</v>
      </c>
    </row>
    <row r="257" spans="1:12" ht="45" customHeight="1">
      <c r="A257" s="1792"/>
      <c r="B257" s="1806" t="s">
        <v>387</v>
      </c>
      <c r="C257" s="1807" t="s">
        <v>579</v>
      </c>
      <c r="D257" s="1403" t="s">
        <v>792</v>
      </c>
      <c r="E257" s="1427"/>
      <c r="F257" s="1769"/>
      <c r="G257" s="1405">
        <v>5372616</v>
      </c>
      <c r="H257" s="1769"/>
      <c r="I257" s="1406">
        <v>1016539.65</v>
      </c>
      <c r="J257" s="1769"/>
      <c r="K257" s="1410">
        <v>0</v>
      </c>
      <c r="L257" s="1408">
        <f>I257/G257</f>
        <v>0.18920757597416232</v>
      </c>
    </row>
    <row r="258" spans="1:12" ht="45" customHeight="1">
      <c r="A258" s="1792"/>
      <c r="B258" s="1806"/>
      <c r="C258" s="1807"/>
      <c r="D258" s="1403" t="s">
        <v>805</v>
      </c>
      <c r="E258" s="1427">
        <v>3000000</v>
      </c>
      <c r="F258" s="1769"/>
      <c r="G258" s="1405">
        <v>3000000</v>
      </c>
      <c r="H258" s="1769"/>
      <c r="I258" s="1406">
        <v>102612.68</v>
      </c>
      <c r="J258" s="1769"/>
      <c r="K258" s="1407">
        <f>I258/E258</f>
        <v>3.4204226666666664E-2</v>
      </c>
      <c r="L258" s="1408">
        <f>I258/G258</f>
        <v>3.4204226666666664E-2</v>
      </c>
    </row>
    <row r="259" spans="1:12" ht="45" customHeight="1" thickBot="1">
      <c r="A259" s="1756"/>
      <c r="B259" s="1488" t="s">
        <v>426</v>
      </c>
      <c r="C259" s="1356" t="s">
        <v>178</v>
      </c>
      <c r="D259" s="1376" t="s">
        <v>795</v>
      </c>
      <c r="E259" s="1377"/>
      <c r="F259" s="1754"/>
      <c r="G259" s="1378">
        <v>3113120</v>
      </c>
      <c r="H259" s="1754"/>
      <c r="I259" s="1387">
        <v>2907200.59</v>
      </c>
      <c r="J259" s="1754"/>
      <c r="K259" s="1362">
        <v>0</v>
      </c>
      <c r="L259" s="1389">
        <f>I259/G259</f>
        <v>0.93385432941871815</v>
      </c>
    </row>
    <row r="260" spans="1:12" ht="45" customHeight="1">
      <c r="A260" s="1850" t="s">
        <v>865</v>
      </c>
      <c r="B260" s="1453" t="s">
        <v>354</v>
      </c>
      <c r="C260" s="1501" t="s">
        <v>355</v>
      </c>
      <c r="D260" s="1412" t="s">
        <v>814</v>
      </c>
      <c r="E260" s="1445">
        <v>77000</v>
      </c>
      <c r="F260" s="1787">
        <f>SUM(E260:E264)</f>
        <v>257000</v>
      </c>
      <c r="G260" s="1361">
        <v>77000</v>
      </c>
      <c r="H260" s="1787">
        <f>SUM(G260:G264)</f>
        <v>11109030</v>
      </c>
      <c r="I260" s="1502">
        <v>0</v>
      </c>
      <c r="J260" s="1787">
        <f>SUM(I260:I264)</f>
        <v>6694726.8900000006</v>
      </c>
      <c r="K260" s="1372">
        <v>0</v>
      </c>
      <c r="L260" s="1503">
        <v>0</v>
      </c>
    </row>
    <row r="261" spans="1:12" ht="45" customHeight="1">
      <c r="A261" s="1850"/>
      <c r="B261" s="1806" t="s">
        <v>377</v>
      </c>
      <c r="C261" s="1817" t="s">
        <v>83</v>
      </c>
      <c r="D261" s="1403" t="s">
        <v>792</v>
      </c>
      <c r="E261" s="1427"/>
      <c r="F261" s="1787"/>
      <c r="G261" s="1405">
        <v>1341755</v>
      </c>
      <c r="H261" s="1787"/>
      <c r="I261" s="1406">
        <v>1341006.51</v>
      </c>
      <c r="J261" s="1787"/>
      <c r="K261" s="1410">
        <v>0</v>
      </c>
      <c r="L261" s="1408">
        <f t="shared" ref="L261:L266" si="23">I261/G261</f>
        <v>0.99944215598227693</v>
      </c>
    </row>
    <row r="262" spans="1:12" ht="45" customHeight="1">
      <c r="A262" s="1850"/>
      <c r="B262" s="1806"/>
      <c r="C262" s="1817"/>
      <c r="D262" s="1403" t="s">
        <v>796</v>
      </c>
      <c r="E262" s="1427">
        <v>180000</v>
      </c>
      <c r="F262" s="1787"/>
      <c r="G262" s="1405">
        <v>176573</v>
      </c>
      <c r="H262" s="1787"/>
      <c r="I262" s="1406">
        <v>156487.19000000003</v>
      </c>
      <c r="J262" s="1787"/>
      <c r="K262" s="1407">
        <f>I262/E262</f>
        <v>0.86937327777777795</v>
      </c>
      <c r="L262" s="1408">
        <f t="shared" si="23"/>
        <v>0.88624642499136352</v>
      </c>
    </row>
    <row r="263" spans="1:12" ht="45" customHeight="1">
      <c r="A263" s="1850"/>
      <c r="B263" s="1492" t="s">
        <v>387</v>
      </c>
      <c r="C263" s="1500" t="s">
        <v>579</v>
      </c>
      <c r="D263" s="1403" t="s">
        <v>792</v>
      </c>
      <c r="E263" s="1427"/>
      <c r="F263" s="1787"/>
      <c r="G263" s="1405">
        <v>6522352</v>
      </c>
      <c r="H263" s="1787"/>
      <c r="I263" s="1406">
        <v>2270826</v>
      </c>
      <c r="J263" s="1787"/>
      <c r="K263" s="1410">
        <v>0</v>
      </c>
      <c r="L263" s="1408">
        <f t="shared" si="23"/>
        <v>0.34816060218767708</v>
      </c>
    </row>
    <row r="264" spans="1:12" ht="45" customHeight="1" thickBot="1">
      <c r="A264" s="1850"/>
      <c r="B264" s="1365" t="s">
        <v>426</v>
      </c>
      <c r="C264" s="1366" t="s">
        <v>178</v>
      </c>
      <c r="D264" s="1397" t="s">
        <v>795</v>
      </c>
      <c r="E264" s="1438"/>
      <c r="F264" s="1787"/>
      <c r="G264" s="1399">
        <v>2991350</v>
      </c>
      <c r="H264" s="1787"/>
      <c r="I264" s="1400">
        <v>2926407.19</v>
      </c>
      <c r="J264" s="1787"/>
      <c r="K264" s="1486">
        <v>0</v>
      </c>
      <c r="L264" s="1402">
        <f t="shared" si="23"/>
        <v>0.97828979892021994</v>
      </c>
    </row>
    <row r="265" spans="1:12" ht="45" customHeight="1">
      <c r="A265" s="1755" t="s">
        <v>866</v>
      </c>
      <c r="B265" s="1450" t="s">
        <v>387</v>
      </c>
      <c r="C265" s="1484" t="s">
        <v>579</v>
      </c>
      <c r="D265" s="1350" t="s">
        <v>792</v>
      </c>
      <c r="E265" s="1373"/>
      <c r="F265" s="1751">
        <f>SUM(E265:E266)</f>
        <v>0</v>
      </c>
      <c r="G265" s="1343">
        <v>3737454</v>
      </c>
      <c r="H265" s="1751">
        <f>SUM(G265:G266)</f>
        <v>11385994</v>
      </c>
      <c r="I265" s="1395">
        <v>1016539.65</v>
      </c>
      <c r="J265" s="1753">
        <f>SUM(I265:I266)</f>
        <v>8324241.2600000007</v>
      </c>
      <c r="K265" s="1354">
        <v>0</v>
      </c>
      <c r="L265" s="1375">
        <f t="shared" si="23"/>
        <v>0.27198720037758323</v>
      </c>
    </row>
    <row r="266" spans="1:12" ht="45" customHeight="1">
      <c r="A266" s="1793"/>
      <c r="B266" s="1452" t="s">
        <v>426</v>
      </c>
      <c r="C266" s="1485" t="s">
        <v>178</v>
      </c>
      <c r="D266" s="1397" t="s">
        <v>795</v>
      </c>
      <c r="E266" s="1438"/>
      <c r="F266" s="1774"/>
      <c r="G266" s="1399">
        <v>7648540</v>
      </c>
      <c r="H266" s="1774"/>
      <c r="I266" s="1400">
        <v>7307701.6100000003</v>
      </c>
      <c r="J266" s="1775"/>
      <c r="K266" s="1486">
        <v>0</v>
      </c>
      <c r="L266" s="1402">
        <f t="shared" si="23"/>
        <v>0.95543745734480046</v>
      </c>
    </row>
    <row r="267" spans="1:12" ht="45" customHeight="1">
      <c r="A267" s="1793" t="s">
        <v>867</v>
      </c>
      <c r="B267" s="1492" t="s">
        <v>354</v>
      </c>
      <c r="C267" s="1493" t="s">
        <v>355</v>
      </c>
      <c r="D267" s="1403" t="s">
        <v>814</v>
      </c>
      <c r="E267" s="1427">
        <v>135000</v>
      </c>
      <c r="F267" s="1775">
        <f>SUM(E267:E270)</f>
        <v>135000</v>
      </c>
      <c r="G267" s="1405">
        <v>135000</v>
      </c>
      <c r="H267" s="1775">
        <f>SUM(G267:G270)</f>
        <v>18597197</v>
      </c>
      <c r="I267" s="1417">
        <v>0</v>
      </c>
      <c r="J267" s="1775">
        <f>SUM(I267:I270)</f>
        <v>14569780.279999999</v>
      </c>
      <c r="K267" s="1410">
        <v>0</v>
      </c>
      <c r="L267" s="1418">
        <v>0</v>
      </c>
    </row>
    <row r="268" spans="1:12" ht="45" customHeight="1">
      <c r="A268" s="1850"/>
      <c r="B268" s="1492" t="s">
        <v>387</v>
      </c>
      <c r="C268" s="1500" t="s">
        <v>579</v>
      </c>
      <c r="D268" s="1403" t="s">
        <v>792</v>
      </c>
      <c r="E268" s="1427"/>
      <c r="F268" s="1826"/>
      <c r="G268" s="1405">
        <v>3217004</v>
      </c>
      <c r="H268" s="1826"/>
      <c r="I268" s="1406">
        <v>955587</v>
      </c>
      <c r="J268" s="1826"/>
      <c r="K268" s="1410">
        <v>0</v>
      </c>
      <c r="L268" s="1408">
        <f t="shared" ref="L268:L281" si="24">I268/G268</f>
        <v>0.29704252776807238</v>
      </c>
    </row>
    <row r="269" spans="1:12" ht="45" customHeight="1">
      <c r="A269" s="1850"/>
      <c r="B269" s="1492" t="s">
        <v>403</v>
      </c>
      <c r="C269" s="1493" t="s">
        <v>404</v>
      </c>
      <c r="D269" s="1403" t="s">
        <v>792</v>
      </c>
      <c r="E269" s="1427"/>
      <c r="F269" s="1826"/>
      <c r="G269" s="1405">
        <v>34850</v>
      </c>
      <c r="H269" s="1826"/>
      <c r="I269" s="1406">
        <v>33146.019999999997</v>
      </c>
      <c r="J269" s="1826"/>
      <c r="K269" s="1410">
        <v>0</v>
      </c>
      <c r="L269" s="1408">
        <f t="shared" si="24"/>
        <v>0.95110530846484931</v>
      </c>
    </row>
    <row r="270" spans="1:12" ht="45" customHeight="1" thickBot="1">
      <c r="A270" s="1851"/>
      <c r="B270" s="1496" t="s">
        <v>426</v>
      </c>
      <c r="C270" s="1497" t="s">
        <v>178</v>
      </c>
      <c r="D270" s="1376" t="s">
        <v>795</v>
      </c>
      <c r="E270" s="1377"/>
      <c r="F270" s="1852"/>
      <c r="G270" s="1499">
        <v>15210343</v>
      </c>
      <c r="H270" s="1852"/>
      <c r="I270" s="1387">
        <v>13581047.26</v>
      </c>
      <c r="J270" s="1852"/>
      <c r="K270" s="1362">
        <v>0</v>
      </c>
      <c r="L270" s="1389">
        <f t="shared" si="24"/>
        <v>0.89288238010148746</v>
      </c>
    </row>
    <row r="271" spans="1:12" ht="45" customHeight="1">
      <c r="A271" s="1755" t="s">
        <v>868</v>
      </c>
      <c r="B271" s="1450" t="s">
        <v>387</v>
      </c>
      <c r="C271" s="1484" t="s">
        <v>579</v>
      </c>
      <c r="D271" s="1350" t="s">
        <v>792</v>
      </c>
      <c r="E271" s="1373"/>
      <c r="F271" s="1753">
        <f>SUM(E271:E272)</f>
        <v>0</v>
      </c>
      <c r="G271" s="1343">
        <v>5477480</v>
      </c>
      <c r="H271" s="1753">
        <f>SUM(G271:G272)</f>
        <v>9045649</v>
      </c>
      <c r="I271" s="1395">
        <v>3348318.3</v>
      </c>
      <c r="J271" s="1753">
        <f>SUM(I271:I272)</f>
        <v>6591995.4800000004</v>
      </c>
      <c r="K271" s="1354">
        <v>0</v>
      </c>
      <c r="L271" s="1375">
        <f t="shared" si="24"/>
        <v>0.61128809233443115</v>
      </c>
    </row>
    <row r="272" spans="1:12" ht="45" customHeight="1" thickBot="1">
      <c r="A272" s="1756"/>
      <c r="B272" s="1488" t="s">
        <v>426</v>
      </c>
      <c r="C272" s="1356" t="s">
        <v>178</v>
      </c>
      <c r="D272" s="1376" t="s">
        <v>795</v>
      </c>
      <c r="E272" s="1377"/>
      <c r="F272" s="1754"/>
      <c r="G272" s="1378">
        <v>3568169</v>
      </c>
      <c r="H272" s="1754"/>
      <c r="I272" s="1387">
        <v>3243677.18</v>
      </c>
      <c r="J272" s="1754"/>
      <c r="K272" s="1362">
        <v>0</v>
      </c>
      <c r="L272" s="1389">
        <f t="shared" si="24"/>
        <v>0.90905929063337532</v>
      </c>
    </row>
    <row r="273" spans="1:12" ht="45" customHeight="1">
      <c r="A273" s="1812" t="s">
        <v>869</v>
      </c>
      <c r="B273" s="1453" t="s">
        <v>354</v>
      </c>
      <c r="C273" s="1501" t="s">
        <v>355</v>
      </c>
      <c r="D273" s="1412" t="s">
        <v>814</v>
      </c>
      <c r="E273" s="1445"/>
      <c r="F273" s="1781">
        <f>SUM(E273:E276)</f>
        <v>0</v>
      </c>
      <c r="G273" s="1361">
        <v>221400</v>
      </c>
      <c r="H273" s="1781">
        <f>SUM(G273:G276)</f>
        <v>13395869</v>
      </c>
      <c r="I273" s="1414">
        <v>221399.99</v>
      </c>
      <c r="J273" s="1781">
        <f>SUM(I273:I276)</f>
        <v>10881546.620000001</v>
      </c>
      <c r="K273" s="1372">
        <v>0</v>
      </c>
      <c r="L273" s="1416">
        <f t="shared" si="24"/>
        <v>0.99999995483288162</v>
      </c>
    </row>
    <row r="274" spans="1:12" ht="45" customHeight="1">
      <c r="A274" s="1792"/>
      <c r="B274" s="1492" t="s">
        <v>387</v>
      </c>
      <c r="C274" s="1500" t="s">
        <v>579</v>
      </c>
      <c r="D274" s="1403" t="s">
        <v>792</v>
      </c>
      <c r="E274" s="1427"/>
      <c r="F274" s="1769"/>
      <c r="G274" s="1405">
        <v>6153814</v>
      </c>
      <c r="H274" s="1769"/>
      <c r="I274" s="1406">
        <v>3982832.25</v>
      </c>
      <c r="J274" s="1769"/>
      <c r="K274" s="1410">
        <v>0</v>
      </c>
      <c r="L274" s="1408">
        <f t="shared" si="24"/>
        <v>0.64721362231617663</v>
      </c>
    </row>
    <row r="275" spans="1:12" ht="45" customHeight="1">
      <c r="A275" s="1792"/>
      <c r="B275" s="1492" t="s">
        <v>403</v>
      </c>
      <c r="C275" s="1493" t="s">
        <v>404</v>
      </c>
      <c r="D275" s="1403" t="s">
        <v>810</v>
      </c>
      <c r="E275" s="1427"/>
      <c r="F275" s="1769"/>
      <c r="G275" s="1405">
        <v>495720</v>
      </c>
      <c r="H275" s="1769"/>
      <c r="I275" s="1406">
        <v>495720</v>
      </c>
      <c r="J275" s="1769"/>
      <c r="K275" s="1410">
        <v>0</v>
      </c>
      <c r="L275" s="1491">
        <f>I275/G275</f>
        <v>1</v>
      </c>
    </row>
    <row r="276" spans="1:12" ht="45" customHeight="1" thickBot="1">
      <c r="A276" s="1756"/>
      <c r="B276" s="1488" t="s">
        <v>426</v>
      </c>
      <c r="C276" s="1356" t="s">
        <v>178</v>
      </c>
      <c r="D276" s="1376" t="s">
        <v>795</v>
      </c>
      <c r="E276" s="1377"/>
      <c r="F276" s="1754"/>
      <c r="G276" s="1378">
        <v>6524935</v>
      </c>
      <c r="H276" s="1754"/>
      <c r="I276" s="1489">
        <v>6181594.3799999999</v>
      </c>
      <c r="J276" s="1754"/>
      <c r="K276" s="1362">
        <v>0</v>
      </c>
      <c r="L276" s="1490">
        <f t="shared" si="24"/>
        <v>0.9473802237110408</v>
      </c>
    </row>
    <row r="277" spans="1:12" ht="45" customHeight="1">
      <c r="A277" s="1853" t="s">
        <v>870</v>
      </c>
      <c r="B277" s="1492" t="s">
        <v>387</v>
      </c>
      <c r="C277" s="1500" t="s">
        <v>579</v>
      </c>
      <c r="D277" s="1403" t="s">
        <v>792</v>
      </c>
      <c r="E277" s="1373"/>
      <c r="F277" s="1753">
        <f>SUM(E277:E278)</f>
        <v>0</v>
      </c>
      <c r="G277" s="1343">
        <v>271308</v>
      </c>
      <c r="H277" s="1753">
        <f>SUM(G277:G278)</f>
        <v>8639314</v>
      </c>
      <c r="I277" s="1502">
        <v>0</v>
      </c>
      <c r="J277" s="1753">
        <f>SUM(I277:I278)</f>
        <v>8368006</v>
      </c>
      <c r="K277" s="1410">
        <v>0</v>
      </c>
      <c r="L277" s="1418">
        <v>0</v>
      </c>
    </row>
    <row r="278" spans="1:12" ht="45" customHeight="1" thickBot="1">
      <c r="A278" s="1851"/>
      <c r="B278" s="1365" t="s">
        <v>426</v>
      </c>
      <c r="C278" s="1366" t="s">
        <v>178</v>
      </c>
      <c r="D278" s="1466" t="s">
        <v>795</v>
      </c>
      <c r="E278" s="1380"/>
      <c r="F278" s="1754"/>
      <c r="G278" s="1381">
        <v>8368006</v>
      </c>
      <c r="H278" s="1754"/>
      <c r="I278" s="1400">
        <v>8368006</v>
      </c>
      <c r="J278" s="1754"/>
      <c r="K278" s="1371">
        <v>0</v>
      </c>
      <c r="L278" s="1402">
        <f t="shared" si="24"/>
        <v>1</v>
      </c>
    </row>
    <row r="279" spans="1:12" ht="45" customHeight="1">
      <c r="A279" s="1755" t="s">
        <v>871</v>
      </c>
      <c r="B279" s="1450" t="s">
        <v>387</v>
      </c>
      <c r="C279" s="1484" t="s">
        <v>579</v>
      </c>
      <c r="D279" s="1350" t="s">
        <v>792</v>
      </c>
      <c r="E279" s="1373"/>
      <c r="F279" s="1753">
        <f>SUM(E279:E280)</f>
        <v>0</v>
      </c>
      <c r="G279" s="1343">
        <v>6087400</v>
      </c>
      <c r="H279" s="1753">
        <f>SUM(G279:G280)</f>
        <v>12753506</v>
      </c>
      <c r="I279" s="1395">
        <v>1731322.91</v>
      </c>
      <c r="J279" s="1753">
        <f>SUM(I279:I280)</f>
        <v>7753108.5600000005</v>
      </c>
      <c r="K279" s="1354">
        <v>0</v>
      </c>
      <c r="L279" s="1375">
        <f t="shared" si="24"/>
        <v>0.28441089956303184</v>
      </c>
    </row>
    <row r="280" spans="1:12" ht="45" customHeight="1" thickBot="1">
      <c r="A280" s="1756"/>
      <c r="B280" s="1488" t="s">
        <v>426</v>
      </c>
      <c r="C280" s="1356" t="s">
        <v>178</v>
      </c>
      <c r="D280" s="1376" t="s">
        <v>795</v>
      </c>
      <c r="E280" s="1377"/>
      <c r="F280" s="1754"/>
      <c r="G280" s="1378">
        <v>6666106</v>
      </c>
      <c r="H280" s="1754"/>
      <c r="I280" s="1387">
        <v>6021785.6500000004</v>
      </c>
      <c r="J280" s="1754"/>
      <c r="K280" s="1362">
        <v>0</v>
      </c>
      <c r="L280" s="1389">
        <f t="shared" si="24"/>
        <v>0.90334381871515401</v>
      </c>
    </row>
    <row r="281" spans="1:12" ht="45" customHeight="1" thickBot="1">
      <c r="A281" s="1504"/>
      <c r="B281" s="1505"/>
      <c r="C281" s="1506"/>
      <c r="D281" s="1507" t="s">
        <v>872</v>
      </c>
      <c r="E281" s="1508">
        <f t="shared" ref="E281:J281" si="25">SUM(E7:E280)</f>
        <v>89897933000</v>
      </c>
      <c r="F281" s="1508">
        <f t="shared" si="25"/>
        <v>89897933000</v>
      </c>
      <c r="G281" s="1508">
        <f t="shared" si="25"/>
        <v>89897932999.999985</v>
      </c>
      <c r="H281" s="1508">
        <f t="shared" si="25"/>
        <v>89897933000</v>
      </c>
      <c r="I281" s="1508">
        <f t="shared" si="25"/>
        <v>66369724302.450005</v>
      </c>
      <c r="J281" s="1508">
        <f t="shared" si="25"/>
        <v>66369724302.450005</v>
      </c>
      <c r="K281" s="1509">
        <f>I281/E281</f>
        <v>0.73827864654518816</v>
      </c>
      <c r="L281" s="1510">
        <f t="shared" si="24"/>
        <v>0.73827864654518827</v>
      </c>
    </row>
    <row r="282" spans="1:12" ht="45" customHeight="1">
      <c r="A282" s="1319"/>
      <c r="B282" s="1319"/>
      <c r="C282" s="1310"/>
      <c r="D282" s="1511"/>
      <c r="E282" s="1512"/>
      <c r="F282" s="1512"/>
      <c r="G282" s="1513"/>
      <c r="H282" s="1513"/>
      <c r="I282" s="1512">
        <f>I281-J281</f>
        <v>0</v>
      </c>
      <c r="J282" s="1512"/>
      <c r="K282" s="1514"/>
      <c r="L282" s="1513"/>
    </row>
    <row r="283" spans="1:12" ht="33" customHeight="1">
      <c r="A283" s="1319"/>
      <c r="B283" s="1515"/>
      <c r="C283" s="1516"/>
      <c r="D283" s="1517"/>
      <c r="E283" s="1518"/>
      <c r="F283" s="1518"/>
      <c r="G283" s="1518"/>
      <c r="H283" s="1518"/>
      <c r="I283" s="1519"/>
      <c r="J283" s="1519"/>
      <c r="K283" s="1518"/>
      <c r="L283" s="1518"/>
    </row>
    <row r="284" spans="1:12" ht="27" customHeight="1">
      <c r="A284" s="1319"/>
      <c r="B284" s="1515"/>
      <c r="C284" s="1516"/>
      <c r="D284" s="1518"/>
      <c r="E284" s="1518"/>
      <c r="F284" s="1518"/>
      <c r="G284" s="1518"/>
      <c r="H284" s="1518"/>
      <c r="I284" s="1518"/>
      <c r="J284" s="1518"/>
      <c r="K284" s="1518"/>
      <c r="L284" s="1518"/>
    </row>
    <row r="285" spans="1:12" ht="27.6" customHeight="1">
      <c r="A285" s="1520"/>
      <c r="B285" s="1515"/>
      <c r="C285" s="1516"/>
      <c r="D285" s="1517"/>
      <c r="E285" s="1521"/>
      <c r="F285" s="1522"/>
      <c r="G285" s="1523">
        <f>F281-G281</f>
        <v>0</v>
      </c>
    </row>
    <row r="286" spans="1:12" ht="28.9" customHeight="1">
      <c r="A286" s="1520"/>
      <c r="B286" s="1515"/>
      <c r="C286" s="1516"/>
      <c r="D286" s="1317"/>
      <c r="E286" s="1521"/>
      <c r="H286" s="1523"/>
      <c r="J286" s="1526"/>
    </row>
    <row r="287" spans="1:12" ht="37.5" customHeight="1">
      <c r="A287" s="1520"/>
      <c r="B287" s="1317"/>
      <c r="C287" s="1317"/>
      <c r="D287" s="1317"/>
      <c r="E287" s="1521"/>
    </row>
    <row r="288" spans="1:12" ht="37.5" customHeight="1">
      <c r="A288" s="1520"/>
      <c r="B288" s="1317"/>
      <c r="C288" s="1317"/>
      <c r="D288" s="1317"/>
      <c r="E288" s="1521"/>
    </row>
    <row r="289" spans="1:11" ht="37.5" customHeight="1">
      <c r="A289" s="1520"/>
      <c r="B289" s="1317"/>
      <c r="C289" s="1317"/>
      <c r="D289" s="1317"/>
      <c r="E289" s="1521"/>
    </row>
    <row r="290" spans="1:11" ht="37.5" customHeight="1">
      <c r="A290" s="1520"/>
      <c r="B290" s="1317"/>
      <c r="C290" s="1317"/>
      <c r="D290" s="1317"/>
      <c r="E290" s="1521"/>
    </row>
    <row r="291" spans="1:11" ht="37.5" customHeight="1">
      <c r="A291" s="1520"/>
      <c r="B291" s="1317"/>
      <c r="C291" s="1317"/>
      <c r="D291" s="1317"/>
      <c r="E291" s="1521"/>
    </row>
    <row r="292" spans="1:11" ht="37.5" customHeight="1">
      <c r="A292" s="1520"/>
      <c r="B292" s="1317"/>
      <c r="C292" s="1317"/>
      <c r="D292" s="1317"/>
      <c r="E292" s="1521"/>
    </row>
    <row r="293" spans="1:11" ht="37.5" customHeight="1">
      <c r="A293" s="1520"/>
      <c r="B293" s="1317"/>
      <c r="C293" s="1317"/>
      <c r="D293" s="1317"/>
      <c r="E293" s="1521"/>
    </row>
    <row r="294" spans="1:11" ht="37.5" customHeight="1">
      <c r="A294" s="1520"/>
      <c r="B294" s="1317"/>
      <c r="C294" s="1317"/>
      <c r="D294" s="1317"/>
      <c r="E294" s="1521"/>
      <c r="K294" s="1527"/>
    </row>
    <row r="295" spans="1:11" ht="37.5" customHeight="1">
      <c r="A295" s="1520"/>
      <c r="B295" s="1317"/>
      <c r="C295" s="1317"/>
      <c r="D295" s="1317"/>
      <c r="E295" s="1521"/>
    </row>
    <row r="296" spans="1:11" ht="37.5" customHeight="1">
      <c r="A296" s="1520"/>
      <c r="B296" s="1317"/>
      <c r="C296" s="1317"/>
      <c r="D296" s="1317"/>
      <c r="E296" s="1521"/>
    </row>
    <row r="297" spans="1:11" ht="37.5" customHeight="1">
      <c r="A297" s="1520"/>
      <c r="B297" s="1317"/>
      <c r="C297" s="1317"/>
      <c r="D297" s="1317"/>
      <c r="E297" s="1521"/>
      <c r="J297" s="1528"/>
    </row>
    <row r="298" spans="1:11" ht="37.5" customHeight="1">
      <c r="A298" s="1520"/>
      <c r="B298" s="1317"/>
      <c r="C298" s="1317"/>
      <c r="D298" s="1317"/>
      <c r="E298" s="1521"/>
    </row>
  </sheetData>
  <mergeCells count="294">
    <mergeCell ref="A277:A278"/>
    <mergeCell ref="F277:F278"/>
    <mergeCell ref="H277:H278"/>
    <mergeCell ref="J277:J278"/>
    <mergeCell ref="A279:A280"/>
    <mergeCell ref="F279:F280"/>
    <mergeCell ref="H279:H280"/>
    <mergeCell ref="J279:J280"/>
    <mergeCell ref="A271:A272"/>
    <mergeCell ref="F271:F272"/>
    <mergeCell ref="H271:H272"/>
    <mergeCell ref="J271:J272"/>
    <mergeCell ref="A273:A276"/>
    <mergeCell ref="F273:F276"/>
    <mergeCell ref="H273:H276"/>
    <mergeCell ref="J273:J276"/>
    <mergeCell ref="A265:A266"/>
    <mergeCell ref="F265:F266"/>
    <mergeCell ref="H265:H266"/>
    <mergeCell ref="J265:J266"/>
    <mergeCell ref="A267:A270"/>
    <mergeCell ref="F267:F270"/>
    <mergeCell ref="H267:H270"/>
    <mergeCell ref="J267:J270"/>
    <mergeCell ref="A260:A264"/>
    <mergeCell ref="F260:F264"/>
    <mergeCell ref="H260:H264"/>
    <mergeCell ref="J260:J264"/>
    <mergeCell ref="B261:B262"/>
    <mergeCell ref="C261:C262"/>
    <mergeCell ref="A256:A259"/>
    <mergeCell ref="F256:F259"/>
    <mergeCell ref="H256:H259"/>
    <mergeCell ref="J256:J259"/>
    <mergeCell ref="B257:B258"/>
    <mergeCell ref="C257:C258"/>
    <mergeCell ref="A249:A252"/>
    <mergeCell ref="F249:F252"/>
    <mergeCell ref="H249:H252"/>
    <mergeCell ref="J249:J252"/>
    <mergeCell ref="A253:A255"/>
    <mergeCell ref="F253:F255"/>
    <mergeCell ref="H253:H255"/>
    <mergeCell ref="J253:J255"/>
    <mergeCell ref="A243:A248"/>
    <mergeCell ref="F243:F248"/>
    <mergeCell ref="H243:H248"/>
    <mergeCell ref="J243:J248"/>
    <mergeCell ref="B245:B246"/>
    <mergeCell ref="C245:C246"/>
    <mergeCell ref="A238:A239"/>
    <mergeCell ref="F238:F239"/>
    <mergeCell ref="H238:H239"/>
    <mergeCell ref="J238:J239"/>
    <mergeCell ref="A240:A242"/>
    <mergeCell ref="B240:B241"/>
    <mergeCell ref="C240:C241"/>
    <mergeCell ref="F240:F242"/>
    <mergeCell ref="H240:H242"/>
    <mergeCell ref="J240:J242"/>
    <mergeCell ref="A234:A237"/>
    <mergeCell ref="B234:B235"/>
    <mergeCell ref="C234:C235"/>
    <mergeCell ref="F234:F237"/>
    <mergeCell ref="H234:H237"/>
    <mergeCell ref="J234:J237"/>
    <mergeCell ref="A230:A231"/>
    <mergeCell ref="F230:F231"/>
    <mergeCell ref="H230:H231"/>
    <mergeCell ref="J230:J231"/>
    <mergeCell ref="A232:A233"/>
    <mergeCell ref="H232:H233"/>
    <mergeCell ref="J232:J233"/>
    <mergeCell ref="A227:A229"/>
    <mergeCell ref="B227:B229"/>
    <mergeCell ref="C227:C229"/>
    <mergeCell ref="F227:F229"/>
    <mergeCell ref="H227:H229"/>
    <mergeCell ref="J227:J229"/>
    <mergeCell ref="A225:A226"/>
    <mergeCell ref="B225:B226"/>
    <mergeCell ref="C225:C226"/>
    <mergeCell ref="F225:F226"/>
    <mergeCell ref="H225:H226"/>
    <mergeCell ref="J225:J226"/>
    <mergeCell ref="A221:A222"/>
    <mergeCell ref="B221:B222"/>
    <mergeCell ref="C221:C222"/>
    <mergeCell ref="F221:F222"/>
    <mergeCell ref="H221:H222"/>
    <mergeCell ref="J221:J222"/>
    <mergeCell ref="A218:A219"/>
    <mergeCell ref="B218:B219"/>
    <mergeCell ref="C218:C219"/>
    <mergeCell ref="F218:F219"/>
    <mergeCell ref="H218:H219"/>
    <mergeCell ref="J218:J219"/>
    <mergeCell ref="A213:A214"/>
    <mergeCell ref="B213:B214"/>
    <mergeCell ref="C213:C214"/>
    <mergeCell ref="H213:H214"/>
    <mergeCell ref="J213:J214"/>
    <mergeCell ref="A215:A216"/>
    <mergeCell ref="F215:F216"/>
    <mergeCell ref="H215:H216"/>
    <mergeCell ref="J215:J216"/>
    <mergeCell ref="A208:A212"/>
    <mergeCell ref="B208:B209"/>
    <mergeCell ref="C208:C209"/>
    <mergeCell ref="F208:F212"/>
    <mergeCell ref="H208:H212"/>
    <mergeCell ref="J208:J212"/>
    <mergeCell ref="B210:B212"/>
    <mergeCell ref="C210:C212"/>
    <mergeCell ref="A205:A207"/>
    <mergeCell ref="B205:B207"/>
    <mergeCell ref="C205:C207"/>
    <mergeCell ref="F205:F207"/>
    <mergeCell ref="H205:H207"/>
    <mergeCell ref="J205:J207"/>
    <mergeCell ref="A199:A204"/>
    <mergeCell ref="F199:F204"/>
    <mergeCell ref="H199:H204"/>
    <mergeCell ref="J199:J204"/>
    <mergeCell ref="B200:B201"/>
    <mergeCell ref="C200:C201"/>
    <mergeCell ref="B202:B204"/>
    <mergeCell ref="C202:C204"/>
    <mergeCell ref="A197:A198"/>
    <mergeCell ref="B197:B198"/>
    <mergeCell ref="C197:C198"/>
    <mergeCell ref="F197:F198"/>
    <mergeCell ref="H197:H198"/>
    <mergeCell ref="J197:J198"/>
    <mergeCell ref="A178:A182"/>
    <mergeCell ref="F178:F182"/>
    <mergeCell ref="H178:H182"/>
    <mergeCell ref="J178:J182"/>
    <mergeCell ref="B179:B181"/>
    <mergeCell ref="C179:C181"/>
    <mergeCell ref="A193:A196"/>
    <mergeCell ref="F193:F196"/>
    <mergeCell ref="H193:H196"/>
    <mergeCell ref="J193:J196"/>
    <mergeCell ref="B194:B195"/>
    <mergeCell ref="C194:C195"/>
    <mergeCell ref="A183:A192"/>
    <mergeCell ref="B183:B186"/>
    <mergeCell ref="C183:C186"/>
    <mergeCell ref="F183:F192"/>
    <mergeCell ref="H183:H192"/>
    <mergeCell ref="J183:J192"/>
    <mergeCell ref="B187:B192"/>
    <mergeCell ref="C187:C192"/>
    <mergeCell ref="A167:A177"/>
    <mergeCell ref="F167:F177"/>
    <mergeCell ref="A148:A149"/>
    <mergeCell ref="F148:F149"/>
    <mergeCell ref="H148:H149"/>
    <mergeCell ref="H167:H177"/>
    <mergeCell ref="J167:J177"/>
    <mergeCell ref="B168:B176"/>
    <mergeCell ref="C168:C176"/>
    <mergeCell ref="J148:J149"/>
    <mergeCell ref="A150:A166"/>
    <mergeCell ref="F150:F166"/>
    <mergeCell ref="H150:H166"/>
    <mergeCell ref="J150:J166"/>
    <mergeCell ref="B151:B153"/>
    <mergeCell ref="C151:C153"/>
    <mergeCell ref="A143:A147"/>
    <mergeCell ref="B143:B146"/>
    <mergeCell ref="C143:C146"/>
    <mergeCell ref="F143:F147"/>
    <mergeCell ref="H143:H147"/>
    <mergeCell ref="J143:J147"/>
    <mergeCell ref="B154:B159"/>
    <mergeCell ref="C154:C159"/>
    <mergeCell ref="B160:B166"/>
    <mergeCell ref="C160:C166"/>
    <mergeCell ref="J137:J142"/>
    <mergeCell ref="B139:B142"/>
    <mergeCell ref="C139:C142"/>
    <mergeCell ref="A104:A136"/>
    <mergeCell ref="B104:B108"/>
    <mergeCell ref="C104:C108"/>
    <mergeCell ref="F104:F136"/>
    <mergeCell ref="H104:H136"/>
    <mergeCell ref="J104:J136"/>
    <mergeCell ref="B111:B114"/>
    <mergeCell ref="C111:C114"/>
    <mergeCell ref="B115:B132"/>
    <mergeCell ref="C115:C132"/>
    <mergeCell ref="A62:A64"/>
    <mergeCell ref="F62:F64"/>
    <mergeCell ref="A55:A60"/>
    <mergeCell ref="A53:A54"/>
    <mergeCell ref="A137:A142"/>
    <mergeCell ref="B137:B138"/>
    <mergeCell ref="C137:C138"/>
    <mergeCell ref="F137:F142"/>
    <mergeCell ref="H137:H142"/>
    <mergeCell ref="A87:A102"/>
    <mergeCell ref="F87:F102"/>
    <mergeCell ref="H87:H102"/>
    <mergeCell ref="H62:H64"/>
    <mergeCell ref="J87:J102"/>
    <mergeCell ref="B88:B102"/>
    <mergeCell ref="C88:C102"/>
    <mergeCell ref="A65:A86"/>
    <mergeCell ref="B65:B67"/>
    <mergeCell ref="C65:C67"/>
    <mergeCell ref="F65:F86"/>
    <mergeCell ref="H65:H86"/>
    <mergeCell ref="J65:J86"/>
    <mergeCell ref="B68:B86"/>
    <mergeCell ref="C68:C86"/>
    <mergeCell ref="J62:J64"/>
    <mergeCell ref="B63:B64"/>
    <mergeCell ref="C63:C64"/>
    <mergeCell ref="H53:H54"/>
    <mergeCell ref="J53:J54"/>
    <mergeCell ref="B55:B57"/>
    <mergeCell ref="C55:C57"/>
    <mergeCell ref="F55:F60"/>
    <mergeCell ref="H55:H60"/>
    <mergeCell ref="J55:J60"/>
    <mergeCell ref="B58:B60"/>
    <mergeCell ref="C58:C60"/>
    <mergeCell ref="B53:B54"/>
    <mergeCell ref="C53:C54"/>
    <mergeCell ref="F53:F54"/>
    <mergeCell ref="A34:A39"/>
    <mergeCell ref="B34:B37"/>
    <mergeCell ref="C34:C37"/>
    <mergeCell ref="F34:F39"/>
    <mergeCell ref="H34:H39"/>
    <mergeCell ref="J34:J39"/>
    <mergeCell ref="B38:B39"/>
    <mergeCell ref="C38:C39"/>
    <mergeCell ref="B49:B52"/>
    <mergeCell ref="C49:C52"/>
    <mergeCell ref="A40:A52"/>
    <mergeCell ref="B40:B42"/>
    <mergeCell ref="C40:C42"/>
    <mergeCell ref="F40:F52"/>
    <mergeCell ref="H40:H52"/>
    <mergeCell ref="J40:J52"/>
    <mergeCell ref="B43:B44"/>
    <mergeCell ref="C43:C44"/>
    <mergeCell ref="B45:B48"/>
    <mergeCell ref="C45:C48"/>
    <mergeCell ref="A28:A33"/>
    <mergeCell ref="B28:B29"/>
    <mergeCell ref="C28:C29"/>
    <mergeCell ref="F28:F33"/>
    <mergeCell ref="H28:H33"/>
    <mergeCell ref="J28:J33"/>
    <mergeCell ref="B31:B33"/>
    <mergeCell ref="C31:C33"/>
    <mergeCell ref="A23:A24"/>
    <mergeCell ref="F23:F24"/>
    <mergeCell ref="H23:H24"/>
    <mergeCell ref="J23:J24"/>
    <mergeCell ref="A25:A27"/>
    <mergeCell ref="B25:B27"/>
    <mergeCell ref="C25:C27"/>
    <mergeCell ref="F25:F27"/>
    <mergeCell ref="H25:H27"/>
    <mergeCell ref="J25:J27"/>
    <mergeCell ref="A20:A21"/>
    <mergeCell ref="B20:B21"/>
    <mergeCell ref="C20:C21"/>
    <mergeCell ref="F20:F21"/>
    <mergeCell ref="H20:H21"/>
    <mergeCell ref="J20:J21"/>
    <mergeCell ref="A9:A10"/>
    <mergeCell ref="B9:B10"/>
    <mergeCell ref="H9:H10"/>
    <mergeCell ref="J9:J10"/>
    <mergeCell ref="A14:A15"/>
    <mergeCell ref="B14:B15"/>
    <mergeCell ref="C14:C15"/>
    <mergeCell ref="H14:H15"/>
    <mergeCell ref="J14:J15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55118110236220474" footer="0.31496062992125984"/>
  <pageSetup paperSize="9" scale="37" firstPageNumber="68" orientation="landscape" useFirstPageNumber="1" r:id="rId1"/>
  <headerFooter alignWithMargins="0">
    <oddHeader>&amp;C&amp;"Arial CE,Pogrubiony"&amp;20- &amp;P -</oddHeader>
  </headerFooter>
  <rowBreaks count="13" manualBreakCount="13">
    <brk id="27" max="11" man="1"/>
    <brk id="48" max="11" man="1"/>
    <brk id="67" max="11" man="1"/>
    <brk id="81" max="11" man="1"/>
    <brk id="100" max="11" man="1"/>
    <brk id="124" max="11" man="1"/>
    <brk id="147" max="11" man="1"/>
    <brk id="166" max="11" man="1"/>
    <brk id="186" max="11" man="1"/>
    <brk id="207" max="11" man="1"/>
    <brk id="226" max="11" man="1"/>
    <brk id="248" max="11" man="1"/>
    <brk id="270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2"/>
  <sheetViews>
    <sheetView showGridLines="0" zoomScale="85" zoomScaleNormal="85" zoomScaleSheetLayoutView="91" workbookViewId="0">
      <selection activeCell="P16" sqref="P16"/>
    </sheetView>
  </sheetViews>
  <sheetFormatPr defaultRowHeight="14.25"/>
  <cols>
    <col min="1" max="2" width="14" style="1591" customWidth="1"/>
    <col min="3" max="3" width="76" style="1591" customWidth="1"/>
    <col min="4" max="4" width="14.85546875" style="1591" customWidth="1"/>
    <col min="5" max="5" width="14.85546875" style="1591" bestFit="1" customWidth="1"/>
    <col min="6" max="6" width="16.140625" style="1591" customWidth="1"/>
    <col min="7" max="13" width="14.42578125" style="1592" customWidth="1"/>
    <col min="14" max="14" width="15.85546875" style="1592" customWidth="1"/>
    <col min="15" max="256" width="9.140625" style="1591"/>
    <col min="257" max="258" width="14" style="1591" customWidth="1"/>
    <col min="259" max="259" width="76" style="1591" customWidth="1"/>
    <col min="260" max="260" width="14.85546875" style="1591" customWidth="1"/>
    <col min="261" max="261" width="14.85546875" style="1591" bestFit="1" customWidth="1"/>
    <col min="262" max="262" width="16.140625" style="1591" customWidth="1"/>
    <col min="263" max="269" width="14.42578125" style="1591" customWidth="1"/>
    <col min="270" max="270" width="15.85546875" style="1591" customWidth="1"/>
    <col min="271" max="512" width="9.140625" style="1591"/>
    <col min="513" max="514" width="14" style="1591" customWidth="1"/>
    <col min="515" max="515" width="76" style="1591" customWidth="1"/>
    <col min="516" max="516" width="14.85546875" style="1591" customWidth="1"/>
    <col min="517" max="517" width="14.85546875" style="1591" bestFit="1" customWidth="1"/>
    <col min="518" max="518" width="16.140625" style="1591" customWidth="1"/>
    <col min="519" max="525" width="14.42578125" style="1591" customWidth="1"/>
    <col min="526" max="526" width="15.85546875" style="1591" customWidth="1"/>
    <col min="527" max="768" width="9.140625" style="1591"/>
    <col min="769" max="770" width="14" style="1591" customWidth="1"/>
    <col min="771" max="771" width="76" style="1591" customWidth="1"/>
    <col min="772" max="772" width="14.85546875" style="1591" customWidth="1"/>
    <col min="773" max="773" width="14.85546875" style="1591" bestFit="1" customWidth="1"/>
    <col min="774" max="774" width="16.140625" style="1591" customWidth="1"/>
    <col min="775" max="781" width="14.42578125" style="1591" customWidth="1"/>
    <col min="782" max="782" width="15.85546875" style="1591" customWidth="1"/>
    <col min="783" max="1024" width="9.140625" style="1591"/>
    <col min="1025" max="1026" width="14" style="1591" customWidth="1"/>
    <col min="1027" max="1027" width="76" style="1591" customWidth="1"/>
    <col min="1028" max="1028" width="14.85546875" style="1591" customWidth="1"/>
    <col min="1029" max="1029" width="14.85546875" style="1591" bestFit="1" customWidth="1"/>
    <col min="1030" max="1030" width="16.140625" style="1591" customWidth="1"/>
    <col min="1031" max="1037" width="14.42578125" style="1591" customWidth="1"/>
    <col min="1038" max="1038" width="15.85546875" style="1591" customWidth="1"/>
    <col min="1039" max="1280" width="9.140625" style="1591"/>
    <col min="1281" max="1282" width="14" style="1591" customWidth="1"/>
    <col min="1283" max="1283" width="76" style="1591" customWidth="1"/>
    <col min="1284" max="1284" width="14.85546875" style="1591" customWidth="1"/>
    <col min="1285" max="1285" width="14.85546875" style="1591" bestFit="1" customWidth="1"/>
    <col min="1286" max="1286" width="16.140625" style="1591" customWidth="1"/>
    <col min="1287" max="1293" width="14.42578125" style="1591" customWidth="1"/>
    <col min="1294" max="1294" width="15.85546875" style="1591" customWidth="1"/>
    <col min="1295" max="1536" width="9.140625" style="1591"/>
    <col min="1537" max="1538" width="14" style="1591" customWidth="1"/>
    <col min="1539" max="1539" width="76" style="1591" customWidth="1"/>
    <col min="1540" max="1540" width="14.85546875" style="1591" customWidth="1"/>
    <col min="1541" max="1541" width="14.85546875" style="1591" bestFit="1" customWidth="1"/>
    <col min="1542" max="1542" width="16.140625" style="1591" customWidth="1"/>
    <col min="1543" max="1549" width="14.42578125" style="1591" customWidth="1"/>
    <col min="1550" max="1550" width="15.85546875" style="1591" customWidth="1"/>
    <col min="1551" max="1792" width="9.140625" style="1591"/>
    <col min="1793" max="1794" width="14" style="1591" customWidth="1"/>
    <col min="1795" max="1795" width="76" style="1591" customWidth="1"/>
    <col min="1796" max="1796" width="14.85546875" style="1591" customWidth="1"/>
    <col min="1797" max="1797" width="14.85546875" style="1591" bestFit="1" customWidth="1"/>
    <col min="1798" max="1798" width="16.140625" style="1591" customWidth="1"/>
    <col min="1799" max="1805" width="14.42578125" style="1591" customWidth="1"/>
    <col min="1806" max="1806" width="15.85546875" style="1591" customWidth="1"/>
    <col min="1807" max="2048" width="9.140625" style="1591"/>
    <col min="2049" max="2050" width="14" style="1591" customWidth="1"/>
    <col min="2051" max="2051" width="76" style="1591" customWidth="1"/>
    <col min="2052" max="2052" width="14.85546875" style="1591" customWidth="1"/>
    <col min="2053" max="2053" width="14.85546875" style="1591" bestFit="1" customWidth="1"/>
    <col min="2054" max="2054" width="16.140625" style="1591" customWidth="1"/>
    <col min="2055" max="2061" width="14.42578125" style="1591" customWidth="1"/>
    <col min="2062" max="2062" width="15.85546875" style="1591" customWidth="1"/>
    <col min="2063" max="2304" width="9.140625" style="1591"/>
    <col min="2305" max="2306" width="14" style="1591" customWidth="1"/>
    <col min="2307" max="2307" width="76" style="1591" customWidth="1"/>
    <col min="2308" max="2308" width="14.85546875" style="1591" customWidth="1"/>
    <col min="2309" max="2309" width="14.85546875" style="1591" bestFit="1" customWidth="1"/>
    <col min="2310" max="2310" width="16.140625" style="1591" customWidth="1"/>
    <col min="2311" max="2317" width="14.42578125" style="1591" customWidth="1"/>
    <col min="2318" max="2318" width="15.85546875" style="1591" customWidth="1"/>
    <col min="2319" max="2560" width="9.140625" style="1591"/>
    <col min="2561" max="2562" width="14" style="1591" customWidth="1"/>
    <col min="2563" max="2563" width="76" style="1591" customWidth="1"/>
    <col min="2564" max="2564" width="14.85546875" style="1591" customWidth="1"/>
    <col min="2565" max="2565" width="14.85546875" style="1591" bestFit="1" customWidth="1"/>
    <col min="2566" max="2566" width="16.140625" style="1591" customWidth="1"/>
    <col min="2567" max="2573" width="14.42578125" style="1591" customWidth="1"/>
    <col min="2574" max="2574" width="15.85546875" style="1591" customWidth="1"/>
    <col min="2575" max="2816" width="9.140625" style="1591"/>
    <col min="2817" max="2818" width="14" style="1591" customWidth="1"/>
    <col min="2819" max="2819" width="76" style="1591" customWidth="1"/>
    <col min="2820" max="2820" width="14.85546875" style="1591" customWidth="1"/>
    <col min="2821" max="2821" width="14.85546875" style="1591" bestFit="1" customWidth="1"/>
    <col min="2822" max="2822" width="16.140625" style="1591" customWidth="1"/>
    <col min="2823" max="2829" width="14.42578125" style="1591" customWidth="1"/>
    <col min="2830" max="2830" width="15.85546875" style="1591" customWidth="1"/>
    <col min="2831" max="3072" width="9.140625" style="1591"/>
    <col min="3073" max="3074" width="14" style="1591" customWidth="1"/>
    <col min="3075" max="3075" width="76" style="1591" customWidth="1"/>
    <col min="3076" max="3076" width="14.85546875" style="1591" customWidth="1"/>
    <col min="3077" max="3077" width="14.85546875" style="1591" bestFit="1" customWidth="1"/>
    <col min="3078" max="3078" width="16.140625" style="1591" customWidth="1"/>
    <col min="3079" max="3085" width="14.42578125" style="1591" customWidth="1"/>
    <col min="3086" max="3086" width="15.85546875" style="1591" customWidth="1"/>
    <col min="3087" max="3328" width="9.140625" style="1591"/>
    <col min="3329" max="3330" width="14" style="1591" customWidth="1"/>
    <col min="3331" max="3331" width="76" style="1591" customWidth="1"/>
    <col min="3332" max="3332" width="14.85546875" style="1591" customWidth="1"/>
    <col min="3333" max="3333" width="14.85546875" style="1591" bestFit="1" customWidth="1"/>
    <col min="3334" max="3334" width="16.140625" style="1591" customWidth="1"/>
    <col min="3335" max="3341" width="14.42578125" style="1591" customWidth="1"/>
    <col min="3342" max="3342" width="15.85546875" style="1591" customWidth="1"/>
    <col min="3343" max="3584" width="9.140625" style="1591"/>
    <col min="3585" max="3586" width="14" style="1591" customWidth="1"/>
    <col min="3587" max="3587" width="76" style="1591" customWidth="1"/>
    <col min="3588" max="3588" width="14.85546875" style="1591" customWidth="1"/>
    <col min="3589" max="3589" width="14.85546875" style="1591" bestFit="1" customWidth="1"/>
    <col min="3590" max="3590" width="16.140625" style="1591" customWidth="1"/>
    <col min="3591" max="3597" width="14.42578125" style="1591" customWidth="1"/>
    <col min="3598" max="3598" width="15.85546875" style="1591" customWidth="1"/>
    <col min="3599" max="3840" width="9.140625" style="1591"/>
    <col min="3841" max="3842" width="14" style="1591" customWidth="1"/>
    <col min="3843" max="3843" width="76" style="1591" customWidth="1"/>
    <col min="3844" max="3844" width="14.85546875" style="1591" customWidth="1"/>
    <col min="3845" max="3845" width="14.85546875" style="1591" bestFit="1" customWidth="1"/>
    <col min="3846" max="3846" width="16.140625" style="1591" customWidth="1"/>
    <col min="3847" max="3853" width="14.42578125" style="1591" customWidth="1"/>
    <col min="3854" max="3854" width="15.85546875" style="1591" customWidth="1"/>
    <col min="3855" max="4096" width="9.140625" style="1591"/>
    <col min="4097" max="4098" width="14" style="1591" customWidth="1"/>
    <col min="4099" max="4099" width="76" style="1591" customWidth="1"/>
    <col min="4100" max="4100" width="14.85546875" style="1591" customWidth="1"/>
    <col min="4101" max="4101" width="14.85546875" style="1591" bestFit="1" customWidth="1"/>
    <col min="4102" max="4102" width="16.140625" style="1591" customWidth="1"/>
    <col min="4103" max="4109" width="14.42578125" style="1591" customWidth="1"/>
    <col min="4110" max="4110" width="15.85546875" style="1591" customWidth="1"/>
    <col min="4111" max="4352" width="9.140625" style="1591"/>
    <col min="4353" max="4354" width="14" style="1591" customWidth="1"/>
    <col min="4355" max="4355" width="76" style="1591" customWidth="1"/>
    <col min="4356" max="4356" width="14.85546875" style="1591" customWidth="1"/>
    <col min="4357" max="4357" width="14.85546875" style="1591" bestFit="1" customWidth="1"/>
    <col min="4358" max="4358" width="16.140625" style="1591" customWidth="1"/>
    <col min="4359" max="4365" width="14.42578125" style="1591" customWidth="1"/>
    <col min="4366" max="4366" width="15.85546875" style="1591" customWidth="1"/>
    <col min="4367" max="4608" width="9.140625" style="1591"/>
    <col min="4609" max="4610" width="14" style="1591" customWidth="1"/>
    <col min="4611" max="4611" width="76" style="1591" customWidth="1"/>
    <col min="4612" max="4612" width="14.85546875" style="1591" customWidth="1"/>
    <col min="4613" max="4613" width="14.85546875" style="1591" bestFit="1" customWidth="1"/>
    <col min="4614" max="4614" width="16.140625" style="1591" customWidth="1"/>
    <col min="4615" max="4621" width="14.42578125" style="1591" customWidth="1"/>
    <col min="4622" max="4622" width="15.85546875" style="1591" customWidth="1"/>
    <col min="4623" max="4864" width="9.140625" style="1591"/>
    <col min="4865" max="4866" width="14" style="1591" customWidth="1"/>
    <col min="4867" max="4867" width="76" style="1591" customWidth="1"/>
    <col min="4868" max="4868" width="14.85546875" style="1591" customWidth="1"/>
    <col min="4869" max="4869" width="14.85546875" style="1591" bestFit="1" customWidth="1"/>
    <col min="4870" max="4870" width="16.140625" style="1591" customWidth="1"/>
    <col min="4871" max="4877" width="14.42578125" style="1591" customWidth="1"/>
    <col min="4878" max="4878" width="15.85546875" style="1591" customWidth="1"/>
    <col min="4879" max="5120" width="9.140625" style="1591"/>
    <col min="5121" max="5122" width="14" style="1591" customWidth="1"/>
    <col min="5123" max="5123" width="76" style="1591" customWidth="1"/>
    <col min="5124" max="5124" width="14.85546875" style="1591" customWidth="1"/>
    <col min="5125" max="5125" width="14.85546875" style="1591" bestFit="1" customWidth="1"/>
    <col min="5126" max="5126" width="16.140625" style="1591" customWidth="1"/>
    <col min="5127" max="5133" width="14.42578125" style="1591" customWidth="1"/>
    <col min="5134" max="5134" width="15.85546875" style="1591" customWidth="1"/>
    <col min="5135" max="5376" width="9.140625" style="1591"/>
    <col min="5377" max="5378" width="14" style="1591" customWidth="1"/>
    <col min="5379" max="5379" width="76" style="1591" customWidth="1"/>
    <col min="5380" max="5380" width="14.85546875" style="1591" customWidth="1"/>
    <col min="5381" max="5381" width="14.85546875" style="1591" bestFit="1" customWidth="1"/>
    <col min="5382" max="5382" width="16.140625" style="1591" customWidth="1"/>
    <col min="5383" max="5389" width="14.42578125" style="1591" customWidth="1"/>
    <col min="5390" max="5390" width="15.85546875" style="1591" customWidth="1"/>
    <col min="5391" max="5632" width="9.140625" style="1591"/>
    <col min="5633" max="5634" width="14" style="1591" customWidth="1"/>
    <col min="5635" max="5635" width="76" style="1591" customWidth="1"/>
    <col min="5636" max="5636" width="14.85546875" style="1591" customWidth="1"/>
    <col min="5637" max="5637" width="14.85546875" style="1591" bestFit="1" customWidth="1"/>
    <col min="5638" max="5638" width="16.140625" style="1591" customWidth="1"/>
    <col min="5639" max="5645" width="14.42578125" style="1591" customWidth="1"/>
    <col min="5646" max="5646" width="15.85546875" style="1591" customWidth="1"/>
    <col min="5647" max="5888" width="9.140625" style="1591"/>
    <col min="5889" max="5890" width="14" style="1591" customWidth="1"/>
    <col min="5891" max="5891" width="76" style="1591" customWidth="1"/>
    <col min="5892" max="5892" width="14.85546875" style="1591" customWidth="1"/>
    <col min="5893" max="5893" width="14.85546875" style="1591" bestFit="1" customWidth="1"/>
    <col min="5894" max="5894" width="16.140625" style="1591" customWidth="1"/>
    <col min="5895" max="5901" width="14.42578125" style="1591" customWidth="1"/>
    <col min="5902" max="5902" width="15.85546875" style="1591" customWidth="1"/>
    <col min="5903" max="6144" width="9.140625" style="1591"/>
    <col min="6145" max="6146" width="14" style="1591" customWidth="1"/>
    <col min="6147" max="6147" width="76" style="1591" customWidth="1"/>
    <col min="6148" max="6148" width="14.85546875" style="1591" customWidth="1"/>
    <col min="6149" max="6149" width="14.85546875" style="1591" bestFit="1" customWidth="1"/>
    <col min="6150" max="6150" width="16.140625" style="1591" customWidth="1"/>
    <col min="6151" max="6157" width="14.42578125" style="1591" customWidth="1"/>
    <col min="6158" max="6158" width="15.85546875" style="1591" customWidth="1"/>
    <col min="6159" max="6400" width="9.140625" style="1591"/>
    <col min="6401" max="6402" width="14" style="1591" customWidth="1"/>
    <col min="6403" max="6403" width="76" style="1591" customWidth="1"/>
    <col min="6404" max="6404" width="14.85546875" style="1591" customWidth="1"/>
    <col min="6405" max="6405" width="14.85546875" style="1591" bestFit="1" customWidth="1"/>
    <col min="6406" max="6406" width="16.140625" style="1591" customWidth="1"/>
    <col min="6407" max="6413" width="14.42578125" style="1591" customWidth="1"/>
    <col min="6414" max="6414" width="15.85546875" style="1591" customWidth="1"/>
    <col min="6415" max="6656" width="9.140625" style="1591"/>
    <col min="6657" max="6658" width="14" style="1591" customWidth="1"/>
    <col min="6659" max="6659" width="76" style="1591" customWidth="1"/>
    <col min="6660" max="6660" width="14.85546875" style="1591" customWidth="1"/>
    <col min="6661" max="6661" width="14.85546875" style="1591" bestFit="1" customWidth="1"/>
    <col min="6662" max="6662" width="16.140625" style="1591" customWidth="1"/>
    <col min="6663" max="6669" width="14.42578125" style="1591" customWidth="1"/>
    <col min="6670" max="6670" width="15.85546875" style="1591" customWidth="1"/>
    <col min="6671" max="6912" width="9.140625" style="1591"/>
    <col min="6913" max="6914" width="14" style="1591" customWidth="1"/>
    <col min="6915" max="6915" width="76" style="1591" customWidth="1"/>
    <col min="6916" max="6916" width="14.85546875" style="1591" customWidth="1"/>
    <col min="6917" max="6917" width="14.85546875" style="1591" bestFit="1" customWidth="1"/>
    <col min="6918" max="6918" width="16.140625" style="1591" customWidth="1"/>
    <col min="6919" max="6925" width="14.42578125" style="1591" customWidth="1"/>
    <col min="6926" max="6926" width="15.85546875" style="1591" customWidth="1"/>
    <col min="6927" max="7168" width="9.140625" style="1591"/>
    <col min="7169" max="7170" width="14" style="1591" customWidth="1"/>
    <col min="7171" max="7171" width="76" style="1591" customWidth="1"/>
    <col min="7172" max="7172" width="14.85546875" style="1591" customWidth="1"/>
    <col min="7173" max="7173" width="14.85546875" style="1591" bestFit="1" customWidth="1"/>
    <col min="7174" max="7174" width="16.140625" style="1591" customWidth="1"/>
    <col min="7175" max="7181" width="14.42578125" style="1591" customWidth="1"/>
    <col min="7182" max="7182" width="15.85546875" style="1591" customWidth="1"/>
    <col min="7183" max="7424" width="9.140625" style="1591"/>
    <col min="7425" max="7426" width="14" style="1591" customWidth="1"/>
    <col min="7427" max="7427" width="76" style="1591" customWidth="1"/>
    <col min="7428" max="7428" width="14.85546875" style="1591" customWidth="1"/>
    <col min="7429" max="7429" width="14.85546875" style="1591" bestFit="1" customWidth="1"/>
    <col min="7430" max="7430" width="16.140625" style="1591" customWidth="1"/>
    <col min="7431" max="7437" width="14.42578125" style="1591" customWidth="1"/>
    <col min="7438" max="7438" width="15.85546875" style="1591" customWidth="1"/>
    <col min="7439" max="7680" width="9.140625" style="1591"/>
    <col min="7681" max="7682" width="14" style="1591" customWidth="1"/>
    <col min="7683" max="7683" width="76" style="1591" customWidth="1"/>
    <col min="7684" max="7684" width="14.85546875" style="1591" customWidth="1"/>
    <col min="7685" max="7685" width="14.85546875" style="1591" bestFit="1" customWidth="1"/>
    <col min="7686" max="7686" width="16.140625" style="1591" customWidth="1"/>
    <col min="7687" max="7693" width="14.42578125" style="1591" customWidth="1"/>
    <col min="7694" max="7694" width="15.85546875" style="1591" customWidth="1"/>
    <col min="7695" max="7936" width="9.140625" style="1591"/>
    <col min="7937" max="7938" width="14" style="1591" customWidth="1"/>
    <col min="7939" max="7939" width="76" style="1591" customWidth="1"/>
    <col min="7940" max="7940" width="14.85546875" style="1591" customWidth="1"/>
    <col min="7941" max="7941" width="14.85546875" style="1591" bestFit="1" customWidth="1"/>
    <col min="7942" max="7942" width="16.140625" style="1591" customWidth="1"/>
    <col min="7943" max="7949" width="14.42578125" style="1591" customWidth="1"/>
    <col min="7950" max="7950" width="15.85546875" style="1591" customWidth="1"/>
    <col min="7951" max="8192" width="9.140625" style="1591"/>
    <col min="8193" max="8194" width="14" style="1591" customWidth="1"/>
    <col min="8195" max="8195" width="76" style="1591" customWidth="1"/>
    <col min="8196" max="8196" width="14.85546875" style="1591" customWidth="1"/>
    <col min="8197" max="8197" width="14.85546875" style="1591" bestFit="1" customWidth="1"/>
    <col min="8198" max="8198" width="16.140625" style="1591" customWidth="1"/>
    <col min="8199" max="8205" width="14.42578125" style="1591" customWidth="1"/>
    <col min="8206" max="8206" width="15.85546875" style="1591" customWidth="1"/>
    <col min="8207" max="8448" width="9.140625" style="1591"/>
    <col min="8449" max="8450" width="14" style="1591" customWidth="1"/>
    <col min="8451" max="8451" width="76" style="1591" customWidth="1"/>
    <col min="8452" max="8452" width="14.85546875" style="1591" customWidth="1"/>
    <col min="8453" max="8453" width="14.85546875" style="1591" bestFit="1" customWidth="1"/>
    <col min="8454" max="8454" width="16.140625" style="1591" customWidth="1"/>
    <col min="8455" max="8461" width="14.42578125" style="1591" customWidth="1"/>
    <col min="8462" max="8462" width="15.85546875" style="1591" customWidth="1"/>
    <col min="8463" max="8704" width="9.140625" style="1591"/>
    <col min="8705" max="8706" width="14" style="1591" customWidth="1"/>
    <col min="8707" max="8707" width="76" style="1591" customWidth="1"/>
    <col min="8708" max="8708" width="14.85546875" style="1591" customWidth="1"/>
    <col min="8709" max="8709" width="14.85546875" style="1591" bestFit="1" customWidth="1"/>
    <col min="8710" max="8710" width="16.140625" style="1591" customWidth="1"/>
    <col min="8711" max="8717" width="14.42578125" style="1591" customWidth="1"/>
    <col min="8718" max="8718" width="15.85546875" style="1591" customWidth="1"/>
    <col min="8719" max="8960" width="9.140625" style="1591"/>
    <col min="8961" max="8962" width="14" style="1591" customWidth="1"/>
    <col min="8963" max="8963" width="76" style="1591" customWidth="1"/>
    <col min="8964" max="8964" width="14.85546875" style="1591" customWidth="1"/>
    <col min="8965" max="8965" width="14.85546875" style="1591" bestFit="1" customWidth="1"/>
    <col min="8966" max="8966" width="16.140625" style="1591" customWidth="1"/>
    <col min="8967" max="8973" width="14.42578125" style="1591" customWidth="1"/>
    <col min="8974" max="8974" width="15.85546875" style="1591" customWidth="1"/>
    <col min="8975" max="9216" width="9.140625" style="1591"/>
    <col min="9217" max="9218" width="14" style="1591" customWidth="1"/>
    <col min="9219" max="9219" width="76" style="1591" customWidth="1"/>
    <col min="9220" max="9220" width="14.85546875" style="1591" customWidth="1"/>
    <col min="9221" max="9221" width="14.85546875" style="1591" bestFit="1" customWidth="1"/>
    <col min="9222" max="9222" width="16.140625" style="1591" customWidth="1"/>
    <col min="9223" max="9229" width="14.42578125" style="1591" customWidth="1"/>
    <col min="9230" max="9230" width="15.85546875" style="1591" customWidth="1"/>
    <col min="9231" max="9472" width="9.140625" style="1591"/>
    <col min="9473" max="9474" width="14" style="1591" customWidth="1"/>
    <col min="9475" max="9475" width="76" style="1591" customWidth="1"/>
    <col min="9476" max="9476" width="14.85546875" style="1591" customWidth="1"/>
    <col min="9477" max="9477" width="14.85546875" style="1591" bestFit="1" customWidth="1"/>
    <col min="9478" max="9478" width="16.140625" style="1591" customWidth="1"/>
    <col min="9479" max="9485" width="14.42578125" style="1591" customWidth="1"/>
    <col min="9486" max="9486" width="15.85546875" style="1591" customWidth="1"/>
    <col min="9487" max="9728" width="9.140625" style="1591"/>
    <col min="9729" max="9730" width="14" style="1591" customWidth="1"/>
    <col min="9731" max="9731" width="76" style="1591" customWidth="1"/>
    <col min="9732" max="9732" width="14.85546875" style="1591" customWidth="1"/>
    <col min="9733" max="9733" width="14.85546875" style="1591" bestFit="1" customWidth="1"/>
    <col min="9734" max="9734" width="16.140625" style="1591" customWidth="1"/>
    <col min="9735" max="9741" width="14.42578125" style="1591" customWidth="1"/>
    <col min="9742" max="9742" width="15.85546875" style="1591" customWidth="1"/>
    <col min="9743" max="9984" width="9.140625" style="1591"/>
    <col min="9985" max="9986" width="14" style="1591" customWidth="1"/>
    <col min="9987" max="9987" width="76" style="1591" customWidth="1"/>
    <col min="9988" max="9988" width="14.85546875" style="1591" customWidth="1"/>
    <col min="9989" max="9989" width="14.85546875" style="1591" bestFit="1" customWidth="1"/>
    <col min="9990" max="9990" width="16.140625" style="1591" customWidth="1"/>
    <col min="9991" max="9997" width="14.42578125" style="1591" customWidth="1"/>
    <col min="9998" max="9998" width="15.85546875" style="1591" customWidth="1"/>
    <col min="9999" max="10240" width="9.140625" style="1591"/>
    <col min="10241" max="10242" width="14" style="1591" customWidth="1"/>
    <col min="10243" max="10243" width="76" style="1591" customWidth="1"/>
    <col min="10244" max="10244" width="14.85546875" style="1591" customWidth="1"/>
    <col min="10245" max="10245" width="14.85546875" style="1591" bestFit="1" customWidth="1"/>
    <col min="10246" max="10246" width="16.140625" style="1591" customWidth="1"/>
    <col min="10247" max="10253" width="14.42578125" style="1591" customWidth="1"/>
    <col min="10254" max="10254" width="15.85546875" style="1591" customWidth="1"/>
    <col min="10255" max="10496" width="9.140625" style="1591"/>
    <col min="10497" max="10498" width="14" style="1591" customWidth="1"/>
    <col min="10499" max="10499" width="76" style="1591" customWidth="1"/>
    <col min="10500" max="10500" width="14.85546875" style="1591" customWidth="1"/>
    <col min="10501" max="10501" width="14.85546875" style="1591" bestFit="1" customWidth="1"/>
    <col min="10502" max="10502" width="16.140625" style="1591" customWidth="1"/>
    <col min="10503" max="10509" width="14.42578125" style="1591" customWidth="1"/>
    <col min="10510" max="10510" width="15.85546875" style="1591" customWidth="1"/>
    <col min="10511" max="10752" width="9.140625" style="1591"/>
    <col min="10753" max="10754" width="14" style="1591" customWidth="1"/>
    <col min="10755" max="10755" width="76" style="1591" customWidth="1"/>
    <col min="10756" max="10756" width="14.85546875" style="1591" customWidth="1"/>
    <col min="10757" max="10757" width="14.85546875" style="1591" bestFit="1" customWidth="1"/>
    <col min="10758" max="10758" width="16.140625" style="1591" customWidth="1"/>
    <col min="10759" max="10765" width="14.42578125" style="1591" customWidth="1"/>
    <col min="10766" max="10766" width="15.85546875" style="1591" customWidth="1"/>
    <col min="10767" max="11008" width="9.140625" style="1591"/>
    <col min="11009" max="11010" width="14" style="1591" customWidth="1"/>
    <col min="11011" max="11011" width="76" style="1591" customWidth="1"/>
    <col min="11012" max="11012" width="14.85546875" style="1591" customWidth="1"/>
    <col min="11013" max="11013" width="14.85546875" style="1591" bestFit="1" customWidth="1"/>
    <col min="11014" max="11014" width="16.140625" style="1591" customWidth="1"/>
    <col min="11015" max="11021" width="14.42578125" style="1591" customWidth="1"/>
    <col min="11022" max="11022" width="15.85546875" style="1591" customWidth="1"/>
    <col min="11023" max="11264" width="9.140625" style="1591"/>
    <col min="11265" max="11266" width="14" style="1591" customWidth="1"/>
    <col min="11267" max="11267" width="76" style="1591" customWidth="1"/>
    <col min="11268" max="11268" width="14.85546875" style="1591" customWidth="1"/>
    <col min="11269" max="11269" width="14.85546875" style="1591" bestFit="1" customWidth="1"/>
    <col min="11270" max="11270" width="16.140625" style="1591" customWidth="1"/>
    <col min="11271" max="11277" width="14.42578125" style="1591" customWidth="1"/>
    <col min="11278" max="11278" width="15.85546875" style="1591" customWidth="1"/>
    <col min="11279" max="11520" width="9.140625" style="1591"/>
    <col min="11521" max="11522" width="14" style="1591" customWidth="1"/>
    <col min="11523" max="11523" width="76" style="1591" customWidth="1"/>
    <col min="11524" max="11524" width="14.85546875" style="1591" customWidth="1"/>
    <col min="11525" max="11525" width="14.85546875" style="1591" bestFit="1" customWidth="1"/>
    <col min="11526" max="11526" width="16.140625" style="1591" customWidth="1"/>
    <col min="11527" max="11533" width="14.42578125" style="1591" customWidth="1"/>
    <col min="11534" max="11534" width="15.85546875" style="1591" customWidth="1"/>
    <col min="11535" max="11776" width="9.140625" style="1591"/>
    <col min="11777" max="11778" width="14" style="1591" customWidth="1"/>
    <col min="11779" max="11779" width="76" style="1591" customWidth="1"/>
    <col min="11780" max="11780" width="14.85546875" style="1591" customWidth="1"/>
    <col min="11781" max="11781" width="14.85546875" style="1591" bestFit="1" customWidth="1"/>
    <col min="11782" max="11782" width="16.140625" style="1591" customWidth="1"/>
    <col min="11783" max="11789" width="14.42578125" style="1591" customWidth="1"/>
    <col min="11790" max="11790" width="15.85546875" style="1591" customWidth="1"/>
    <col min="11791" max="12032" width="9.140625" style="1591"/>
    <col min="12033" max="12034" width="14" style="1591" customWidth="1"/>
    <col min="12035" max="12035" width="76" style="1591" customWidth="1"/>
    <col min="12036" max="12036" width="14.85546875" style="1591" customWidth="1"/>
    <col min="12037" max="12037" width="14.85546875" style="1591" bestFit="1" customWidth="1"/>
    <col min="12038" max="12038" width="16.140625" style="1591" customWidth="1"/>
    <col min="12039" max="12045" width="14.42578125" style="1591" customWidth="1"/>
    <col min="12046" max="12046" width="15.85546875" style="1591" customWidth="1"/>
    <col min="12047" max="12288" width="9.140625" style="1591"/>
    <col min="12289" max="12290" width="14" style="1591" customWidth="1"/>
    <col min="12291" max="12291" width="76" style="1591" customWidth="1"/>
    <col min="12292" max="12292" width="14.85546875" style="1591" customWidth="1"/>
    <col min="12293" max="12293" width="14.85546875" style="1591" bestFit="1" customWidth="1"/>
    <col min="12294" max="12294" width="16.140625" style="1591" customWidth="1"/>
    <col min="12295" max="12301" width="14.42578125" style="1591" customWidth="1"/>
    <col min="12302" max="12302" width="15.85546875" style="1591" customWidth="1"/>
    <col min="12303" max="12544" width="9.140625" style="1591"/>
    <col min="12545" max="12546" width="14" style="1591" customWidth="1"/>
    <col min="12547" max="12547" width="76" style="1591" customWidth="1"/>
    <col min="12548" max="12548" width="14.85546875" style="1591" customWidth="1"/>
    <col min="12549" max="12549" width="14.85546875" style="1591" bestFit="1" customWidth="1"/>
    <col min="12550" max="12550" width="16.140625" style="1591" customWidth="1"/>
    <col min="12551" max="12557" width="14.42578125" style="1591" customWidth="1"/>
    <col min="12558" max="12558" width="15.85546875" style="1591" customWidth="1"/>
    <col min="12559" max="12800" width="9.140625" style="1591"/>
    <col min="12801" max="12802" width="14" style="1591" customWidth="1"/>
    <col min="12803" max="12803" width="76" style="1591" customWidth="1"/>
    <col min="12804" max="12804" width="14.85546875" style="1591" customWidth="1"/>
    <col min="12805" max="12805" width="14.85546875" style="1591" bestFit="1" customWidth="1"/>
    <col min="12806" max="12806" width="16.140625" style="1591" customWidth="1"/>
    <col min="12807" max="12813" width="14.42578125" style="1591" customWidth="1"/>
    <col min="12814" max="12814" width="15.85546875" style="1591" customWidth="1"/>
    <col min="12815" max="13056" width="9.140625" style="1591"/>
    <col min="13057" max="13058" width="14" style="1591" customWidth="1"/>
    <col min="13059" max="13059" width="76" style="1591" customWidth="1"/>
    <col min="13060" max="13060" width="14.85546875" style="1591" customWidth="1"/>
    <col min="13061" max="13061" width="14.85546875" style="1591" bestFit="1" customWidth="1"/>
    <col min="13062" max="13062" width="16.140625" style="1591" customWidth="1"/>
    <col min="13063" max="13069" width="14.42578125" style="1591" customWidth="1"/>
    <col min="13070" max="13070" width="15.85546875" style="1591" customWidth="1"/>
    <col min="13071" max="13312" width="9.140625" style="1591"/>
    <col min="13313" max="13314" width="14" style="1591" customWidth="1"/>
    <col min="13315" max="13315" width="76" style="1591" customWidth="1"/>
    <col min="13316" max="13316" width="14.85546875" style="1591" customWidth="1"/>
    <col min="13317" max="13317" width="14.85546875" style="1591" bestFit="1" customWidth="1"/>
    <col min="13318" max="13318" width="16.140625" style="1591" customWidth="1"/>
    <col min="13319" max="13325" width="14.42578125" style="1591" customWidth="1"/>
    <col min="13326" max="13326" width="15.85546875" style="1591" customWidth="1"/>
    <col min="13327" max="13568" width="9.140625" style="1591"/>
    <col min="13569" max="13570" width="14" style="1591" customWidth="1"/>
    <col min="13571" max="13571" width="76" style="1591" customWidth="1"/>
    <col min="13572" max="13572" width="14.85546875" style="1591" customWidth="1"/>
    <col min="13573" max="13573" width="14.85546875" style="1591" bestFit="1" customWidth="1"/>
    <col min="13574" max="13574" width="16.140625" style="1591" customWidth="1"/>
    <col min="13575" max="13581" width="14.42578125" style="1591" customWidth="1"/>
    <col min="13582" max="13582" width="15.85546875" style="1591" customWidth="1"/>
    <col min="13583" max="13824" width="9.140625" style="1591"/>
    <col min="13825" max="13826" width="14" style="1591" customWidth="1"/>
    <col min="13827" max="13827" width="76" style="1591" customWidth="1"/>
    <col min="13828" max="13828" width="14.85546875" style="1591" customWidth="1"/>
    <col min="13829" max="13829" width="14.85546875" style="1591" bestFit="1" customWidth="1"/>
    <col min="13830" max="13830" width="16.140625" style="1591" customWidth="1"/>
    <col min="13831" max="13837" width="14.42578125" style="1591" customWidth="1"/>
    <col min="13838" max="13838" width="15.85546875" style="1591" customWidth="1"/>
    <col min="13839" max="14080" width="9.140625" style="1591"/>
    <col min="14081" max="14082" width="14" style="1591" customWidth="1"/>
    <col min="14083" max="14083" width="76" style="1591" customWidth="1"/>
    <col min="14084" max="14084" width="14.85546875" style="1591" customWidth="1"/>
    <col min="14085" max="14085" width="14.85546875" style="1591" bestFit="1" customWidth="1"/>
    <col min="14086" max="14086" width="16.140625" style="1591" customWidth="1"/>
    <col min="14087" max="14093" width="14.42578125" style="1591" customWidth="1"/>
    <col min="14094" max="14094" width="15.85546875" style="1591" customWidth="1"/>
    <col min="14095" max="14336" width="9.140625" style="1591"/>
    <col min="14337" max="14338" width="14" style="1591" customWidth="1"/>
    <col min="14339" max="14339" width="76" style="1591" customWidth="1"/>
    <col min="14340" max="14340" width="14.85546875" style="1591" customWidth="1"/>
    <col min="14341" max="14341" width="14.85546875" style="1591" bestFit="1" customWidth="1"/>
    <col min="14342" max="14342" width="16.140625" style="1591" customWidth="1"/>
    <col min="14343" max="14349" width="14.42578125" style="1591" customWidth="1"/>
    <col min="14350" max="14350" width="15.85546875" style="1591" customWidth="1"/>
    <col min="14351" max="14592" width="9.140625" style="1591"/>
    <col min="14593" max="14594" width="14" style="1591" customWidth="1"/>
    <col min="14595" max="14595" width="76" style="1591" customWidth="1"/>
    <col min="14596" max="14596" width="14.85546875" style="1591" customWidth="1"/>
    <col min="14597" max="14597" width="14.85546875" style="1591" bestFit="1" customWidth="1"/>
    <col min="14598" max="14598" width="16.140625" style="1591" customWidth="1"/>
    <col min="14599" max="14605" width="14.42578125" style="1591" customWidth="1"/>
    <col min="14606" max="14606" width="15.85546875" style="1591" customWidth="1"/>
    <col min="14607" max="14848" width="9.140625" style="1591"/>
    <col min="14849" max="14850" width="14" style="1591" customWidth="1"/>
    <col min="14851" max="14851" width="76" style="1591" customWidth="1"/>
    <col min="14852" max="14852" width="14.85546875" style="1591" customWidth="1"/>
    <col min="14853" max="14853" width="14.85546875" style="1591" bestFit="1" customWidth="1"/>
    <col min="14854" max="14854" width="16.140625" style="1591" customWidth="1"/>
    <col min="14855" max="14861" width="14.42578125" style="1591" customWidth="1"/>
    <col min="14862" max="14862" width="15.85546875" style="1591" customWidth="1"/>
    <col min="14863" max="15104" width="9.140625" style="1591"/>
    <col min="15105" max="15106" width="14" style="1591" customWidth="1"/>
    <col min="15107" max="15107" width="76" style="1591" customWidth="1"/>
    <col min="15108" max="15108" width="14.85546875" style="1591" customWidth="1"/>
    <col min="15109" max="15109" width="14.85546875" style="1591" bestFit="1" customWidth="1"/>
    <col min="15110" max="15110" width="16.140625" style="1591" customWidth="1"/>
    <col min="15111" max="15117" width="14.42578125" style="1591" customWidth="1"/>
    <col min="15118" max="15118" width="15.85546875" style="1591" customWidth="1"/>
    <col min="15119" max="15360" width="9.140625" style="1591"/>
    <col min="15361" max="15362" width="14" style="1591" customWidth="1"/>
    <col min="15363" max="15363" width="76" style="1591" customWidth="1"/>
    <col min="15364" max="15364" width="14.85546875" style="1591" customWidth="1"/>
    <col min="15365" max="15365" width="14.85546875" style="1591" bestFit="1" customWidth="1"/>
    <col min="15366" max="15366" width="16.140625" style="1591" customWidth="1"/>
    <col min="15367" max="15373" width="14.42578125" style="1591" customWidth="1"/>
    <col min="15374" max="15374" width="15.85546875" style="1591" customWidth="1"/>
    <col min="15375" max="15616" width="9.140625" style="1591"/>
    <col min="15617" max="15618" width="14" style="1591" customWidth="1"/>
    <col min="15619" max="15619" width="76" style="1591" customWidth="1"/>
    <col min="15620" max="15620" width="14.85546875" style="1591" customWidth="1"/>
    <col min="15621" max="15621" width="14.85546875" style="1591" bestFit="1" customWidth="1"/>
    <col min="15622" max="15622" width="16.140625" style="1591" customWidth="1"/>
    <col min="15623" max="15629" width="14.42578125" style="1591" customWidth="1"/>
    <col min="15630" max="15630" width="15.85546875" style="1591" customWidth="1"/>
    <col min="15631" max="15872" width="9.140625" style="1591"/>
    <col min="15873" max="15874" width="14" style="1591" customWidth="1"/>
    <col min="15875" max="15875" width="76" style="1591" customWidth="1"/>
    <col min="15876" max="15876" width="14.85546875" style="1591" customWidth="1"/>
    <col min="15877" max="15877" width="14.85546875" style="1591" bestFit="1" customWidth="1"/>
    <col min="15878" max="15878" width="16.140625" style="1591" customWidth="1"/>
    <col min="15879" max="15885" width="14.42578125" style="1591" customWidth="1"/>
    <col min="15886" max="15886" width="15.85546875" style="1591" customWidth="1"/>
    <col min="15887" max="16128" width="9.140625" style="1591"/>
    <col min="16129" max="16130" width="14" style="1591" customWidth="1"/>
    <col min="16131" max="16131" width="76" style="1591" customWidth="1"/>
    <col min="16132" max="16132" width="14.85546875" style="1591" customWidth="1"/>
    <col min="16133" max="16133" width="14.85546875" style="1591" bestFit="1" customWidth="1"/>
    <col min="16134" max="16134" width="16.140625" style="1591" customWidth="1"/>
    <col min="16135" max="16141" width="14.42578125" style="1591" customWidth="1"/>
    <col min="16142" max="16142" width="15.85546875" style="1591" customWidth="1"/>
    <col min="16143" max="16384" width="9.140625" style="1591"/>
  </cols>
  <sheetData>
    <row r="1" spans="1:14" s="1540" customFormat="1" ht="16.5">
      <c r="A1" s="1533" t="s">
        <v>873</v>
      </c>
      <c r="B1" s="1534"/>
      <c r="C1" s="1535"/>
      <c r="D1" s="1535"/>
      <c r="E1" s="1536"/>
      <c r="F1" s="1537"/>
      <c r="G1" s="1537"/>
      <c r="H1" s="1538"/>
      <c r="I1" s="1538"/>
      <c r="J1" s="1538"/>
      <c r="K1" s="1538"/>
      <c r="L1" s="1538"/>
      <c r="M1" s="1538"/>
      <c r="N1" s="1539"/>
    </row>
    <row r="2" spans="1:14" s="1543" customFormat="1" ht="16.5">
      <c r="A2" s="1857" t="s">
        <v>874</v>
      </c>
      <c r="B2" s="1857"/>
      <c r="C2" s="1857"/>
      <c r="D2" s="1857"/>
      <c r="E2" s="1857"/>
      <c r="F2" s="1857"/>
      <c r="G2" s="1857"/>
      <c r="H2" s="1857"/>
      <c r="I2" s="1857"/>
      <c r="J2" s="1857"/>
      <c r="K2" s="1857"/>
      <c r="L2" s="1857"/>
      <c r="M2" s="1541"/>
      <c r="N2" s="1542"/>
    </row>
    <row r="3" spans="1:14" s="1543" customFormat="1" ht="16.5">
      <c r="A3" s="1541"/>
      <c r="B3" s="1541"/>
      <c r="C3" s="1541"/>
      <c r="D3" s="1541"/>
      <c r="E3" s="1541"/>
      <c r="F3" s="1541"/>
      <c r="G3" s="1541"/>
      <c r="H3" s="1541"/>
      <c r="I3" s="1541"/>
      <c r="J3" s="1541"/>
      <c r="K3" s="1541"/>
      <c r="L3" s="1541"/>
      <c r="M3" s="1541"/>
      <c r="N3" s="1541"/>
    </row>
    <row r="4" spans="1:14" s="1547" customFormat="1" ht="12.75" customHeight="1">
      <c r="A4" s="1544"/>
      <c r="B4" s="1544"/>
      <c r="C4" s="1544"/>
      <c r="D4" s="1544"/>
      <c r="E4" s="1544"/>
      <c r="F4" s="1544"/>
      <c r="G4" s="1545"/>
      <c r="H4" s="1546"/>
      <c r="I4" s="1545"/>
      <c r="J4" s="1545"/>
      <c r="K4" s="1545"/>
      <c r="L4" s="1545"/>
      <c r="M4" s="1545"/>
      <c r="N4" s="1546" t="s">
        <v>2</v>
      </c>
    </row>
    <row r="5" spans="1:14" s="1547" customFormat="1" ht="21.75" customHeight="1">
      <c r="A5" s="1858" t="s">
        <v>875</v>
      </c>
      <c r="B5" s="1858"/>
      <c r="C5" s="1859" t="s">
        <v>876</v>
      </c>
      <c r="D5" s="1858" t="s">
        <v>877</v>
      </c>
      <c r="E5" s="1858"/>
      <c r="F5" s="1858"/>
      <c r="G5" s="1858"/>
      <c r="H5" s="1858"/>
      <c r="I5" s="1858"/>
      <c r="J5" s="1858"/>
      <c r="K5" s="1858"/>
      <c r="L5" s="1858"/>
      <c r="M5" s="1858"/>
      <c r="N5" s="1862" t="s">
        <v>878</v>
      </c>
    </row>
    <row r="6" spans="1:14" s="1547" customFormat="1" ht="11.25" customHeight="1">
      <c r="A6" s="1859" t="s">
        <v>879</v>
      </c>
      <c r="B6" s="1865" t="s">
        <v>880</v>
      </c>
      <c r="C6" s="1860"/>
      <c r="D6" s="1860">
        <v>2019</v>
      </c>
      <c r="E6" s="1860">
        <v>2018</v>
      </c>
      <c r="F6" s="1860">
        <v>2017</v>
      </c>
      <c r="G6" s="1860">
        <v>2016</v>
      </c>
      <c r="H6" s="1860">
        <v>2015</v>
      </c>
      <c r="I6" s="1868">
        <v>2014</v>
      </c>
      <c r="J6" s="1868">
        <v>2013</v>
      </c>
      <c r="K6" s="1868">
        <v>2012</v>
      </c>
      <c r="L6" s="1868">
        <v>2011</v>
      </c>
      <c r="M6" s="1868">
        <v>2010</v>
      </c>
      <c r="N6" s="1863"/>
    </row>
    <row r="7" spans="1:14" s="1547" customFormat="1" ht="12" customHeight="1">
      <c r="A7" s="1860"/>
      <c r="B7" s="1866"/>
      <c r="C7" s="1860"/>
      <c r="D7" s="1860"/>
      <c r="E7" s="1860"/>
      <c r="F7" s="1860"/>
      <c r="G7" s="1860"/>
      <c r="H7" s="1860"/>
      <c r="I7" s="1868"/>
      <c r="J7" s="1868"/>
      <c r="K7" s="1868"/>
      <c r="L7" s="1868"/>
      <c r="M7" s="1868"/>
      <c r="N7" s="1863"/>
    </row>
    <row r="8" spans="1:14" s="1547" customFormat="1" ht="12" customHeight="1">
      <c r="A8" s="1860"/>
      <c r="B8" s="1866"/>
      <c r="C8" s="1860"/>
      <c r="D8" s="1860"/>
      <c r="E8" s="1860"/>
      <c r="F8" s="1860"/>
      <c r="G8" s="1860"/>
      <c r="H8" s="1860"/>
      <c r="I8" s="1868"/>
      <c r="J8" s="1868"/>
      <c r="K8" s="1868"/>
      <c r="L8" s="1868"/>
      <c r="M8" s="1868"/>
      <c r="N8" s="1863"/>
    </row>
    <row r="9" spans="1:14" s="1547" customFormat="1" ht="12" customHeight="1">
      <c r="A9" s="1860"/>
      <c r="B9" s="1866"/>
      <c r="C9" s="1860"/>
      <c r="D9" s="1860"/>
      <c r="E9" s="1860"/>
      <c r="F9" s="1860"/>
      <c r="G9" s="1860"/>
      <c r="H9" s="1860"/>
      <c r="I9" s="1868"/>
      <c r="J9" s="1868"/>
      <c r="K9" s="1868"/>
      <c r="L9" s="1868"/>
      <c r="M9" s="1868"/>
      <c r="N9" s="1863"/>
    </row>
    <row r="10" spans="1:14" s="1547" customFormat="1" ht="29.1" customHeight="1">
      <c r="A10" s="1861"/>
      <c r="B10" s="1867"/>
      <c r="C10" s="1861"/>
      <c r="D10" s="1861"/>
      <c r="E10" s="1861"/>
      <c r="F10" s="1861"/>
      <c r="G10" s="1861"/>
      <c r="H10" s="1861"/>
      <c r="I10" s="1869"/>
      <c r="J10" s="1869"/>
      <c r="K10" s="1869"/>
      <c r="L10" s="1869"/>
      <c r="M10" s="1869"/>
      <c r="N10" s="1864"/>
    </row>
    <row r="11" spans="1:14" s="1551" customFormat="1" ht="12.75">
      <c r="A11" s="1548">
        <v>1</v>
      </c>
      <c r="B11" s="1549">
        <v>2</v>
      </c>
      <c r="C11" s="1549">
        <v>3</v>
      </c>
      <c r="D11" s="1550">
        <v>4</v>
      </c>
      <c r="E11" s="1548">
        <v>5</v>
      </c>
      <c r="F11" s="1549">
        <v>6</v>
      </c>
      <c r="G11" s="1549">
        <v>7</v>
      </c>
      <c r="H11" s="1550">
        <v>8</v>
      </c>
      <c r="I11" s="1548">
        <v>9</v>
      </c>
      <c r="J11" s="1549">
        <v>10</v>
      </c>
      <c r="K11" s="1549">
        <v>11</v>
      </c>
      <c r="L11" s="1550">
        <v>12</v>
      </c>
      <c r="M11" s="1548">
        <v>13</v>
      </c>
      <c r="N11" s="1549">
        <v>14</v>
      </c>
    </row>
    <row r="12" spans="1:14" s="1551" customFormat="1" ht="25.15" customHeight="1">
      <c r="A12" s="1548">
        <v>16</v>
      </c>
      <c r="B12" s="1548">
        <v>750</v>
      </c>
      <c r="C12" s="1552" t="s">
        <v>795</v>
      </c>
      <c r="D12" s="1553">
        <v>519611.18</v>
      </c>
      <c r="E12" s="1554">
        <v>33451.79</v>
      </c>
      <c r="F12" s="1555">
        <v>73.739999999999995</v>
      </c>
      <c r="G12" s="1556">
        <v>0</v>
      </c>
      <c r="H12" s="1556">
        <v>0</v>
      </c>
      <c r="I12" s="1556">
        <v>0</v>
      </c>
      <c r="J12" s="1556">
        <v>0</v>
      </c>
      <c r="K12" s="1556">
        <v>0</v>
      </c>
      <c r="L12" s="1556">
        <v>0</v>
      </c>
      <c r="M12" s="1556">
        <v>0</v>
      </c>
      <c r="N12" s="1556">
        <v>0</v>
      </c>
    </row>
    <row r="13" spans="1:14" s="1558" customFormat="1" ht="25.15" customHeight="1">
      <c r="A13" s="1557">
        <v>17</v>
      </c>
      <c r="B13" s="1548">
        <v>750</v>
      </c>
      <c r="C13" s="1552" t="s">
        <v>795</v>
      </c>
      <c r="D13" s="1553">
        <v>366300.04</v>
      </c>
      <c r="E13" s="1554">
        <v>91060.47</v>
      </c>
      <c r="F13" s="1556">
        <v>0</v>
      </c>
      <c r="G13" s="1556">
        <v>0</v>
      </c>
      <c r="H13" s="1556">
        <v>0</v>
      </c>
      <c r="I13" s="1556">
        <v>0</v>
      </c>
      <c r="J13" s="1556">
        <v>0</v>
      </c>
      <c r="K13" s="1556">
        <v>0</v>
      </c>
      <c r="L13" s="1556">
        <v>0</v>
      </c>
      <c r="M13" s="1556">
        <v>0</v>
      </c>
      <c r="N13" s="1554">
        <v>2341.36</v>
      </c>
    </row>
    <row r="14" spans="1:14" s="1558" customFormat="1" ht="25.15" customHeight="1">
      <c r="A14" s="1870">
        <v>19</v>
      </c>
      <c r="B14" s="1859">
        <v>750</v>
      </c>
      <c r="C14" s="1552" t="s">
        <v>792</v>
      </c>
      <c r="D14" s="1555">
        <v>401.35</v>
      </c>
      <c r="E14" s="1556">
        <v>0</v>
      </c>
      <c r="F14" s="1556">
        <v>0</v>
      </c>
      <c r="G14" s="1556">
        <v>0</v>
      </c>
      <c r="H14" s="1556">
        <v>0</v>
      </c>
      <c r="I14" s="1556">
        <v>0</v>
      </c>
      <c r="J14" s="1556">
        <v>0</v>
      </c>
      <c r="K14" s="1556">
        <v>0</v>
      </c>
      <c r="L14" s="1556">
        <v>0</v>
      </c>
      <c r="M14" s="1556">
        <v>0</v>
      </c>
      <c r="N14" s="1556">
        <v>0</v>
      </c>
    </row>
    <row r="15" spans="1:14" s="1558" customFormat="1" ht="25.15" customHeight="1">
      <c r="A15" s="1872"/>
      <c r="B15" s="1861"/>
      <c r="C15" s="1552" t="s">
        <v>796</v>
      </c>
      <c r="D15" s="1553">
        <v>963.26</v>
      </c>
      <c r="E15" s="1559">
        <v>5436.31</v>
      </c>
      <c r="F15" s="1556">
        <v>0</v>
      </c>
      <c r="G15" s="1556">
        <v>0</v>
      </c>
      <c r="H15" s="1556">
        <v>0</v>
      </c>
      <c r="I15" s="1556">
        <v>0</v>
      </c>
      <c r="J15" s="1556">
        <v>0</v>
      </c>
      <c r="K15" s="1556">
        <v>0</v>
      </c>
      <c r="L15" s="1556">
        <v>0</v>
      </c>
      <c r="M15" s="1556">
        <v>0</v>
      </c>
      <c r="N15" s="1556">
        <v>0</v>
      </c>
    </row>
    <row r="16" spans="1:14" s="1558" customFormat="1" ht="25.15" customHeight="1">
      <c r="A16" s="1870">
        <v>20</v>
      </c>
      <c r="B16" s="1859">
        <v>150</v>
      </c>
      <c r="C16" s="1552" t="s">
        <v>881</v>
      </c>
      <c r="D16" s="1556">
        <v>0</v>
      </c>
      <c r="E16" s="1556">
        <v>0</v>
      </c>
      <c r="F16" s="1556">
        <v>0</v>
      </c>
      <c r="G16" s="1556">
        <v>0</v>
      </c>
      <c r="H16" s="1556">
        <v>0</v>
      </c>
      <c r="I16" s="1554">
        <v>34772.04</v>
      </c>
      <c r="J16" s="1556">
        <v>0</v>
      </c>
      <c r="K16" s="1556">
        <v>0</v>
      </c>
      <c r="L16" s="1556">
        <v>0</v>
      </c>
      <c r="M16" s="1556">
        <v>0</v>
      </c>
      <c r="N16" s="1556">
        <v>0</v>
      </c>
    </row>
    <row r="17" spans="1:14" s="1558" customFormat="1" ht="25.15" customHeight="1">
      <c r="A17" s="1871"/>
      <c r="B17" s="1860"/>
      <c r="C17" s="1552" t="s">
        <v>793</v>
      </c>
      <c r="D17" s="1560">
        <v>0</v>
      </c>
      <c r="E17" s="1559">
        <v>3600</v>
      </c>
      <c r="F17" s="1556">
        <v>0</v>
      </c>
      <c r="G17" s="1556">
        <v>0</v>
      </c>
      <c r="H17" s="1556">
        <v>0</v>
      </c>
      <c r="I17" s="1556">
        <v>0</v>
      </c>
      <c r="J17" s="1556">
        <v>0</v>
      </c>
      <c r="K17" s="1556">
        <v>0</v>
      </c>
      <c r="L17" s="1556">
        <v>0</v>
      </c>
      <c r="M17" s="1556">
        <v>0</v>
      </c>
      <c r="N17" s="1556">
        <v>0</v>
      </c>
    </row>
    <row r="18" spans="1:14" s="1558" customFormat="1" ht="25.15" customHeight="1">
      <c r="A18" s="1871"/>
      <c r="B18" s="1861"/>
      <c r="C18" s="1552" t="s">
        <v>796</v>
      </c>
      <c r="D18" s="1553">
        <v>719.35</v>
      </c>
      <c r="E18" s="1556">
        <v>0</v>
      </c>
      <c r="F18" s="1556">
        <v>0</v>
      </c>
      <c r="G18" s="1556">
        <v>0</v>
      </c>
      <c r="H18" s="1556">
        <v>0</v>
      </c>
      <c r="I18" s="1556">
        <v>0</v>
      </c>
      <c r="J18" s="1556">
        <v>0</v>
      </c>
      <c r="K18" s="1556">
        <v>0</v>
      </c>
      <c r="L18" s="1556">
        <v>0</v>
      </c>
      <c r="M18" s="1556">
        <v>0</v>
      </c>
      <c r="N18" s="1556">
        <v>0</v>
      </c>
    </row>
    <row r="19" spans="1:14" s="1558" customFormat="1" ht="25.15" customHeight="1">
      <c r="A19" s="1871"/>
      <c r="B19" s="1859">
        <v>500</v>
      </c>
      <c r="C19" s="1552" t="s">
        <v>793</v>
      </c>
      <c r="D19" s="1556">
        <v>0</v>
      </c>
      <c r="E19" s="1559">
        <v>178293.14</v>
      </c>
      <c r="F19" s="1556">
        <v>0</v>
      </c>
      <c r="G19" s="1556">
        <v>0</v>
      </c>
      <c r="H19" s="1556">
        <v>0</v>
      </c>
      <c r="I19" s="1556">
        <v>0</v>
      </c>
      <c r="J19" s="1556">
        <v>0</v>
      </c>
      <c r="K19" s="1556">
        <v>0</v>
      </c>
      <c r="L19" s="1556">
        <v>0</v>
      </c>
      <c r="M19" s="1556">
        <v>0</v>
      </c>
      <c r="N19" s="1556">
        <v>0</v>
      </c>
    </row>
    <row r="20" spans="1:14" s="1558" customFormat="1" ht="25.15" customHeight="1">
      <c r="A20" s="1872"/>
      <c r="B20" s="1861"/>
      <c r="C20" s="1552" t="s">
        <v>882</v>
      </c>
      <c r="D20" s="1556">
        <v>0</v>
      </c>
      <c r="E20" s="1556">
        <v>0</v>
      </c>
      <c r="F20" s="1556">
        <v>0</v>
      </c>
      <c r="G20" s="1556">
        <v>0</v>
      </c>
      <c r="H20" s="1559">
        <v>54698</v>
      </c>
      <c r="I20" s="1556">
        <v>0</v>
      </c>
      <c r="J20" s="1556">
        <v>0</v>
      </c>
      <c r="K20" s="1556">
        <v>0</v>
      </c>
      <c r="L20" s="1556">
        <v>0</v>
      </c>
      <c r="M20" s="1556">
        <v>0</v>
      </c>
      <c r="N20" s="1556">
        <v>0</v>
      </c>
    </row>
    <row r="21" spans="1:14" s="1558" customFormat="1" ht="25.15" customHeight="1">
      <c r="A21" s="1870">
        <v>24</v>
      </c>
      <c r="B21" s="1548">
        <v>730</v>
      </c>
      <c r="C21" s="1552" t="s">
        <v>792</v>
      </c>
      <c r="D21" s="1553">
        <v>4484278.18</v>
      </c>
      <c r="E21" s="1556">
        <v>0</v>
      </c>
      <c r="F21" s="1556">
        <v>0</v>
      </c>
      <c r="G21" s="1556">
        <v>0</v>
      </c>
      <c r="H21" s="1556">
        <v>0</v>
      </c>
      <c r="I21" s="1556">
        <v>0</v>
      </c>
      <c r="J21" s="1556">
        <v>0</v>
      </c>
      <c r="K21" s="1556">
        <v>0</v>
      </c>
      <c r="L21" s="1556">
        <v>0</v>
      </c>
      <c r="M21" s="1556">
        <v>0</v>
      </c>
      <c r="N21" s="1556">
        <v>0</v>
      </c>
    </row>
    <row r="22" spans="1:14" s="1558" customFormat="1" ht="25.15" customHeight="1">
      <c r="A22" s="1871"/>
      <c r="B22" s="1859">
        <v>921</v>
      </c>
      <c r="C22" s="1552" t="s">
        <v>883</v>
      </c>
      <c r="D22" s="1556">
        <v>0</v>
      </c>
      <c r="E22" s="1556">
        <v>0</v>
      </c>
      <c r="F22" s="1555">
        <v>53.21</v>
      </c>
      <c r="G22" s="1554">
        <v>3499.4</v>
      </c>
      <c r="H22" s="1554">
        <v>4382.07</v>
      </c>
      <c r="I22" s="1554">
        <v>2498.8200000000002</v>
      </c>
      <c r="J22" s="1556">
        <v>0</v>
      </c>
      <c r="K22" s="1556">
        <v>0</v>
      </c>
      <c r="L22" s="1556">
        <v>0</v>
      </c>
      <c r="M22" s="1556">
        <v>0</v>
      </c>
      <c r="N22" s="1556">
        <v>0</v>
      </c>
    </row>
    <row r="23" spans="1:14" s="1558" customFormat="1" ht="25.15" customHeight="1">
      <c r="A23" s="1871"/>
      <c r="B23" s="1861"/>
      <c r="C23" s="1552" t="s">
        <v>792</v>
      </c>
      <c r="D23" s="1553">
        <v>27307520.18</v>
      </c>
      <c r="E23" s="1559">
        <v>330947.19</v>
      </c>
      <c r="F23" s="1556">
        <v>0</v>
      </c>
      <c r="G23" s="1556">
        <v>0</v>
      </c>
      <c r="H23" s="1556">
        <v>0</v>
      </c>
      <c r="I23" s="1556">
        <v>0</v>
      </c>
      <c r="J23" s="1556">
        <v>0</v>
      </c>
      <c r="K23" s="1556">
        <v>0</v>
      </c>
      <c r="L23" s="1555">
        <v>0</v>
      </c>
      <c r="M23" s="1556">
        <v>0</v>
      </c>
      <c r="N23" s="1556">
        <v>0</v>
      </c>
    </row>
    <row r="24" spans="1:14" s="1558" customFormat="1" ht="25.15" customHeight="1">
      <c r="A24" s="1870">
        <v>27</v>
      </c>
      <c r="B24" s="1548">
        <v>150</v>
      </c>
      <c r="C24" s="1552" t="s">
        <v>881</v>
      </c>
      <c r="D24" s="1556">
        <v>0</v>
      </c>
      <c r="E24" s="1556">
        <v>0</v>
      </c>
      <c r="F24" s="1556">
        <v>0</v>
      </c>
      <c r="G24" s="1554">
        <v>256066.24</v>
      </c>
      <c r="H24" s="1554">
        <v>364067.89</v>
      </c>
      <c r="I24" s="1554">
        <v>485224.74</v>
      </c>
      <c r="J24" s="1554">
        <v>1018873.14</v>
      </c>
      <c r="K24" s="1554">
        <v>416311.35</v>
      </c>
      <c r="L24" s="1554">
        <v>214047.58</v>
      </c>
      <c r="M24" s="1554">
        <v>265663.89</v>
      </c>
      <c r="N24" s="1556">
        <v>0</v>
      </c>
    </row>
    <row r="25" spans="1:14" s="1558" customFormat="1" ht="25.15" customHeight="1">
      <c r="A25" s="1871"/>
      <c r="B25" s="1859">
        <v>750</v>
      </c>
      <c r="C25" s="1552" t="s">
        <v>881</v>
      </c>
      <c r="D25" s="1556">
        <v>0</v>
      </c>
      <c r="E25" s="1556">
        <v>0</v>
      </c>
      <c r="F25" s="1556">
        <v>0</v>
      </c>
      <c r="G25" s="1556">
        <v>0</v>
      </c>
      <c r="H25" s="1553">
        <v>24421.43</v>
      </c>
      <c r="I25" s="1554">
        <v>461533.78</v>
      </c>
      <c r="J25" s="1554">
        <v>28901.71</v>
      </c>
      <c r="K25" s="1556">
        <v>0</v>
      </c>
      <c r="L25" s="1556">
        <v>0</v>
      </c>
      <c r="M25" s="1556">
        <v>0</v>
      </c>
      <c r="N25" s="1556">
        <v>0</v>
      </c>
    </row>
    <row r="26" spans="1:14" s="1558" customFormat="1" ht="25.15" customHeight="1">
      <c r="A26" s="1871"/>
      <c r="B26" s="1860"/>
      <c r="C26" s="1552" t="s">
        <v>796</v>
      </c>
      <c r="D26" s="1553">
        <v>75093687.589999989</v>
      </c>
      <c r="E26" s="1554">
        <v>1282186.3899999999</v>
      </c>
      <c r="F26" s="1554">
        <v>22418109.25</v>
      </c>
      <c r="G26" s="1554">
        <v>621881.31999999995</v>
      </c>
      <c r="H26" s="1556">
        <v>0</v>
      </c>
      <c r="I26" s="1556">
        <v>0</v>
      </c>
      <c r="J26" s="1556">
        <v>0</v>
      </c>
      <c r="K26" s="1556">
        <v>0</v>
      </c>
      <c r="L26" s="1556">
        <v>0</v>
      </c>
      <c r="M26" s="1556">
        <v>0</v>
      </c>
      <c r="N26" s="1555">
        <v>0.01</v>
      </c>
    </row>
    <row r="27" spans="1:14" s="1558" customFormat="1" ht="25.15" customHeight="1">
      <c r="A27" s="1872"/>
      <c r="B27" s="1861"/>
      <c r="C27" s="1552" t="s">
        <v>882</v>
      </c>
      <c r="D27" s="1556">
        <v>0</v>
      </c>
      <c r="E27" s="1556">
        <v>0</v>
      </c>
      <c r="F27" s="1556">
        <v>0</v>
      </c>
      <c r="G27" s="1556">
        <v>0</v>
      </c>
      <c r="H27" s="1556">
        <v>0</v>
      </c>
      <c r="I27" s="1554">
        <v>94426.4</v>
      </c>
      <c r="J27" s="1556">
        <v>0</v>
      </c>
      <c r="K27" s="1556">
        <v>0</v>
      </c>
      <c r="L27" s="1556">
        <v>0</v>
      </c>
      <c r="M27" s="1556">
        <v>0</v>
      </c>
      <c r="N27" s="1556">
        <v>0</v>
      </c>
    </row>
    <row r="28" spans="1:14" s="1558" customFormat="1" ht="25.15" customHeight="1">
      <c r="A28" s="1870">
        <v>28</v>
      </c>
      <c r="B28" s="1859">
        <v>730</v>
      </c>
      <c r="C28" s="1552" t="s">
        <v>881</v>
      </c>
      <c r="D28" s="1556">
        <v>0</v>
      </c>
      <c r="E28" s="1556">
        <v>0</v>
      </c>
      <c r="F28" s="1556">
        <v>0</v>
      </c>
      <c r="G28" s="1554">
        <v>1939718.09</v>
      </c>
      <c r="H28" s="1554">
        <v>2414698.46</v>
      </c>
      <c r="I28" s="1554">
        <v>355117.01</v>
      </c>
      <c r="J28" s="1554">
        <v>1162418.22</v>
      </c>
      <c r="K28" s="1554">
        <v>449240.98</v>
      </c>
      <c r="L28" s="1554">
        <v>50282.89</v>
      </c>
      <c r="M28" s="1555">
        <v>101.19</v>
      </c>
      <c r="N28" s="1556">
        <v>0</v>
      </c>
    </row>
    <row r="29" spans="1:14" s="1558" customFormat="1" ht="25.15" customHeight="1">
      <c r="A29" s="1871"/>
      <c r="B29" s="1860"/>
      <c r="C29" s="1552" t="s">
        <v>884</v>
      </c>
      <c r="D29" s="1560">
        <v>0</v>
      </c>
      <c r="E29" s="1556">
        <v>0</v>
      </c>
      <c r="F29" s="1556">
        <v>0</v>
      </c>
      <c r="G29" s="1554">
        <v>1214.8900000000001</v>
      </c>
      <c r="H29" s="1553">
        <v>596.33000000000004</v>
      </c>
      <c r="I29" s="1556">
        <v>0</v>
      </c>
      <c r="J29" s="1556">
        <v>0</v>
      </c>
      <c r="K29" s="1556">
        <v>0</v>
      </c>
      <c r="L29" s="1556">
        <v>0</v>
      </c>
      <c r="M29" s="1556">
        <v>0</v>
      </c>
      <c r="N29" s="1556">
        <v>0</v>
      </c>
    </row>
    <row r="30" spans="1:14" s="1558" customFormat="1" ht="25.15" customHeight="1">
      <c r="A30" s="1871"/>
      <c r="B30" s="1860"/>
      <c r="C30" s="1552" t="s">
        <v>793</v>
      </c>
      <c r="D30" s="1553">
        <v>175465643.56999999</v>
      </c>
      <c r="E30" s="1554">
        <v>2308097.08</v>
      </c>
      <c r="F30" s="1554">
        <v>1411628.96</v>
      </c>
      <c r="G30" s="1554">
        <v>13127.98</v>
      </c>
      <c r="H30" s="1556">
        <v>0</v>
      </c>
      <c r="I30" s="1556">
        <v>0</v>
      </c>
      <c r="J30" s="1556">
        <v>0</v>
      </c>
      <c r="K30" s="1556">
        <v>0</v>
      </c>
      <c r="L30" s="1556">
        <v>0</v>
      </c>
      <c r="M30" s="1556">
        <v>0</v>
      </c>
      <c r="N30" s="1554">
        <v>75904.639999999999</v>
      </c>
    </row>
    <row r="31" spans="1:14" s="1558" customFormat="1" ht="25.15" customHeight="1">
      <c r="A31" s="1871"/>
      <c r="B31" s="1860"/>
      <c r="C31" s="1552" t="s">
        <v>885</v>
      </c>
      <c r="D31" s="1556">
        <v>0</v>
      </c>
      <c r="E31" s="1556">
        <v>0</v>
      </c>
      <c r="F31" s="1556">
        <v>0</v>
      </c>
      <c r="G31" s="1556">
        <v>0</v>
      </c>
      <c r="H31" s="1556">
        <v>0</v>
      </c>
      <c r="I31" s="1556">
        <v>0</v>
      </c>
      <c r="J31" s="1556">
        <v>0</v>
      </c>
      <c r="K31" s="1554">
        <v>5373.75</v>
      </c>
      <c r="L31" s="1556">
        <v>0</v>
      </c>
      <c r="M31" s="1556">
        <v>0</v>
      </c>
      <c r="N31" s="1556">
        <v>0</v>
      </c>
    </row>
    <row r="32" spans="1:14" s="1558" customFormat="1" ht="25.15" customHeight="1">
      <c r="A32" s="1872"/>
      <c r="B32" s="1861"/>
      <c r="C32" s="1552" t="s">
        <v>795</v>
      </c>
      <c r="D32" s="1553">
        <v>12900607.93</v>
      </c>
      <c r="E32" s="1554">
        <v>777598.64</v>
      </c>
      <c r="F32" s="1554">
        <v>254282.30000000002</v>
      </c>
      <c r="G32" s="1559">
        <v>88624.33</v>
      </c>
      <c r="H32" s="1556">
        <v>0</v>
      </c>
      <c r="I32" s="1556">
        <v>0</v>
      </c>
      <c r="J32" s="1556">
        <v>0</v>
      </c>
      <c r="K32" s="1556">
        <v>0</v>
      </c>
      <c r="L32" s="1556">
        <v>0</v>
      </c>
      <c r="M32" s="1556">
        <v>0</v>
      </c>
      <c r="N32" s="1559">
        <v>1720.31</v>
      </c>
    </row>
    <row r="33" spans="1:14" s="1558" customFormat="1" ht="25.15" customHeight="1">
      <c r="A33" s="1870">
        <v>30</v>
      </c>
      <c r="B33" s="1859">
        <v>801</v>
      </c>
      <c r="C33" s="1552" t="s">
        <v>885</v>
      </c>
      <c r="D33" s="1556">
        <v>0</v>
      </c>
      <c r="E33" s="1556">
        <v>0</v>
      </c>
      <c r="F33" s="1556">
        <v>0</v>
      </c>
      <c r="G33" s="1556">
        <v>0</v>
      </c>
      <c r="H33" s="1556">
        <v>0</v>
      </c>
      <c r="I33" s="1556">
        <v>0</v>
      </c>
      <c r="J33" s="1559">
        <v>42907.6</v>
      </c>
      <c r="K33" s="1556">
        <v>0</v>
      </c>
      <c r="L33" s="1556">
        <v>0</v>
      </c>
      <c r="M33" s="1556">
        <v>0</v>
      </c>
      <c r="N33" s="1556">
        <v>0</v>
      </c>
    </row>
    <row r="34" spans="1:14" s="1558" customFormat="1" ht="25.15" customHeight="1">
      <c r="A34" s="1872"/>
      <c r="B34" s="1861"/>
      <c r="C34" s="1552" t="s">
        <v>795</v>
      </c>
      <c r="D34" s="1553">
        <v>2484913.65</v>
      </c>
      <c r="E34" s="1554">
        <v>333566.01</v>
      </c>
      <c r="F34" s="1556">
        <v>0</v>
      </c>
      <c r="G34" s="1556">
        <v>0</v>
      </c>
      <c r="H34" s="1556">
        <v>0</v>
      </c>
      <c r="I34" s="1556">
        <v>0</v>
      </c>
      <c r="J34" s="1556">
        <v>0</v>
      </c>
      <c r="K34" s="1556">
        <v>0</v>
      </c>
      <c r="L34" s="1556">
        <v>0</v>
      </c>
      <c r="M34" s="1556">
        <v>0</v>
      </c>
      <c r="N34" s="1556">
        <v>0</v>
      </c>
    </row>
    <row r="35" spans="1:14" s="1558" customFormat="1" ht="25.15" customHeight="1">
      <c r="A35" s="1870">
        <v>31</v>
      </c>
      <c r="B35" s="1548">
        <v>150</v>
      </c>
      <c r="C35" s="1552" t="s">
        <v>885</v>
      </c>
      <c r="D35" s="1556">
        <v>0</v>
      </c>
      <c r="E35" s="1556">
        <v>0</v>
      </c>
      <c r="F35" s="1556">
        <v>0</v>
      </c>
      <c r="G35" s="1556">
        <v>0</v>
      </c>
      <c r="H35" s="1554">
        <v>62546.95</v>
      </c>
      <c r="I35" s="1554">
        <v>35817.479999999996</v>
      </c>
      <c r="J35" s="1554">
        <v>8298.26</v>
      </c>
      <c r="K35" s="1554">
        <v>1290.0999999999999</v>
      </c>
      <c r="L35" s="1554">
        <v>1427.44</v>
      </c>
      <c r="M35" s="1554">
        <v>15731.47</v>
      </c>
      <c r="N35" s="1556">
        <v>0</v>
      </c>
    </row>
    <row r="36" spans="1:14" s="1558" customFormat="1" ht="25.15" customHeight="1">
      <c r="A36" s="1872"/>
      <c r="B36" s="1548">
        <v>853</v>
      </c>
      <c r="C36" s="1552" t="s">
        <v>795</v>
      </c>
      <c r="D36" s="1553">
        <v>5432018.3899999997</v>
      </c>
      <c r="E36" s="1554">
        <v>251845.14</v>
      </c>
      <c r="F36" s="1554">
        <v>13043.29</v>
      </c>
      <c r="G36" s="1556">
        <v>0</v>
      </c>
      <c r="H36" s="1556">
        <v>0</v>
      </c>
      <c r="I36" s="1556">
        <v>0</v>
      </c>
      <c r="J36" s="1556">
        <v>0</v>
      </c>
      <c r="K36" s="1556">
        <v>0</v>
      </c>
      <c r="L36" s="1556">
        <v>0</v>
      </c>
      <c r="M36" s="1556">
        <v>0</v>
      </c>
      <c r="N36" s="1554">
        <v>642993.81999999995</v>
      </c>
    </row>
    <row r="37" spans="1:14" s="1558" customFormat="1" ht="25.15" customHeight="1">
      <c r="A37" s="1557">
        <v>32</v>
      </c>
      <c r="B37" s="1548">
        <v>801</v>
      </c>
      <c r="C37" s="1561" t="s">
        <v>886</v>
      </c>
      <c r="D37" s="1562">
        <v>336</v>
      </c>
      <c r="E37" s="1556">
        <v>0</v>
      </c>
      <c r="F37" s="1556">
        <v>0</v>
      </c>
      <c r="G37" s="1556">
        <v>0</v>
      </c>
      <c r="H37" s="1556">
        <v>0</v>
      </c>
      <c r="I37" s="1556">
        <v>0</v>
      </c>
      <c r="J37" s="1556">
        <v>0</v>
      </c>
      <c r="K37" s="1556">
        <v>0</v>
      </c>
      <c r="L37" s="1556">
        <v>0</v>
      </c>
      <c r="M37" s="1556">
        <v>0</v>
      </c>
      <c r="N37" s="1556">
        <v>0</v>
      </c>
    </row>
    <row r="38" spans="1:14" s="1558" customFormat="1" ht="25.15" customHeight="1">
      <c r="A38" s="1873" t="s">
        <v>887</v>
      </c>
      <c r="B38" s="1859">
        <v>150</v>
      </c>
      <c r="C38" s="1552" t="s">
        <v>888</v>
      </c>
      <c r="D38" s="1553">
        <v>994.76</v>
      </c>
      <c r="E38" s="1556">
        <v>0</v>
      </c>
      <c r="F38" s="1556">
        <v>0</v>
      </c>
      <c r="G38" s="1556">
        <v>0</v>
      </c>
      <c r="H38" s="1556">
        <v>0</v>
      </c>
      <c r="I38" s="1556">
        <v>0</v>
      </c>
      <c r="J38" s="1556">
        <v>0</v>
      </c>
      <c r="K38" s="1556">
        <v>0</v>
      </c>
      <c r="L38" s="1556">
        <v>0</v>
      </c>
      <c r="M38" s="1556">
        <v>0</v>
      </c>
      <c r="N38" s="1556">
        <v>0</v>
      </c>
    </row>
    <row r="39" spans="1:14" s="1558" customFormat="1" ht="25.15" customHeight="1">
      <c r="A39" s="1874"/>
      <c r="B39" s="1860"/>
      <c r="C39" s="1552" t="s">
        <v>822</v>
      </c>
      <c r="D39" s="1553">
        <v>1029.1600000000001</v>
      </c>
      <c r="E39" s="1556">
        <v>0</v>
      </c>
      <c r="F39" s="1556">
        <v>0</v>
      </c>
      <c r="G39" s="1556">
        <v>0</v>
      </c>
      <c r="H39" s="1556">
        <v>0</v>
      </c>
      <c r="I39" s="1556">
        <v>0</v>
      </c>
      <c r="J39" s="1556">
        <v>0</v>
      </c>
      <c r="K39" s="1556">
        <v>0</v>
      </c>
      <c r="L39" s="1556">
        <v>0</v>
      </c>
      <c r="M39" s="1556">
        <v>0</v>
      </c>
      <c r="N39" s="1556">
        <v>0</v>
      </c>
    </row>
    <row r="40" spans="1:14" s="1558" customFormat="1" ht="25.15" customHeight="1">
      <c r="A40" s="1874"/>
      <c r="B40" s="1860"/>
      <c r="C40" s="1552" t="s">
        <v>881</v>
      </c>
      <c r="D40" s="1556">
        <v>0</v>
      </c>
      <c r="E40" s="1556">
        <v>0</v>
      </c>
      <c r="F40" s="1556">
        <v>0</v>
      </c>
      <c r="G40" s="1554">
        <v>2764453.43</v>
      </c>
      <c r="H40" s="1554">
        <v>7578605.4699999997</v>
      </c>
      <c r="I40" s="1554">
        <v>528960.02</v>
      </c>
      <c r="J40" s="1554">
        <v>77394.83</v>
      </c>
      <c r="K40" s="1554">
        <v>53452.77</v>
      </c>
      <c r="L40" s="1554">
        <v>305288.76</v>
      </c>
      <c r="M40" s="1554">
        <v>62718.3</v>
      </c>
      <c r="N40" s="1556">
        <v>0</v>
      </c>
    </row>
    <row r="41" spans="1:14" s="1558" customFormat="1" ht="25.15" customHeight="1">
      <c r="A41" s="1874"/>
      <c r="B41" s="1860"/>
      <c r="C41" s="1552" t="s">
        <v>793</v>
      </c>
      <c r="D41" s="1553">
        <v>39804247.859999999</v>
      </c>
      <c r="E41" s="1554">
        <v>3047095.6100000003</v>
      </c>
      <c r="F41" s="1554">
        <v>1150044.06</v>
      </c>
      <c r="G41" s="1556">
        <v>0</v>
      </c>
      <c r="H41" s="1556">
        <v>0</v>
      </c>
      <c r="I41" s="1556">
        <v>0</v>
      </c>
      <c r="J41" s="1556">
        <v>0</v>
      </c>
      <c r="K41" s="1556">
        <v>0</v>
      </c>
      <c r="L41" s="1556">
        <v>0</v>
      </c>
      <c r="M41" s="1556">
        <v>0</v>
      </c>
      <c r="N41" s="1556">
        <v>0</v>
      </c>
    </row>
    <row r="42" spans="1:14" s="1558" customFormat="1" ht="25.15" customHeight="1">
      <c r="A42" s="1874"/>
      <c r="B42" s="1860"/>
      <c r="C42" s="1552" t="s">
        <v>794</v>
      </c>
      <c r="D42" s="1553">
        <v>840584.35</v>
      </c>
      <c r="E42" s="1554">
        <v>338590.47</v>
      </c>
      <c r="F42" s="1554">
        <v>143488.98000000001</v>
      </c>
      <c r="G42" s="1556">
        <v>0</v>
      </c>
      <c r="H42" s="1556">
        <v>0</v>
      </c>
      <c r="I42" s="1556">
        <v>0</v>
      </c>
      <c r="J42" s="1556">
        <v>0</v>
      </c>
      <c r="K42" s="1556">
        <v>0</v>
      </c>
      <c r="L42" s="1556">
        <v>0</v>
      </c>
      <c r="M42" s="1556">
        <v>0</v>
      </c>
      <c r="N42" s="1556">
        <v>0</v>
      </c>
    </row>
    <row r="43" spans="1:14" s="1558" customFormat="1" ht="25.15" customHeight="1">
      <c r="A43" s="1874"/>
      <c r="B43" s="1861"/>
      <c r="C43" s="1552" t="s">
        <v>795</v>
      </c>
      <c r="D43" s="1553">
        <v>1921710.13</v>
      </c>
      <c r="E43" s="1554">
        <v>377428.89</v>
      </c>
      <c r="F43" s="1554">
        <v>117957.3</v>
      </c>
      <c r="G43" s="1554">
        <v>228334.47</v>
      </c>
      <c r="H43" s="1556">
        <v>0</v>
      </c>
      <c r="I43" s="1556">
        <v>0</v>
      </c>
      <c r="J43" s="1556">
        <v>0</v>
      </c>
      <c r="K43" s="1556">
        <v>0</v>
      </c>
      <c r="L43" s="1556">
        <v>0</v>
      </c>
      <c r="M43" s="1556">
        <v>0</v>
      </c>
      <c r="N43" s="1556">
        <v>0</v>
      </c>
    </row>
    <row r="44" spans="1:14" s="1558" customFormat="1" ht="25.15" customHeight="1">
      <c r="A44" s="1874"/>
      <c r="B44" s="1859">
        <v>500</v>
      </c>
      <c r="C44" s="1552" t="s">
        <v>881</v>
      </c>
      <c r="D44" s="1556">
        <v>0</v>
      </c>
      <c r="E44" s="1556">
        <v>0</v>
      </c>
      <c r="F44" s="1556">
        <v>0</v>
      </c>
      <c r="G44" s="1556">
        <v>0</v>
      </c>
      <c r="H44" s="1554">
        <v>2175307.5499999998</v>
      </c>
      <c r="I44" s="1554">
        <v>66159.149999999994</v>
      </c>
      <c r="J44" s="1554">
        <v>2000</v>
      </c>
      <c r="K44" s="1554">
        <v>22620.37</v>
      </c>
      <c r="L44" s="1556">
        <v>0</v>
      </c>
      <c r="M44" s="1556">
        <v>0</v>
      </c>
      <c r="N44" s="1556">
        <v>0</v>
      </c>
    </row>
    <row r="45" spans="1:14" s="1558" customFormat="1" ht="25.15" customHeight="1">
      <c r="A45" s="1874"/>
      <c r="B45" s="1861"/>
      <c r="C45" s="1552" t="s">
        <v>793</v>
      </c>
      <c r="D45" s="1553">
        <v>6170325.2599999998</v>
      </c>
      <c r="E45" s="1556">
        <v>0</v>
      </c>
      <c r="F45" s="1554">
        <v>26077.35</v>
      </c>
      <c r="G45" s="1556">
        <v>0</v>
      </c>
      <c r="H45" s="1556">
        <v>0</v>
      </c>
      <c r="I45" s="1556">
        <v>0</v>
      </c>
      <c r="J45" s="1556">
        <v>0</v>
      </c>
      <c r="K45" s="1556">
        <v>0</v>
      </c>
      <c r="L45" s="1556">
        <v>0</v>
      </c>
      <c r="M45" s="1556">
        <v>0</v>
      </c>
      <c r="N45" s="1556">
        <v>0</v>
      </c>
    </row>
    <row r="46" spans="1:14" s="1558" customFormat="1" ht="25.15" customHeight="1">
      <c r="A46" s="1874"/>
      <c r="B46" s="1563">
        <v>730</v>
      </c>
      <c r="C46" s="1552" t="s">
        <v>795</v>
      </c>
      <c r="D46" s="1553">
        <v>16321.04</v>
      </c>
      <c r="E46" s="1556">
        <v>0</v>
      </c>
      <c r="F46" s="1564">
        <v>0</v>
      </c>
      <c r="G46" s="1556">
        <v>0</v>
      </c>
      <c r="H46" s="1556">
        <v>0</v>
      </c>
      <c r="I46" s="1556">
        <v>0</v>
      </c>
      <c r="J46" s="1556">
        <v>0</v>
      </c>
      <c r="K46" s="1556">
        <v>0</v>
      </c>
      <c r="L46" s="1556">
        <v>0</v>
      </c>
      <c r="M46" s="1556">
        <v>0</v>
      </c>
      <c r="N46" s="1556">
        <v>0</v>
      </c>
    </row>
    <row r="47" spans="1:14" s="1558" customFormat="1" ht="25.15" customHeight="1">
      <c r="A47" s="1874"/>
      <c r="B47" s="1563">
        <v>750</v>
      </c>
      <c r="C47" s="1552" t="s">
        <v>795</v>
      </c>
      <c r="D47" s="1553">
        <v>833221.78</v>
      </c>
      <c r="E47" s="1565">
        <v>556357.6</v>
      </c>
      <c r="F47" s="1556">
        <v>0</v>
      </c>
      <c r="G47" s="1556">
        <v>0</v>
      </c>
      <c r="H47" s="1556">
        <v>0</v>
      </c>
      <c r="I47" s="1556">
        <v>0</v>
      </c>
      <c r="J47" s="1556">
        <v>0</v>
      </c>
      <c r="K47" s="1556">
        <v>0</v>
      </c>
      <c r="L47" s="1556">
        <v>0</v>
      </c>
      <c r="M47" s="1556">
        <v>0</v>
      </c>
      <c r="N47" s="1556">
        <v>0</v>
      </c>
    </row>
    <row r="48" spans="1:14" s="1558" customFormat="1" ht="25.15" customHeight="1">
      <c r="A48" s="1874"/>
      <c r="B48" s="1859">
        <v>758</v>
      </c>
      <c r="C48" s="1552" t="s">
        <v>885</v>
      </c>
      <c r="D48" s="1556">
        <v>0</v>
      </c>
      <c r="E48" s="1556">
        <v>0</v>
      </c>
      <c r="F48" s="1556">
        <v>0</v>
      </c>
      <c r="G48" s="1556">
        <v>0</v>
      </c>
      <c r="H48" s="1554">
        <v>27278.59</v>
      </c>
      <c r="I48" s="1554">
        <v>71186.460000000006</v>
      </c>
      <c r="J48" s="1554">
        <v>160912.18</v>
      </c>
      <c r="K48" s="1554">
        <v>271561.90000000002</v>
      </c>
      <c r="L48" s="1554">
        <v>107795.57</v>
      </c>
      <c r="M48" s="1554">
        <v>1334653.73</v>
      </c>
      <c r="N48" s="1556">
        <v>0</v>
      </c>
    </row>
    <row r="49" spans="1:14" s="1558" customFormat="1" ht="25.15" customHeight="1">
      <c r="A49" s="1874"/>
      <c r="B49" s="1860"/>
      <c r="C49" s="1552" t="s">
        <v>889</v>
      </c>
      <c r="D49" s="1556">
        <v>0</v>
      </c>
      <c r="E49" s="1556">
        <v>0</v>
      </c>
      <c r="F49" s="1556">
        <v>0</v>
      </c>
      <c r="G49" s="1556">
        <v>0</v>
      </c>
      <c r="H49" s="1554">
        <v>7381.32</v>
      </c>
      <c r="I49" s="1554">
        <v>232496.3</v>
      </c>
      <c r="J49" s="1554">
        <v>25177.37</v>
      </c>
      <c r="K49" s="1554">
        <v>6538.54</v>
      </c>
      <c r="L49" s="1554">
        <v>671954.56</v>
      </c>
      <c r="M49" s="1554">
        <v>836735.2</v>
      </c>
      <c r="N49" s="1556">
        <v>0</v>
      </c>
    </row>
    <row r="50" spans="1:14" s="1558" customFormat="1" ht="25.15" customHeight="1">
      <c r="A50" s="1874"/>
      <c r="B50" s="1860"/>
      <c r="C50" s="1552" t="s">
        <v>890</v>
      </c>
      <c r="D50" s="1553">
        <v>12311571.52</v>
      </c>
      <c r="E50" s="1553">
        <v>1128062.3400000001</v>
      </c>
      <c r="F50" s="1553">
        <v>1065698.67</v>
      </c>
      <c r="G50" s="1555">
        <v>276</v>
      </c>
      <c r="H50" s="1556">
        <v>0</v>
      </c>
      <c r="I50" s="1556">
        <v>0</v>
      </c>
      <c r="J50" s="1556">
        <v>0</v>
      </c>
      <c r="K50" s="1556">
        <v>0</v>
      </c>
      <c r="L50" s="1556">
        <v>0</v>
      </c>
      <c r="M50" s="1556">
        <v>0</v>
      </c>
      <c r="N50" s="1555">
        <v>3.08</v>
      </c>
    </row>
    <row r="51" spans="1:14" s="1558" customFormat="1" ht="25.15" customHeight="1">
      <c r="A51" s="1874"/>
      <c r="B51" s="1860"/>
      <c r="C51" s="1552" t="s">
        <v>891</v>
      </c>
      <c r="D51" s="1556">
        <v>0</v>
      </c>
      <c r="E51" s="1556">
        <v>0</v>
      </c>
      <c r="F51" s="1556">
        <v>0</v>
      </c>
      <c r="G51" s="1553">
        <v>20564.97</v>
      </c>
      <c r="H51" s="1554">
        <v>4955.6000000000004</v>
      </c>
      <c r="I51" s="1554">
        <v>2432.9699999999998</v>
      </c>
      <c r="J51" s="1556">
        <v>0</v>
      </c>
      <c r="K51" s="1556">
        <v>0</v>
      </c>
      <c r="L51" s="1556">
        <v>0</v>
      </c>
      <c r="M51" s="1556">
        <v>0</v>
      </c>
      <c r="N51" s="1556">
        <v>0</v>
      </c>
    </row>
    <row r="52" spans="1:14" s="1558" customFormat="1" ht="25.15" customHeight="1">
      <c r="A52" s="1874"/>
      <c r="B52" s="1860"/>
      <c r="C52" s="1552" t="s">
        <v>892</v>
      </c>
      <c r="D52" s="1553">
        <v>7661756.8700000001</v>
      </c>
      <c r="E52" s="1554">
        <v>865786.74</v>
      </c>
      <c r="F52" s="1554">
        <v>17420078.52</v>
      </c>
      <c r="G52" s="1556">
        <v>0</v>
      </c>
      <c r="H52" s="1556">
        <v>0</v>
      </c>
      <c r="I52" s="1556">
        <v>0</v>
      </c>
      <c r="J52" s="1556">
        <v>0</v>
      </c>
      <c r="K52" s="1556">
        <v>0</v>
      </c>
      <c r="L52" s="1556">
        <v>0</v>
      </c>
      <c r="M52" s="1556">
        <v>0</v>
      </c>
      <c r="N52" s="1556">
        <v>0</v>
      </c>
    </row>
    <row r="53" spans="1:14" s="1558" customFormat="1" ht="25.15" customHeight="1">
      <c r="A53" s="1874"/>
      <c r="B53" s="1860"/>
      <c r="C53" s="1552" t="s">
        <v>893</v>
      </c>
      <c r="D53" s="1556">
        <v>0</v>
      </c>
      <c r="E53" s="1556">
        <v>0</v>
      </c>
      <c r="F53" s="1556">
        <v>0</v>
      </c>
      <c r="G53" s="1556">
        <v>0</v>
      </c>
      <c r="H53" s="1556">
        <v>0</v>
      </c>
      <c r="I53" s="1554">
        <v>11180.82</v>
      </c>
      <c r="J53" s="1554">
        <v>5099.2700000000004</v>
      </c>
      <c r="K53" s="1556">
        <v>0</v>
      </c>
      <c r="L53" s="1556">
        <v>0</v>
      </c>
      <c r="M53" s="1554">
        <v>2870.42</v>
      </c>
      <c r="N53" s="1556">
        <v>0</v>
      </c>
    </row>
    <row r="54" spans="1:14" s="1558" customFormat="1" ht="25.15" customHeight="1">
      <c r="A54" s="1874"/>
      <c r="B54" s="1860"/>
      <c r="C54" s="1552" t="s">
        <v>894</v>
      </c>
      <c r="D54" s="1553">
        <v>32773181.609999999</v>
      </c>
      <c r="E54" s="1554">
        <v>2426097.11</v>
      </c>
      <c r="F54" s="1554">
        <v>209312.34</v>
      </c>
      <c r="G54" s="1556">
        <v>0</v>
      </c>
      <c r="H54" s="1556">
        <v>0</v>
      </c>
      <c r="I54" s="1556">
        <v>0</v>
      </c>
      <c r="J54" s="1556">
        <v>0</v>
      </c>
      <c r="K54" s="1556">
        <v>0</v>
      </c>
      <c r="L54" s="1556">
        <v>0</v>
      </c>
      <c r="M54" s="1556">
        <v>0</v>
      </c>
      <c r="N54" s="1554">
        <v>1690.92</v>
      </c>
    </row>
    <row r="55" spans="1:14" s="1558" customFormat="1" ht="25.15" customHeight="1">
      <c r="A55" s="1874"/>
      <c r="B55" s="1860"/>
      <c r="C55" s="1552" t="s">
        <v>895</v>
      </c>
      <c r="D55" s="1556">
        <v>0</v>
      </c>
      <c r="E55" s="1556">
        <v>0</v>
      </c>
      <c r="F55" s="1556">
        <v>0</v>
      </c>
      <c r="G55" s="1555">
        <v>369.4</v>
      </c>
      <c r="H55" s="1554">
        <v>634.27</v>
      </c>
      <c r="I55" s="1554">
        <v>1308.99</v>
      </c>
      <c r="J55" s="1556">
        <v>0</v>
      </c>
      <c r="K55" s="1554">
        <v>8152.06</v>
      </c>
      <c r="L55" s="1556">
        <v>0</v>
      </c>
      <c r="M55" s="1554">
        <v>194740.04</v>
      </c>
      <c r="N55" s="1556">
        <v>0</v>
      </c>
    </row>
    <row r="56" spans="1:14" s="1558" customFormat="1" ht="25.15" customHeight="1">
      <c r="A56" s="1874"/>
      <c r="B56" s="1860"/>
      <c r="C56" s="1552" t="s">
        <v>848</v>
      </c>
      <c r="D56" s="1553">
        <v>4693801.3100000005</v>
      </c>
      <c r="E56" s="1554">
        <v>395223.68</v>
      </c>
      <c r="F56" s="1554">
        <v>28629.97</v>
      </c>
      <c r="G56" s="1556">
        <v>0</v>
      </c>
      <c r="H56" s="1556">
        <v>0</v>
      </c>
      <c r="I56" s="1556">
        <v>0</v>
      </c>
      <c r="J56" s="1556">
        <v>0</v>
      </c>
      <c r="K56" s="1556">
        <v>0</v>
      </c>
      <c r="L56" s="1556">
        <v>0</v>
      </c>
      <c r="M56" s="1556">
        <v>0</v>
      </c>
      <c r="N56" s="1559">
        <v>9035.02</v>
      </c>
    </row>
    <row r="57" spans="1:14" s="1558" customFormat="1" ht="25.15" customHeight="1">
      <c r="A57" s="1874"/>
      <c r="B57" s="1860"/>
      <c r="C57" s="1552" t="s">
        <v>819</v>
      </c>
      <c r="D57" s="1556">
        <v>0</v>
      </c>
      <c r="E57" s="1556">
        <v>0</v>
      </c>
      <c r="F57" s="1556">
        <v>0</v>
      </c>
      <c r="G57" s="1556">
        <v>0</v>
      </c>
      <c r="H57" s="1554">
        <v>782956.42</v>
      </c>
      <c r="I57" s="1554">
        <v>19508.78</v>
      </c>
      <c r="J57" s="1554">
        <v>1033497.81</v>
      </c>
      <c r="K57" s="1554">
        <v>551264.37</v>
      </c>
      <c r="L57" s="1556">
        <v>0</v>
      </c>
      <c r="M57" s="1554">
        <v>91045.99</v>
      </c>
      <c r="N57" s="1556">
        <v>0</v>
      </c>
    </row>
    <row r="58" spans="1:14" s="1558" customFormat="1" ht="25.15" customHeight="1">
      <c r="A58" s="1874"/>
      <c r="B58" s="1860"/>
      <c r="C58" s="1552" t="s">
        <v>801</v>
      </c>
      <c r="D58" s="1553">
        <v>21948576.25</v>
      </c>
      <c r="E58" s="1554">
        <v>4899314.4000000004</v>
      </c>
      <c r="F58" s="1554">
        <v>919075.71</v>
      </c>
      <c r="G58" s="1554">
        <v>112381.84</v>
      </c>
      <c r="H58" s="1556">
        <v>0</v>
      </c>
      <c r="I58" s="1556">
        <v>0</v>
      </c>
      <c r="J58" s="1556">
        <v>0</v>
      </c>
      <c r="K58" s="1556">
        <v>0</v>
      </c>
      <c r="L58" s="1556">
        <v>0</v>
      </c>
      <c r="M58" s="1556">
        <v>0</v>
      </c>
      <c r="N58" s="1559">
        <v>58973.86</v>
      </c>
    </row>
    <row r="59" spans="1:14" s="1558" customFormat="1" ht="25.15" customHeight="1">
      <c r="A59" s="1874"/>
      <c r="B59" s="1860"/>
      <c r="C59" s="1552" t="s">
        <v>896</v>
      </c>
      <c r="D59" s="1566">
        <v>0</v>
      </c>
      <c r="E59" s="1564">
        <v>0</v>
      </c>
      <c r="F59" s="1564">
        <v>0</v>
      </c>
      <c r="G59" s="1556">
        <v>0</v>
      </c>
      <c r="H59" s="1555">
        <v>285.14999999999998</v>
      </c>
      <c r="I59" s="1554">
        <v>3482.52</v>
      </c>
      <c r="J59" s="1556">
        <v>0</v>
      </c>
      <c r="K59" s="1556">
        <v>0</v>
      </c>
      <c r="L59" s="1554">
        <v>1505.85</v>
      </c>
      <c r="M59" s="1555">
        <v>397.15</v>
      </c>
      <c r="N59" s="1556">
        <v>0</v>
      </c>
    </row>
    <row r="60" spans="1:14" s="1558" customFormat="1" ht="25.15" customHeight="1">
      <c r="A60" s="1874"/>
      <c r="B60" s="1860"/>
      <c r="C60" s="1552" t="s">
        <v>802</v>
      </c>
      <c r="D60" s="1553">
        <v>39692403.5</v>
      </c>
      <c r="E60" s="1554">
        <v>4443816.82</v>
      </c>
      <c r="F60" s="1554">
        <v>6478194.9499999993</v>
      </c>
      <c r="G60" s="1554">
        <v>8035719.0200000005</v>
      </c>
      <c r="H60" s="1556">
        <v>0</v>
      </c>
      <c r="I60" s="1556">
        <v>0</v>
      </c>
      <c r="J60" s="1556">
        <v>0</v>
      </c>
      <c r="K60" s="1556">
        <v>0</v>
      </c>
      <c r="L60" s="1556">
        <v>0</v>
      </c>
      <c r="M60" s="1556">
        <v>0</v>
      </c>
      <c r="N60" s="1556">
        <v>0</v>
      </c>
    </row>
    <row r="61" spans="1:14" s="1558" customFormat="1" ht="25.15" customHeight="1">
      <c r="A61" s="1874"/>
      <c r="B61" s="1860"/>
      <c r="C61" s="1552" t="s">
        <v>897</v>
      </c>
      <c r="D61" s="1556">
        <v>0</v>
      </c>
      <c r="E61" s="1556">
        <v>0</v>
      </c>
      <c r="F61" s="1556">
        <v>0</v>
      </c>
      <c r="G61" s="1554">
        <v>14593.46</v>
      </c>
      <c r="H61" s="1554">
        <v>92705.22</v>
      </c>
      <c r="I61" s="1554">
        <v>2011.66</v>
      </c>
      <c r="J61" s="1555">
        <v>174.27</v>
      </c>
      <c r="K61" s="1554">
        <v>34764.32</v>
      </c>
      <c r="L61" s="1554">
        <v>13351.26</v>
      </c>
      <c r="M61" s="1556">
        <v>0</v>
      </c>
      <c r="N61" s="1556">
        <v>0</v>
      </c>
    </row>
    <row r="62" spans="1:14" s="1558" customFormat="1" ht="25.15" customHeight="1">
      <c r="A62" s="1874"/>
      <c r="B62" s="1860"/>
      <c r="C62" s="1552" t="s">
        <v>898</v>
      </c>
      <c r="D62" s="1553">
        <v>9899539.5999999996</v>
      </c>
      <c r="E62" s="1554">
        <v>1954961.54</v>
      </c>
      <c r="F62" s="1554">
        <v>847157.73</v>
      </c>
      <c r="G62" s="1554">
        <v>40425.089999999997</v>
      </c>
      <c r="H62" s="1556">
        <v>0</v>
      </c>
      <c r="I62" s="1556">
        <v>0</v>
      </c>
      <c r="J62" s="1556">
        <v>0</v>
      </c>
      <c r="K62" s="1556">
        <v>0</v>
      </c>
      <c r="L62" s="1556">
        <v>0</v>
      </c>
      <c r="M62" s="1556">
        <v>0</v>
      </c>
      <c r="N62" s="1554">
        <v>28017.550000000003</v>
      </c>
    </row>
    <row r="63" spans="1:14" s="1558" customFormat="1" ht="25.15" customHeight="1">
      <c r="A63" s="1874"/>
      <c r="B63" s="1860"/>
      <c r="C63" s="1552" t="s">
        <v>899</v>
      </c>
      <c r="D63" s="1556">
        <v>0</v>
      </c>
      <c r="E63" s="1556">
        <v>0</v>
      </c>
      <c r="F63" s="1556">
        <v>0</v>
      </c>
      <c r="G63" s="1556">
        <v>0</v>
      </c>
      <c r="H63" s="1554">
        <v>12908.81</v>
      </c>
      <c r="I63" s="1556">
        <v>0</v>
      </c>
      <c r="J63" s="1556">
        <v>0</v>
      </c>
      <c r="K63" s="1556">
        <v>0</v>
      </c>
      <c r="L63" s="1554">
        <v>147168.76</v>
      </c>
      <c r="M63" s="1556">
        <v>0</v>
      </c>
      <c r="N63" s="1556">
        <v>0</v>
      </c>
    </row>
    <row r="64" spans="1:14" s="1558" customFormat="1" ht="25.15" customHeight="1">
      <c r="A64" s="1874"/>
      <c r="B64" s="1860"/>
      <c r="C64" s="1552" t="s">
        <v>804</v>
      </c>
      <c r="D64" s="1553">
        <v>5650168.21</v>
      </c>
      <c r="E64" s="1554">
        <v>1854375</v>
      </c>
      <c r="F64" s="1554">
        <v>537381.52</v>
      </c>
      <c r="G64" s="1556">
        <v>0</v>
      </c>
      <c r="H64" s="1556">
        <v>0</v>
      </c>
      <c r="I64" s="1556">
        <v>0</v>
      </c>
      <c r="J64" s="1556">
        <v>0</v>
      </c>
      <c r="K64" s="1556">
        <v>0</v>
      </c>
      <c r="L64" s="1556">
        <v>0</v>
      </c>
      <c r="M64" s="1556">
        <v>0</v>
      </c>
      <c r="N64" s="1554">
        <v>27217.51</v>
      </c>
    </row>
    <row r="65" spans="1:14" s="1558" customFormat="1" ht="25.15" customHeight="1">
      <c r="A65" s="1874"/>
      <c r="B65" s="1860"/>
      <c r="C65" s="1552" t="s">
        <v>900</v>
      </c>
      <c r="D65" s="1556">
        <v>0</v>
      </c>
      <c r="E65" s="1556">
        <v>0</v>
      </c>
      <c r="F65" s="1556">
        <v>0</v>
      </c>
      <c r="G65" s="1556">
        <v>0</v>
      </c>
      <c r="H65" s="1556">
        <v>0</v>
      </c>
      <c r="I65" s="1556">
        <v>0</v>
      </c>
      <c r="J65" s="1556">
        <v>0</v>
      </c>
      <c r="K65" s="1556">
        <v>0</v>
      </c>
      <c r="L65" s="1554">
        <v>33651.64</v>
      </c>
      <c r="M65" s="1556">
        <v>0</v>
      </c>
      <c r="N65" s="1556">
        <v>0</v>
      </c>
    </row>
    <row r="66" spans="1:14" s="1558" customFormat="1" ht="25.15" customHeight="1">
      <c r="A66" s="1874"/>
      <c r="B66" s="1860"/>
      <c r="C66" s="1552" t="s">
        <v>805</v>
      </c>
      <c r="D66" s="1553">
        <v>26185910.579999998</v>
      </c>
      <c r="E66" s="1553">
        <v>343642.58</v>
      </c>
      <c r="F66" s="1553">
        <v>371610.27</v>
      </c>
      <c r="G66" s="1555">
        <v>140.76</v>
      </c>
      <c r="H66" s="1556">
        <v>0</v>
      </c>
      <c r="I66" s="1556">
        <v>0</v>
      </c>
      <c r="J66" s="1556">
        <v>0</v>
      </c>
      <c r="K66" s="1556">
        <v>0</v>
      </c>
      <c r="L66" s="1556">
        <v>0</v>
      </c>
      <c r="M66" s="1556">
        <v>0</v>
      </c>
      <c r="N66" s="1556">
        <v>0</v>
      </c>
    </row>
    <row r="67" spans="1:14" s="1558" customFormat="1" ht="25.15" customHeight="1">
      <c r="A67" s="1874"/>
      <c r="B67" s="1860"/>
      <c r="C67" s="1552" t="s">
        <v>901</v>
      </c>
      <c r="D67" s="1556">
        <v>0</v>
      </c>
      <c r="E67" s="1556">
        <v>0</v>
      </c>
      <c r="F67" s="1556">
        <v>0</v>
      </c>
      <c r="G67" s="1556">
        <v>0</v>
      </c>
      <c r="H67" s="1554">
        <v>129578.22</v>
      </c>
      <c r="I67" s="1556">
        <v>0</v>
      </c>
      <c r="J67" s="1554">
        <v>200472.24</v>
      </c>
      <c r="K67" s="1554">
        <v>24592</v>
      </c>
      <c r="L67" s="1554">
        <v>25184.04</v>
      </c>
      <c r="M67" s="1556">
        <v>0</v>
      </c>
      <c r="N67" s="1556">
        <v>0</v>
      </c>
    </row>
    <row r="68" spans="1:14" s="1558" customFormat="1" ht="25.15" customHeight="1">
      <c r="A68" s="1874"/>
      <c r="B68" s="1860"/>
      <c r="C68" s="1552" t="s">
        <v>806</v>
      </c>
      <c r="D68" s="1553">
        <v>4149945.8</v>
      </c>
      <c r="E68" s="1554">
        <v>234813.03999999998</v>
      </c>
      <c r="F68" s="1554">
        <v>315646.21999999997</v>
      </c>
      <c r="G68" s="1556">
        <v>0</v>
      </c>
      <c r="H68" s="1556">
        <v>0</v>
      </c>
      <c r="I68" s="1556">
        <v>0</v>
      </c>
      <c r="J68" s="1556">
        <v>0</v>
      </c>
      <c r="K68" s="1556">
        <v>0</v>
      </c>
      <c r="L68" s="1556">
        <v>0</v>
      </c>
      <c r="M68" s="1556">
        <v>0</v>
      </c>
      <c r="N68" s="1556">
        <v>0</v>
      </c>
    </row>
    <row r="69" spans="1:14" s="1558" customFormat="1" ht="25.15" customHeight="1">
      <c r="A69" s="1874"/>
      <c r="B69" s="1860"/>
      <c r="C69" s="1552" t="s">
        <v>902</v>
      </c>
      <c r="D69" s="1553">
        <v>21687870.060000002</v>
      </c>
      <c r="E69" s="1554">
        <v>1812583.47</v>
      </c>
      <c r="F69" s="1554">
        <v>352917.56</v>
      </c>
      <c r="G69" s="1554">
        <v>2517.6</v>
      </c>
      <c r="H69" s="1556">
        <v>0</v>
      </c>
      <c r="I69" s="1556">
        <v>0</v>
      </c>
      <c r="J69" s="1556">
        <v>0</v>
      </c>
      <c r="K69" s="1556">
        <v>0</v>
      </c>
      <c r="L69" s="1556">
        <v>0</v>
      </c>
      <c r="M69" s="1556">
        <v>0</v>
      </c>
      <c r="N69" s="1556">
        <v>0</v>
      </c>
    </row>
    <row r="70" spans="1:14" s="1558" customFormat="1" ht="25.15" customHeight="1">
      <c r="A70" s="1874"/>
      <c r="B70" s="1860"/>
      <c r="C70" s="1552" t="s">
        <v>903</v>
      </c>
      <c r="D70" s="1556">
        <v>0</v>
      </c>
      <c r="E70" s="1556">
        <v>0</v>
      </c>
      <c r="F70" s="1556">
        <v>0</v>
      </c>
      <c r="G70" s="1554">
        <v>20353.560000000001</v>
      </c>
      <c r="H70" s="1554">
        <v>103796.4</v>
      </c>
      <c r="I70" s="1556">
        <v>0</v>
      </c>
      <c r="J70" s="1554">
        <v>144681.65</v>
      </c>
      <c r="K70" s="1554">
        <v>207328.46</v>
      </c>
      <c r="L70" s="1554">
        <v>30733.19</v>
      </c>
      <c r="M70" s="1554">
        <v>53713.78</v>
      </c>
      <c r="N70" s="1556">
        <v>0</v>
      </c>
    </row>
    <row r="71" spans="1:14" s="1558" customFormat="1" ht="25.15" customHeight="1">
      <c r="A71" s="1874"/>
      <c r="B71" s="1860"/>
      <c r="C71" s="1552" t="s">
        <v>904</v>
      </c>
      <c r="D71" s="1553">
        <v>18835099.350000001</v>
      </c>
      <c r="E71" s="1554">
        <v>1898936.28</v>
      </c>
      <c r="F71" s="1554">
        <v>1373644.48</v>
      </c>
      <c r="G71" s="1554">
        <v>35757408.450000003</v>
      </c>
      <c r="H71" s="1556">
        <v>0</v>
      </c>
      <c r="I71" s="1556">
        <v>0</v>
      </c>
      <c r="J71" s="1556">
        <v>0</v>
      </c>
      <c r="K71" s="1556">
        <v>0</v>
      </c>
      <c r="L71" s="1556">
        <v>0</v>
      </c>
      <c r="M71" s="1556">
        <v>0</v>
      </c>
      <c r="N71" s="1556">
        <v>0</v>
      </c>
    </row>
    <row r="72" spans="1:14" s="1558" customFormat="1" ht="25.15" customHeight="1">
      <c r="A72" s="1874"/>
      <c r="B72" s="1860"/>
      <c r="C72" s="1552" t="s">
        <v>905</v>
      </c>
      <c r="D72" s="1556">
        <v>0</v>
      </c>
      <c r="E72" s="1556">
        <v>0</v>
      </c>
      <c r="F72" s="1556">
        <v>0</v>
      </c>
      <c r="G72" s="1554">
        <v>13749.98</v>
      </c>
      <c r="H72" s="1554">
        <v>22445.58</v>
      </c>
      <c r="I72" s="1553">
        <v>235472.29</v>
      </c>
      <c r="J72" s="1556">
        <v>0</v>
      </c>
      <c r="K72" s="1556">
        <v>0</v>
      </c>
      <c r="L72" s="1553">
        <v>2579.17</v>
      </c>
      <c r="M72" s="1556">
        <v>0</v>
      </c>
      <c r="N72" s="1556">
        <v>0</v>
      </c>
    </row>
    <row r="73" spans="1:14" s="1558" customFormat="1" ht="25.15" customHeight="1">
      <c r="A73" s="1874"/>
      <c r="B73" s="1860"/>
      <c r="C73" s="1552" t="s">
        <v>906</v>
      </c>
      <c r="D73" s="1553">
        <v>13375341.060000001</v>
      </c>
      <c r="E73" s="1554">
        <v>1026536.96</v>
      </c>
      <c r="F73" s="1553">
        <v>170951.98</v>
      </c>
      <c r="G73" s="1556">
        <v>0</v>
      </c>
      <c r="H73" s="1556">
        <v>0</v>
      </c>
      <c r="I73" s="1556">
        <v>0</v>
      </c>
      <c r="J73" s="1556">
        <v>0</v>
      </c>
      <c r="K73" s="1556">
        <v>0</v>
      </c>
      <c r="L73" s="1556">
        <v>0</v>
      </c>
      <c r="M73" s="1556">
        <v>0</v>
      </c>
      <c r="N73" s="1555">
        <v>295.57</v>
      </c>
    </row>
    <row r="74" spans="1:14" s="1558" customFormat="1" ht="25.15" customHeight="1">
      <c r="A74" s="1874"/>
      <c r="B74" s="1860"/>
      <c r="C74" s="1552" t="s">
        <v>907</v>
      </c>
      <c r="D74" s="1556">
        <v>0</v>
      </c>
      <c r="E74" s="1556">
        <v>0</v>
      </c>
      <c r="F74" s="1556">
        <v>0</v>
      </c>
      <c r="G74" s="1556">
        <v>0</v>
      </c>
      <c r="H74" s="1556">
        <v>0</v>
      </c>
      <c r="I74" s="1554">
        <v>35408.22</v>
      </c>
      <c r="J74" s="1554">
        <v>23722.26</v>
      </c>
      <c r="K74" s="1556">
        <v>0</v>
      </c>
      <c r="L74" s="1554">
        <v>12537.39</v>
      </c>
      <c r="M74" s="1556">
        <v>0</v>
      </c>
      <c r="N74" s="1556">
        <v>0</v>
      </c>
    </row>
    <row r="75" spans="1:14" s="1558" customFormat="1" ht="25.15" customHeight="1">
      <c r="A75" s="1874"/>
      <c r="B75" s="1860"/>
      <c r="C75" s="1552" t="s">
        <v>908</v>
      </c>
      <c r="D75" s="1553">
        <v>4897391.87</v>
      </c>
      <c r="E75" s="1553">
        <v>693934.7</v>
      </c>
      <c r="F75" s="1553">
        <v>943259.66999999993</v>
      </c>
      <c r="G75" s="1553">
        <v>68020.990000000005</v>
      </c>
      <c r="H75" s="1556">
        <v>0</v>
      </c>
      <c r="I75" s="1556">
        <v>0</v>
      </c>
      <c r="J75" s="1556">
        <v>0</v>
      </c>
      <c r="K75" s="1556">
        <v>0</v>
      </c>
      <c r="L75" s="1556">
        <v>0</v>
      </c>
      <c r="M75" s="1556">
        <v>0</v>
      </c>
      <c r="N75" s="1554">
        <v>91211.71</v>
      </c>
    </row>
    <row r="76" spans="1:14" s="1558" customFormat="1" ht="25.15" customHeight="1">
      <c r="A76" s="1874"/>
      <c r="B76" s="1860"/>
      <c r="C76" s="1552" t="s">
        <v>909</v>
      </c>
      <c r="D76" s="1556">
        <v>0</v>
      </c>
      <c r="E76" s="1556">
        <v>0</v>
      </c>
      <c r="F76" s="1556">
        <v>0</v>
      </c>
      <c r="G76" s="1553">
        <v>11189.59</v>
      </c>
      <c r="H76" s="1555">
        <v>130.05000000000001</v>
      </c>
      <c r="I76" s="1556">
        <v>0</v>
      </c>
      <c r="J76" s="1556">
        <v>0</v>
      </c>
      <c r="K76" s="1556">
        <v>0</v>
      </c>
      <c r="L76" s="1556">
        <v>0</v>
      </c>
      <c r="M76" s="1554">
        <v>1500</v>
      </c>
      <c r="N76" s="1556">
        <v>0</v>
      </c>
    </row>
    <row r="77" spans="1:14" s="1558" customFormat="1" ht="25.15" customHeight="1">
      <c r="A77" s="1874"/>
      <c r="B77" s="1860"/>
      <c r="C77" s="1552" t="s">
        <v>811</v>
      </c>
      <c r="D77" s="1553">
        <v>15500998.870000001</v>
      </c>
      <c r="E77" s="1554">
        <v>1441748.9000000001</v>
      </c>
      <c r="F77" s="1554">
        <v>360958.75999999995</v>
      </c>
      <c r="G77" s="1553">
        <v>28393.86</v>
      </c>
      <c r="H77" s="1556">
        <v>0</v>
      </c>
      <c r="I77" s="1556">
        <v>0</v>
      </c>
      <c r="J77" s="1556">
        <v>0</v>
      </c>
      <c r="K77" s="1556">
        <v>0</v>
      </c>
      <c r="L77" s="1556">
        <v>0</v>
      </c>
      <c r="M77" s="1556">
        <v>0</v>
      </c>
      <c r="N77" s="1556">
        <v>0</v>
      </c>
    </row>
    <row r="78" spans="1:14" s="1558" customFormat="1" ht="25.15" customHeight="1">
      <c r="A78" s="1874"/>
      <c r="B78" s="1860"/>
      <c r="C78" s="1552" t="s">
        <v>910</v>
      </c>
      <c r="D78" s="1556">
        <v>0</v>
      </c>
      <c r="E78" s="1556">
        <v>0</v>
      </c>
      <c r="F78" s="1556">
        <v>0</v>
      </c>
      <c r="G78" s="1555">
        <v>187.61</v>
      </c>
      <c r="H78" s="1553">
        <v>345649.98</v>
      </c>
      <c r="I78" s="1554">
        <v>9503.51</v>
      </c>
      <c r="J78" s="1556">
        <v>0</v>
      </c>
      <c r="K78" s="1556">
        <v>0</v>
      </c>
      <c r="L78" s="1554">
        <v>10805.86</v>
      </c>
      <c r="M78" s="1556">
        <v>0</v>
      </c>
      <c r="N78" s="1556">
        <v>0</v>
      </c>
    </row>
    <row r="79" spans="1:14" s="1558" customFormat="1" ht="25.15" customHeight="1">
      <c r="A79" s="1874"/>
      <c r="B79" s="1861"/>
      <c r="C79" s="1552" t="s">
        <v>911</v>
      </c>
      <c r="D79" s="1553">
        <v>7557681.1299999999</v>
      </c>
      <c r="E79" s="1554">
        <v>1217499.1099999999</v>
      </c>
      <c r="F79" s="1554">
        <v>50104.99</v>
      </c>
      <c r="G79" s="1556">
        <v>0</v>
      </c>
      <c r="H79" s="1556">
        <v>0</v>
      </c>
      <c r="I79" s="1556">
        <v>0</v>
      </c>
      <c r="J79" s="1556">
        <v>0</v>
      </c>
      <c r="K79" s="1556">
        <v>0</v>
      </c>
      <c r="L79" s="1556">
        <v>0</v>
      </c>
      <c r="M79" s="1556">
        <v>0</v>
      </c>
      <c r="N79" s="1554">
        <v>50000</v>
      </c>
    </row>
    <row r="80" spans="1:14" s="1558" customFormat="1" ht="25.15" customHeight="1">
      <c r="A80" s="1874"/>
      <c r="B80" s="1548">
        <v>801</v>
      </c>
      <c r="C80" s="1552" t="s">
        <v>795</v>
      </c>
      <c r="D80" s="1553">
        <v>1193750.98</v>
      </c>
      <c r="E80" s="1553">
        <v>1381873.72</v>
      </c>
      <c r="F80" s="1554">
        <v>2836868.24</v>
      </c>
      <c r="G80" s="1556">
        <v>0</v>
      </c>
      <c r="H80" s="1556">
        <v>0</v>
      </c>
      <c r="I80" s="1556">
        <v>0</v>
      </c>
      <c r="J80" s="1556">
        <v>0</v>
      </c>
      <c r="K80" s="1556">
        <v>0</v>
      </c>
      <c r="L80" s="1556">
        <v>0</v>
      </c>
      <c r="M80" s="1556">
        <v>0</v>
      </c>
      <c r="N80" s="1567">
        <v>19.829999999999998</v>
      </c>
    </row>
    <row r="81" spans="1:14" s="1558" customFormat="1" ht="25.15" customHeight="1">
      <c r="A81" s="1874"/>
      <c r="B81" s="1548">
        <v>851</v>
      </c>
      <c r="C81" s="1552" t="s">
        <v>795</v>
      </c>
      <c r="D81" s="1553">
        <v>641377.59</v>
      </c>
      <c r="E81" s="1556">
        <v>0</v>
      </c>
      <c r="F81" s="1556">
        <v>0</v>
      </c>
      <c r="G81" s="1556">
        <v>0</v>
      </c>
      <c r="H81" s="1556">
        <v>0</v>
      </c>
      <c r="I81" s="1556">
        <v>0</v>
      </c>
      <c r="J81" s="1556">
        <v>0</v>
      </c>
      <c r="K81" s="1556">
        <v>0</v>
      </c>
      <c r="L81" s="1556">
        <v>0</v>
      </c>
      <c r="M81" s="1556">
        <v>0</v>
      </c>
      <c r="N81" s="1556">
        <v>0</v>
      </c>
    </row>
    <row r="82" spans="1:14" s="1558" customFormat="1" ht="25.15" customHeight="1">
      <c r="A82" s="1874"/>
      <c r="B82" s="1548">
        <v>852</v>
      </c>
      <c r="C82" s="1552" t="s">
        <v>795</v>
      </c>
      <c r="D82" s="1553">
        <v>75485.61</v>
      </c>
      <c r="E82" s="1556">
        <v>0</v>
      </c>
      <c r="F82" s="1556">
        <v>0</v>
      </c>
      <c r="G82" s="1556">
        <v>0</v>
      </c>
      <c r="H82" s="1556">
        <v>0</v>
      </c>
      <c r="I82" s="1556">
        <v>0</v>
      </c>
      <c r="J82" s="1556">
        <v>0</v>
      </c>
      <c r="K82" s="1556">
        <v>0</v>
      </c>
      <c r="L82" s="1556">
        <v>0</v>
      </c>
      <c r="M82" s="1556">
        <v>0</v>
      </c>
      <c r="N82" s="1554">
        <v>4469.1400000000003</v>
      </c>
    </row>
    <row r="83" spans="1:14" s="1558" customFormat="1" ht="25.15" customHeight="1">
      <c r="A83" s="1875"/>
      <c r="B83" s="1548">
        <v>853</v>
      </c>
      <c r="C83" s="1552" t="s">
        <v>795</v>
      </c>
      <c r="D83" s="1553">
        <v>4442092.2100000009</v>
      </c>
      <c r="E83" s="1554">
        <v>522685.64999999997</v>
      </c>
      <c r="F83" s="1554">
        <v>149904.29</v>
      </c>
      <c r="G83" s="1554">
        <v>8297.81</v>
      </c>
      <c r="H83" s="1556">
        <v>0</v>
      </c>
      <c r="I83" s="1556">
        <v>0</v>
      </c>
      <c r="J83" s="1556">
        <v>0</v>
      </c>
      <c r="K83" s="1556">
        <v>0</v>
      </c>
      <c r="L83" s="1556">
        <v>0</v>
      </c>
      <c r="M83" s="1556">
        <v>0</v>
      </c>
      <c r="N83" s="1554">
        <v>28867.75</v>
      </c>
    </row>
    <row r="84" spans="1:14" s="1558" customFormat="1" ht="25.15" customHeight="1">
      <c r="A84" s="1870">
        <v>37</v>
      </c>
      <c r="B84" s="1563">
        <v>750</v>
      </c>
      <c r="C84" s="1552" t="s">
        <v>795</v>
      </c>
      <c r="D84" s="1553">
        <v>685.2</v>
      </c>
      <c r="E84" s="1556">
        <v>0</v>
      </c>
      <c r="F84" s="1556">
        <v>0</v>
      </c>
      <c r="G84" s="1556">
        <v>0</v>
      </c>
      <c r="H84" s="1556">
        <v>0</v>
      </c>
      <c r="I84" s="1556">
        <v>0</v>
      </c>
      <c r="J84" s="1556">
        <v>0</v>
      </c>
      <c r="K84" s="1556">
        <v>0</v>
      </c>
      <c r="L84" s="1556">
        <v>0</v>
      </c>
      <c r="M84" s="1556">
        <v>0</v>
      </c>
      <c r="N84" s="1556">
        <v>0</v>
      </c>
    </row>
    <row r="85" spans="1:14" s="1558" customFormat="1" ht="25.15" customHeight="1">
      <c r="A85" s="1872"/>
      <c r="B85" s="1563">
        <v>755</v>
      </c>
      <c r="C85" s="1552" t="s">
        <v>795</v>
      </c>
      <c r="D85" s="1553">
        <v>250173.02</v>
      </c>
      <c r="E85" s="1554">
        <v>409532.07</v>
      </c>
      <c r="F85" s="1554">
        <v>8681.6200000000008</v>
      </c>
      <c r="G85" s="1556">
        <v>0</v>
      </c>
      <c r="H85" s="1556">
        <v>0</v>
      </c>
      <c r="I85" s="1556">
        <v>0</v>
      </c>
      <c r="J85" s="1556">
        <v>0</v>
      </c>
      <c r="K85" s="1556">
        <v>0</v>
      </c>
      <c r="L85" s="1556">
        <v>0</v>
      </c>
      <c r="M85" s="1556">
        <v>0</v>
      </c>
      <c r="N85" s="1556">
        <v>0</v>
      </c>
    </row>
    <row r="86" spans="1:14" s="1558" customFormat="1" ht="25.15" customHeight="1">
      <c r="A86" s="1870">
        <v>39</v>
      </c>
      <c r="B86" s="1859">
        <v>600</v>
      </c>
      <c r="C86" s="1552" t="s">
        <v>816</v>
      </c>
      <c r="D86" s="1556">
        <v>0</v>
      </c>
      <c r="E86" s="1559">
        <v>225495.71</v>
      </c>
      <c r="F86" s="1559">
        <v>3549.23</v>
      </c>
      <c r="G86" s="1556">
        <v>0</v>
      </c>
      <c r="H86" s="1556">
        <v>0</v>
      </c>
      <c r="I86" s="1556">
        <v>0</v>
      </c>
      <c r="J86" s="1556">
        <v>0</v>
      </c>
      <c r="K86" s="1556">
        <v>0</v>
      </c>
      <c r="L86" s="1556">
        <v>0</v>
      </c>
      <c r="M86" s="1556">
        <v>0</v>
      </c>
      <c r="N86" s="1556">
        <v>0</v>
      </c>
    </row>
    <row r="87" spans="1:14" s="1558" customFormat="1" ht="25.15" customHeight="1">
      <c r="A87" s="1871"/>
      <c r="B87" s="1860"/>
      <c r="C87" s="1552" t="s">
        <v>792</v>
      </c>
      <c r="D87" s="1553">
        <v>141785217.92999998</v>
      </c>
      <c r="E87" s="1553">
        <v>545124.57999999996</v>
      </c>
      <c r="F87" s="1553">
        <v>41518.18</v>
      </c>
      <c r="G87" s="1556">
        <v>0</v>
      </c>
      <c r="H87" s="1556">
        <v>0</v>
      </c>
      <c r="I87" s="1556">
        <v>0</v>
      </c>
      <c r="J87" s="1556">
        <v>0</v>
      </c>
      <c r="K87" s="1556">
        <v>0</v>
      </c>
      <c r="L87" s="1556">
        <v>0</v>
      </c>
      <c r="M87" s="1556">
        <v>0</v>
      </c>
      <c r="N87" s="1556">
        <v>0</v>
      </c>
    </row>
    <row r="88" spans="1:14" s="1558" customFormat="1" ht="25.15" customHeight="1">
      <c r="A88" s="1872"/>
      <c r="B88" s="1861"/>
      <c r="C88" s="1552" t="s">
        <v>794</v>
      </c>
      <c r="D88" s="1553">
        <v>12330295.33</v>
      </c>
      <c r="E88" s="1556">
        <v>0</v>
      </c>
      <c r="F88" s="1556">
        <v>0</v>
      </c>
      <c r="G88" s="1556">
        <v>0</v>
      </c>
      <c r="H88" s="1556">
        <v>0</v>
      </c>
      <c r="I88" s="1556">
        <v>0</v>
      </c>
      <c r="J88" s="1556">
        <v>0</v>
      </c>
      <c r="K88" s="1556">
        <v>0</v>
      </c>
      <c r="L88" s="1556">
        <v>0</v>
      </c>
      <c r="M88" s="1556">
        <v>0</v>
      </c>
      <c r="N88" s="1556">
        <v>0</v>
      </c>
    </row>
    <row r="89" spans="1:14" s="1558" customFormat="1" ht="25.15" customHeight="1">
      <c r="A89" s="1870">
        <v>41</v>
      </c>
      <c r="B89" s="1568" t="s">
        <v>352</v>
      </c>
      <c r="C89" s="1552" t="s">
        <v>792</v>
      </c>
      <c r="D89" s="1553">
        <v>2306626.4700000002</v>
      </c>
      <c r="E89" s="1553">
        <v>16274.49</v>
      </c>
      <c r="F89" s="1556">
        <v>0</v>
      </c>
      <c r="G89" s="1556">
        <v>0</v>
      </c>
      <c r="H89" s="1556">
        <v>0</v>
      </c>
      <c r="I89" s="1556">
        <v>0</v>
      </c>
      <c r="J89" s="1556">
        <v>0</v>
      </c>
      <c r="K89" s="1556">
        <v>0</v>
      </c>
      <c r="L89" s="1556">
        <v>0</v>
      </c>
      <c r="M89" s="1556">
        <v>0</v>
      </c>
      <c r="N89" s="1556">
        <v>0</v>
      </c>
    </row>
    <row r="90" spans="1:14" s="1558" customFormat="1" ht="25.15" customHeight="1">
      <c r="A90" s="1871"/>
      <c r="B90" s="1568" t="s">
        <v>402</v>
      </c>
      <c r="C90" s="1552" t="s">
        <v>795</v>
      </c>
      <c r="D90" s="1553">
        <v>603.71</v>
      </c>
      <c r="E90" s="1556">
        <v>0</v>
      </c>
      <c r="F90" s="1556">
        <v>0</v>
      </c>
      <c r="G90" s="1556">
        <v>0</v>
      </c>
      <c r="H90" s="1556">
        <v>0</v>
      </c>
      <c r="I90" s="1556">
        <v>0</v>
      </c>
      <c r="J90" s="1556">
        <v>0</v>
      </c>
      <c r="K90" s="1556">
        <v>0</v>
      </c>
      <c r="L90" s="1556">
        <v>0</v>
      </c>
      <c r="M90" s="1556">
        <v>0</v>
      </c>
      <c r="N90" s="1556">
        <v>0</v>
      </c>
    </row>
    <row r="91" spans="1:14" s="1558" customFormat="1" ht="25.15" customHeight="1">
      <c r="A91" s="1871"/>
      <c r="B91" s="1859">
        <v>900</v>
      </c>
      <c r="C91" s="1552" t="s">
        <v>792</v>
      </c>
      <c r="D91" s="1553">
        <v>89437113.629999995</v>
      </c>
      <c r="E91" s="1553">
        <v>2213999.85</v>
      </c>
      <c r="F91" s="1556">
        <v>0</v>
      </c>
      <c r="G91" s="1556">
        <v>0</v>
      </c>
      <c r="H91" s="1556">
        <v>0</v>
      </c>
      <c r="I91" s="1556">
        <v>0</v>
      </c>
      <c r="J91" s="1556">
        <v>0</v>
      </c>
      <c r="K91" s="1556">
        <v>0</v>
      </c>
      <c r="L91" s="1556">
        <v>0</v>
      </c>
      <c r="M91" s="1556">
        <v>0</v>
      </c>
      <c r="N91" s="1567">
        <v>443.29</v>
      </c>
    </row>
    <row r="92" spans="1:14" s="1558" customFormat="1" ht="25.15" customHeight="1">
      <c r="A92" s="1872"/>
      <c r="B92" s="1861"/>
      <c r="C92" s="1552" t="s">
        <v>884</v>
      </c>
      <c r="D92" s="1556">
        <v>0</v>
      </c>
      <c r="E92" s="1556">
        <v>0</v>
      </c>
      <c r="F92" s="1556">
        <v>0</v>
      </c>
      <c r="G92" s="1556">
        <v>0</v>
      </c>
      <c r="H92" s="1556">
        <v>0</v>
      </c>
      <c r="I92" s="1556">
        <v>0</v>
      </c>
      <c r="J92" s="1556">
        <v>0</v>
      </c>
      <c r="K92" s="1556">
        <v>0</v>
      </c>
      <c r="L92" s="1553">
        <v>166540.67000000001</v>
      </c>
      <c r="M92" s="1556">
        <v>0</v>
      </c>
      <c r="N92" s="1556">
        <v>0</v>
      </c>
    </row>
    <row r="93" spans="1:14" s="1558" customFormat="1" ht="25.15" customHeight="1">
      <c r="A93" s="1557">
        <v>43</v>
      </c>
      <c r="B93" s="1548">
        <v>750</v>
      </c>
      <c r="C93" s="1552" t="s">
        <v>885</v>
      </c>
      <c r="D93" s="1556">
        <v>0</v>
      </c>
      <c r="E93" s="1556">
        <v>0</v>
      </c>
      <c r="F93" s="1556">
        <v>0</v>
      </c>
      <c r="G93" s="1556">
        <v>0</v>
      </c>
      <c r="H93" s="1559">
        <v>14030.1</v>
      </c>
      <c r="I93" s="1556">
        <v>0</v>
      </c>
      <c r="J93" s="1556">
        <v>0</v>
      </c>
      <c r="K93" s="1556">
        <v>0</v>
      </c>
      <c r="L93" s="1556">
        <v>0</v>
      </c>
      <c r="M93" s="1556">
        <v>0</v>
      </c>
      <c r="N93" s="1556">
        <v>0</v>
      </c>
    </row>
    <row r="94" spans="1:14" s="1558" customFormat="1" ht="25.15" customHeight="1">
      <c r="A94" s="1569">
        <v>44</v>
      </c>
      <c r="B94" s="1568" t="s">
        <v>350</v>
      </c>
      <c r="C94" s="1552" t="s">
        <v>912</v>
      </c>
      <c r="D94" s="1553">
        <v>683.89</v>
      </c>
      <c r="E94" s="1556">
        <v>0</v>
      </c>
      <c r="F94" s="1556">
        <v>0</v>
      </c>
      <c r="G94" s="1556">
        <v>0</v>
      </c>
      <c r="H94" s="1556">
        <v>0</v>
      </c>
      <c r="I94" s="1556">
        <v>0</v>
      </c>
      <c r="J94" s="1556">
        <v>0</v>
      </c>
      <c r="K94" s="1556">
        <v>0</v>
      </c>
      <c r="L94" s="1556">
        <v>0</v>
      </c>
      <c r="M94" s="1556">
        <v>0</v>
      </c>
      <c r="N94" s="1556">
        <v>0</v>
      </c>
    </row>
    <row r="95" spans="1:14" s="1558" customFormat="1" ht="25.15" customHeight="1">
      <c r="A95" s="1870">
        <v>46</v>
      </c>
      <c r="B95" s="1548">
        <v>750</v>
      </c>
      <c r="C95" s="1552" t="s">
        <v>795</v>
      </c>
      <c r="D95" s="1553">
        <v>4308.76</v>
      </c>
      <c r="E95" s="1556">
        <v>0</v>
      </c>
      <c r="F95" s="1556">
        <v>0</v>
      </c>
      <c r="G95" s="1556">
        <v>0</v>
      </c>
      <c r="H95" s="1556">
        <v>0</v>
      </c>
      <c r="I95" s="1556">
        <v>0</v>
      </c>
      <c r="J95" s="1556">
        <v>0</v>
      </c>
      <c r="K95" s="1556">
        <v>0</v>
      </c>
      <c r="L95" s="1556">
        <v>0</v>
      </c>
      <c r="M95" s="1556">
        <v>0</v>
      </c>
      <c r="N95" s="1556">
        <v>0</v>
      </c>
    </row>
    <row r="96" spans="1:14" s="1558" customFormat="1" ht="25.15" customHeight="1">
      <c r="A96" s="1871"/>
      <c r="B96" s="1859">
        <v>851</v>
      </c>
      <c r="C96" s="1552" t="s">
        <v>792</v>
      </c>
      <c r="D96" s="1553">
        <v>20128451.25</v>
      </c>
      <c r="E96" s="1554">
        <v>52103.05</v>
      </c>
      <c r="F96" s="1556">
        <v>0</v>
      </c>
      <c r="G96" s="1556">
        <v>0</v>
      </c>
      <c r="H96" s="1556">
        <v>0</v>
      </c>
      <c r="I96" s="1556">
        <v>0</v>
      </c>
      <c r="J96" s="1556">
        <v>0</v>
      </c>
      <c r="K96" s="1556">
        <v>0</v>
      </c>
      <c r="L96" s="1556">
        <v>0</v>
      </c>
      <c r="M96" s="1556">
        <v>0</v>
      </c>
      <c r="N96" s="1556">
        <v>0</v>
      </c>
    </row>
    <row r="97" spans="1:14" s="1558" customFormat="1" ht="25.15" customHeight="1">
      <c r="A97" s="1872"/>
      <c r="B97" s="1861"/>
      <c r="C97" s="1552" t="s">
        <v>795</v>
      </c>
      <c r="D97" s="1553">
        <v>1518757.19</v>
      </c>
      <c r="E97" s="1554">
        <v>1501782.66</v>
      </c>
      <c r="F97" s="1554">
        <v>40678.19</v>
      </c>
      <c r="G97" s="1554">
        <v>5561.86</v>
      </c>
      <c r="H97" s="1556">
        <v>0</v>
      </c>
      <c r="I97" s="1556">
        <v>0</v>
      </c>
      <c r="J97" s="1556">
        <v>0</v>
      </c>
      <c r="K97" s="1556">
        <v>0</v>
      </c>
      <c r="L97" s="1567">
        <v>1</v>
      </c>
      <c r="M97" s="1556">
        <v>0</v>
      </c>
      <c r="N97" s="1567">
        <v>1.31</v>
      </c>
    </row>
    <row r="98" spans="1:14" s="1558" customFormat="1" ht="25.15" customHeight="1">
      <c r="A98" s="1870">
        <v>47</v>
      </c>
      <c r="B98" s="1859">
        <v>150</v>
      </c>
      <c r="C98" s="1552" t="s">
        <v>792</v>
      </c>
      <c r="D98" s="1553">
        <v>895111.51</v>
      </c>
      <c r="E98" s="1553">
        <v>437317.58</v>
      </c>
      <c r="F98" s="1553">
        <v>108560.03</v>
      </c>
      <c r="G98" s="1553">
        <v>22064.799999999999</v>
      </c>
      <c r="H98" s="1556">
        <v>0</v>
      </c>
      <c r="I98" s="1556">
        <v>0</v>
      </c>
      <c r="J98" s="1556">
        <v>0</v>
      </c>
      <c r="K98" s="1556">
        <v>0</v>
      </c>
      <c r="L98" s="1556">
        <v>0</v>
      </c>
      <c r="M98" s="1556">
        <v>0</v>
      </c>
      <c r="N98" s="1556">
        <v>0</v>
      </c>
    </row>
    <row r="99" spans="1:14" s="1558" customFormat="1" ht="25.15" customHeight="1">
      <c r="A99" s="1871"/>
      <c r="B99" s="1861"/>
      <c r="C99" s="1552" t="s">
        <v>884</v>
      </c>
      <c r="D99" s="1556">
        <v>0</v>
      </c>
      <c r="E99" s="1556">
        <v>0</v>
      </c>
      <c r="F99" s="1556">
        <v>0</v>
      </c>
      <c r="G99" s="1556">
        <v>0</v>
      </c>
      <c r="H99" s="1556">
        <v>0</v>
      </c>
      <c r="I99" s="1553">
        <v>80000.09</v>
      </c>
      <c r="J99" s="1556">
        <v>0</v>
      </c>
      <c r="K99" s="1556">
        <v>0</v>
      </c>
      <c r="L99" s="1556">
        <v>0</v>
      </c>
      <c r="M99" s="1556">
        <v>0</v>
      </c>
      <c r="N99" s="1556">
        <v>0</v>
      </c>
    </row>
    <row r="100" spans="1:14" s="1558" customFormat="1" ht="25.15" customHeight="1">
      <c r="A100" s="1871"/>
      <c r="B100" s="1570">
        <v>900</v>
      </c>
      <c r="C100" s="1552" t="s">
        <v>792</v>
      </c>
      <c r="D100" s="1553">
        <v>42376174.719999999</v>
      </c>
      <c r="E100" s="1553">
        <v>1131223.3400000001</v>
      </c>
      <c r="F100" s="1553">
        <v>4426.5</v>
      </c>
      <c r="G100" s="1556">
        <v>0</v>
      </c>
      <c r="H100" s="1556">
        <v>0</v>
      </c>
      <c r="I100" s="1556">
        <v>0</v>
      </c>
      <c r="J100" s="1556">
        <v>0</v>
      </c>
      <c r="K100" s="1556">
        <v>0</v>
      </c>
      <c r="L100" s="1556">
        <v>0</v>
      </c>
      <c r="M100" s="1556">
        <v>0</v>
      </c>
      <c r="N100" s="1556">
        <v>0</v>
      </c>
    </row>
    <row r="101" spans="1:14" s="1558" customFormat="1" ht="25.15" customHeight="1">
      <c r="A101" s="1870">
        <v>57</v>
      </c>
      <c r="B101" s="1859">
        <v>754</v>
      </c>
      <c r="C101" s="1552" t="s">
        <v>792</v>
      </c>
      <c r="D101" s="1553">
        <v>963.65</v>
      </c>
      <c r="E101" s="1556">
        <v>0</v>
      </c>
      <c r="F101" s="1556">
        <v>0</v>
      </c>
      <c r="G101" s="1556">
        <v>0</v>
      </c>
      <c r="H101" s="1556">
        <v>0</v>
      </c>
      <c r="I101" s="1556">
        <v>0</v>
      </c>
      <c r="J101" s="1556">
        <v>0</v>
      </c>
      <c r="K101" s="1556">
        <v>0</v>
      </c>
      <c r="L101" s="1556">
        <v>0</v>
      </c>
      <c r="M101" s="1556">
        <v>0</v>
      </c>
      <c r="N101" s="1556">
        <v>0</v>
      </c>
    </row>
    <row r="102" spans="1:14" s="1558" customFormat="1" ht="25.15" customHeight="1">
      <c r="A102" s="1872"/>
      <c r="B102" s="1861"/>
      <c r="C102" s="1552" t="s">
        <v>795</v>
      </c>
      <c r="D102" s="1571">
        <v>187.12</v>
      </c>
      <c r="E102" s="1556">
        <v>0</v>
      </c>
      <c r="F102" s="1556">
        <v>0</v>
      </c>
      <c r="G102" s="1556">
        <v>0</v>
      </c>
      <c r="H102" s="1556">
        <v>0</v>
      </c>
      <c r="I102" s="1556">
        <v>0</v>
      </c>
      <c r="J102" s="1556">
        <v>0</v>
      </c>
      <c r="K102" s="1556">
        <v>0</v>
      </c>
      <c r="L102" s="1556">
        <v>0</v>
      </c>
      <c r="M102" s="1556">
        <v>0</v>
      </c>
      <c r="N102" s="1556">
        <v>0</v>
      </c>
    </row>
    <row r="103" spans="1:14" s="1572" customFormat="1" ht="25.15" customHeight="1">
      <c r="A103" s="1870">
        <v>62</v>
      </c>
      <c r="B103" s="1876">
        <v>50</v>
      </c>
      <c r="C103" s="1552" t="s">
        <v>913</v>
      </c>
      <c r="D103" s="1553">
        <v>6975692.5800000001</v>
      </c>
      <c r="E103" s="1554">
        <v>1990001.65</v>
      </c>
      <c r="F103" s="1554">
        <v>115648.29</v>
      </c>
      <c r="G103" s="1556">
        <v>0</v>
      </c>
      <c r="H103" s="1556">
        <v>0</v>
      </c>
      <c r="I103" s="1556">
        <v>0</v>
      </c>
      <c r="J103" s="1556">
        <v>0</v>
      </c>
      <c r="K103" s="1556">
        <v>0</v>
      </c>
      <c r="L103" s="1556">
        <v>0</v>
      </c>
      <c r="M103" s="1556">
        <v>0</v>
      </c>
      <c r="N103" s="1554">
        <v>275440.55</v>
      </c>
    </row>
    <row r="104" spans="1:14" s="1558" customFormat="1" ht="30" customHeight="1">
      <c r="A104" s="1872"/>
      <c r="B104" s="1877"/>
      <c r="C104" s="1573" t="s">
        <v>914</v>
      </c>
      <c r="D104" s="1556">
        <v>0</v>
      </c>
      <c r="E104" s="1556">
        <v>0</v>
      </c>
      <c r="F104" s="1556">
        <v>0</v>
      </c>
      <c r="G104" s="1556">
        <v>0</v>
      </c>
      <c r="H104" s="1554">
        <v>69007.48</v>
      </c>
      <c r="I104" s="1554">
        <v>139313.06</v>
      </c>
      <c r="J104" s="1554">
        <v>776608.64</v>
      </c>
      <c r="K104" s="1554">
        <v>29355.02</v>
      </c>
      <c r="L104" s="1554">
        <v>814395.57</v>
      </c>
      <c r="M104" s="1554">
        <v>19352.48</v>
      </c>
      <c r="N104" s="1554">
        <v>403337.46</v>
      </c>
    </row>
    <row r="105" spans="1:14" s="1558" customFormat="1" ht="25.15" customHeight="1">
      <c r="A105" s="1557" t="s">
        <v>863</v>
      </c>
      <c r="B105" s="1574">
        <v>921</v>
      </c>
      <c r="C105" s="1552" t="s">
        <v>804</v>
      </c>
      <c r="D105" s="1556">
        <v>0</v>
      </c>
      <c r="E105" s="1556">
        <v>0</v>
      </c>
      <c r="F105" s="1556">
        <v>0</v>
      </c>
      <c r="G105" s="1556">
        <v>0</v>
      </c>
      <c r="H105" s="1556">
        <v>0</v>
      </c>
      <c r="I105" s="1556">
        <v>0</v>
      </c>
      <c r="J105" s="1556">
        <v>0</v>
      </c>
      <c r="K105" s="1556">
        <v>0</v>
      </c>
      <c r="L105" s="1556">
        <v>0</v>
      </c>
      <c r="M105" s="1556">
        <v>0</v>
      </c>
      <c r="N105" s="1567">
        <v>497.25</v>
      </c>
    </row>
    <row r="106" spans="1:14" s="1558" customFormat="1" ht="25.15" customHeight="1">
      <c r="A106" s="1557">
        <v>88</v>
      </c>
      <c r="B106" s="1574">
        <v>755</v>
      </c>
      <c r="C106" s="1552" t="s">
        <v>795</v>
      </c>
      <c r="D106" s="1553">
        <v>2562.11</v>
      </c>
      <c r="E106" s="1556">
        <v>0</v>
      </c>
      <c r="F106" s="1556">
        <v>0</v>
      </c>
      <c r="G106" s="1556">
        <v>0</v>
      </c>
      <c r="H106" s="1556">
        <v>0</v>
      </c>
      <c r="I106" s="1556">
        <v>0</v>
      </c>
      <c r="J106" s="1556">
        <v>0</v>
      </c>
      <c r="K106" s="1556">
        <v>0</v>
      </c>
      <c r="L106" s="1556">
        <v>0</v>
      </c>
      <c r="M106" s="1556">
        <v>0</v>
      </c>
      <c r="N106" s="1556">
        <v>0</v>
      </c>
    </row>
    <row r="107" spans="1:14" s="1578" customFormat="1" ht="21" customHeight="1">
      <c r="A107" s="1575"/>
      <c r="B107" s="1576"/>
      <c r="C107" s="1576"/>
      <c r="D107" s="1577">
        <f>SUM(D12:D106)</f>
        <v>924832987.06000018</v>
      </c>
      <c r="E107" s="1577">
        <f t="shared" ref="E107:N107" si="0">SUM(E12:E106)</f>
        <v>46980301.749999993</v>
      </c>
      <c r="F107" s="1577">
        <f t="shared" si="0"/>
        <v>60289216.349999987</v>
      </c>
      <c r="G107" s="1577">
        <f t="shared" si="0"/>
        <v>50079136.800000004</v>
      </c>
      <c r="H107" s="1577">
        <f t="shared" si="0"/>
        <v>14293067.340000002</v>
      </c>
      <c r="I107" s="1577">
        <f t="shared" si="0"/>
        <v>2907815.11</v>
      </c>
      <c r="J107" s="1577">
        <f t="shared" si="0"/>
        <v>4711139.45</v>
      </c>
      <c r="K107" s="1577">
        <f t="shared" si="0"/>
        <v>2081845.99</v>
      </c>
      <c r="L107" s="1577">
        <f t="shared" si="0"/>
        <v>2609251.1999999997</v>
      </c>
      <c r="M107" s="1577">
        <f t="shared" si="0"/>
        <v>2879223.64</v>
      </c>
      <c r="N107" s="1577">
        <f t="shared" si="0"/>
        <v>1702481.94</v>
      </c>
    </row>
    <row r="108" spans="1:14" s="1582" customFormat="1" ht="18.600000000000001" customHeight="1">
      <c r="A108" s="1579"/>
      <c r="B108" s="1579"/>
      <c r="C108" s="1579"/>
      <c r="D108" s="1579"/>
      <c r="E108" s="1579"/>
      <c r="F108" s="1579"/>
      <c r="G108" s="1580"/>
      <c r="H108" s="1580"/>
      <c r="I108" s="1580"/>
      <c r="J108" s="1580"/>
      <c r="K108" s="1580"/>
      <c r="L108" s="1581"/>
      <c r="M108" s="1581"/>
      <c r="N108" s="1581"/>
    </row>
    <row r="109" spans="1:14" s="1547" customFormat="1" ht="15">
      <c r="A109" s="1583"/>
      <c r="B109" s="1584"/>
      <c r="C109" s="1584"/>
      <c r="D109" s="1584"/>
      <c r="E109" s="1585"/>
      <c r="F109" s="1585"/>
      <c r="G109" s="1585"/>
      <c r="H109" s="1585"/>
      <c r="I109" s="1585"/>
      <c r="J109" s="1585"/>
      <c r="K109" s="1585"/>
      <c r="L109" s="1585"/>
      <c r="M109" s="1585"/>
      <c r="N109" s="1585"/>
    </row>
    <row r="110" spans="1:14" s="1547" customFormat="1">
      <c r="A110" s="1586"/>
      <c r="B110" s="1584"/>
      <c r="C110" s="1584"/>
      <c r="D110" s="1584"/>
      <c r="E110" s="1587"/>
      <c r="F110" s="1587"/>
      <c r="G110" s="1587"/>
      <c r="H110" s="1587"/>
      <c r="I110" s="1587"/>
      <c r="J110" s="1587"/>
      <c r="K110" s="1587"/>
      <c r="L110" s="1587"/>
      <c r="M110" s="1587"/>
      <c r="N110" s="1587"/>
    </row>
    <row r="111" spans="1:14" s="1547" customFormat="1">
      <c r="A111" s="1544"/>
      <c r="B111" s="1584"/>
      <c r="C111" s="1584"/>
      <c r="D111" s="1588"/>
      <c r="E111" s="1588"/>
      <c r="F111" s="1588"/>
      <c r="G111" s="1588"/>
      <c r="H111" s="1588"/>
      <c r="I111" s="1588"/>
      <c r="J111" s="1588"/>
      <c r="K111" s="1588"/>
      <c r="L111" s="1588"/>
      <c r="M111" s="1588"/>
      <c r="N111" s="1588"/>
    </row>
    <row r="112" spans="1:14" s="1547" customFormat="1">
      <c r="A112" s="1589"/>
      <c r="B112" s="1584"/>
      <c r="C112" s="1584"/>
      <c r="D112" s="1588"/>
      <c r="E112" s="1588"/>
      <c r="F112" s="1588"/>
      <c r="G112" s="1588"/>
      <c r="H112" s="1588"/>
      <c r="I112" s="1588"/>
      <c r="J112" s="1588"/>
      <c r="K112" s="1588"/>
      <c r="L112" s="1588"/>
      <c r="M112" s="1588"/>
      <c r="N112" s="1588"/>
    </row>
    <row r="113" spans="1:14" s="1547" customFormat="1">
      <c r="B113" s="1584"/>
      <c r="C113" s="1584"/>
      <c r="D113" s="1587"/>
      <c r="E113" s="1587"/>
      <c r="F113" s="1587"/>
      <c r="G113" s="1587"/>
      <c r="H113" s="1587"/>
      <c r="I113" s="1587"/>
      <c r="J113" s="1587"/>
      <c r="K113" s="1587"/>
      <c r="L113" s="1587"/>
      <c r="M113" s="1587"/>
      <c r="N113" s="1587"/>
    </row>
    <row r="114" spans="1:14" s="1547" customFormat="1">
      <c r="B114" s="1584"/>
      <c r="C114" s="1584"/>
      <c r="D114" s="1584"/>
      <c r="E114" s="1584"/>
      <c r="F114" s="1584"/>
      <c r="G114" s="1584"/>
      <c r="H114" s="1584"/>
      <c r="I114" s="1584"/>
      <c r="J114" s="1584"/>
      <c r="K114" s="1584"/>
      <c r="L114" s="1584"/>
      <c r="M114" s="1584"/>
      <c r="N114" s="1584"/>
    </row>
    <row r="115" spans="1:14" s="1547" customFormat="1">
      <c r="A115" s="1590"/>
      <c r="B115" s="1584"/>
      <c r="C115" s="1584"/>
      <c r="D115" s="1584"/>
      <c r="E115" s="1584"/>
      <c r="F115" s="1584"/>
      <c r="G115" s="1584"/>
      <c r="H115" s="1584"/>
      <c r="I115" s="1584"/>
      <c r="J115" s="1584"/>
      <c r="K115" s="1584"/>
      <c r="L115" s="1584"/>
      <c r="M115" s="1584"/>
      <c r="N115" s="1584"/>
    </row>
    <row r="116" spans="1:14" s="1547" customFormat="1">
      <c r="B116" s="1244"/>
      <c r="C116" s="1584"/>
      <c r="D116" s="1584"/>
      <c r="E116" s="1244"/>
      <c r="F116" s="1244"/>
      <c r="G116" s="1244"/>
      <c r="H116" s="1244"/>
      <c r="I116" s="1244"/>
      <c r="J116" s="1244"/>
      <c r="K116" s="1244"/>
      <c r="L116" s="1244"/>
      <c r="M116" s="1244"/>
      <c r="N116" s="1244"/>
    </row>
    <row r="117" spans="1:14" s="1547" customFormat="1">
      <c r="B117" s="1244"/>
      <c r="C117" s="1244"/>
      <c r="D117" s="1244"/>
      <c r="E117" s="1244"/>
      <c r="F117" s="1244"/>
      <c r="G117" s="1244"/>
      <c r="H117" s="1244"/>
      <c r="I117" s="1244"/>
      <c r="J117" s="1244"/>
      <c r="K117" s="1244"/>
      <c r="L117" s="1244"/>
      <c r="M117" s="1244"/>
      <c r="N117" s="1244"/>
    </row>
    <row r="118" spans="1:14">
      <c r="B118" s="1244"/>
      <c r="C118" s="1244"/>
      <c r="D118" s="1244"/>
      <c r="E118" s="1244"/>
      <c r="F118" s="1244"/>
      <c r="G118" s="1244"/>
      <c r="H118" s="1244"/>
      <c r="I118" s="1244"/>
      <c r="J118" s="1244"/>
      <c r="K118" s="1244"/>
      <c r="L118" s="1244"/>
      <c r="M118" s="1244"/>
      <c r="N118" s="1244"/>
    </row>
    <row r="119" spans="1:14">
      <c r="B119" s="1244"/>
      <c r="C119" s="1244"/>
      <c r="D119" s="1244"/>
      <c r="E119" s="1244"/>
      <c r="F119" s="1244"/>
      <c r="G119" s="1244"/>
      <c r="H119" s="1244"/>
      <c r="I119" s="1244"/>
      <c r="J119" s="1244"/>
      <c r="K119" s="1244"/>
      <c r="L119" s="1244"/>
      <c r="M119" s="1244"/>
      <c r="N119" s="1244"/>
    </row>
    <row r="120" spans="1:14">
      <c r="B120" s="1244"/>
      <c r="C120" s="1244"/>
      <c r="D120" s="1244"/>
      <c r="E120" s="1244"/>
      <c r="F120" s="1244"/>
      <c r="G120" s="1244"/>
      <c r="H120" s="1244"/>
      <c r="I120" s="1244"/>
      <c r="J120" s="1244"/>
      <c r="K120" s="1244"/>
      <c r="L120" s="1244"/>
      <c r="M120" s="1244"/>
      <c r="N120" s="1244"/>
    </row>
    <row r="121" spans="1:14">
      <c r="B121" s="1244"/>
      <c r="C121" s="1244"/>
      <c r="D121" s="1244"/>
      <c r="E121" s="1244"/>
      <c r="F121" s="1244"/>
      <c r="G121" s="1244"/>
      <c r="H121" s="1244"/>
      <c r="I121" s="1244"/>
      <c r="J121" s="1244"/>
      <c r="K121" s="1244"/>
      <c r="L121" s="1244"/>
      <c r="M121" s="1244"/>
      <c r="N121" s="1244"/>
    </row>
    <row r="122" spans="1:14">
      <c r="C122" s="1244"/>
      <c r="D122" s="1244"/>
    </row>
  </sheetData>
  <mergeCells count="48">
    <mergeCell ref="A98:A100"/>
    <mergeCell ref="B98:B99"/>
    <mergeCell ref="A101:A102"/>
    <mergeCell ref="B101:B102"/>
    <mergeCell ref="A103:A104"/>
    <mergeCell ref="B103:B104"/>
    <mergeCell ref="A28:A32"/>
    <mergeCell ref="B28:B32"/>
    <mergeCell ref="A95:A97"/>
    <mergeCell ref="B96:B97"/>
    <mergeCell ref="A33:A34"/>
    <mergeCell ref="B33:B34"/>
    <mergeCell ref="A35:A36"/>
    <mergeCell ref="A38:A83"/>
    <mergeCell ref="B38:B43"/>
    <mergeCell ref="B44:B45"/>
    <mergeCell ref="B48:B79"/>
    <mergeCell ref="A84:A85"/>
    <mergeCell ref="A86:A88"/>
    <mergeCell ref="B86:B88"/>
    <mergeCell ref="A89:A92"/>
    <mergeCell ref="B91:B92"/>
    <mergeCell ref="L6:L10"/>
    <mergeCell ref="A21:A23"/>
    <mergeCell ref="B22:B23"/>
    <mergeCell ref="A24:A27"/>
    <mergeCell ref="B25:B27"/>
    <mergeCell ref="A14:A15"/>
    <mergeCell ref="B14:B15"/>
    <mergeCell ref="A16:A20"/>
    <mergeCell ref="B16:B18"/>
    <mergeCell ref="B19:B20"/>
    <mergeCell ref="A2:L2"/>
    <mergeCell ref="A5:B5"/>
    <mergeCell ref="C5:C10"/>
    <mergeCell ref="D5:M5"/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82" fitToHeight="0" orientation="landscape" useFirstPageNumber="1" r:id="rId1"/>
  <headerFooter>
    <oddHeader>&amp;C&amp;14-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Y32" sqref="Y32"/>
    </sheetView>
  </sheetViews>
  <sheetFormatPr defaultRowHeight="12.75"/>
  <cols>
    <col min="1" max="16384" width="9.140625" style="1180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Y32" sqref="Y32"/>
    </sheetView>
  </sheetViews>
  <sheetFormatPr defaultRowHeight="12.75"/>
  <cols>
    <col min="1" max="16384" width="9.140625" style="118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Y32" sqref="Y32"/>
    </sheetView>
  </sheetViews>
  <sheetFormatPr defaultRowHeight="12.75"/>
  <cols>
    <col min="1" max="16384" width="9.140625" style="118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Y32" sqref="Y32"/>
    </sheetView>
  </sheetViews>
  <sheetFormatPr defaultRowHeight="12.75"/>
  <cols>
    <col min="1" max="16384" width="9.140625" style="1180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topLeftCell="A22" zoomScale="115" zoomScaleNormal="115" workbookViewId="0">
      <selection activeCell="Y32" sqref="Y32"/>
    </sheetView>
  </sheetViews>
  <sheetFormatPr defaultRowHeight="12.75"/>
  <cols>
    <col min="1" max="16384" width="9.140625" style="118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85" zoomScaleNormal="85" zoomScaleSheetLayoutView="115" workbookViewId="0">
      <selection activeCell="N43" sqref="N43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09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09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09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09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09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09" t="s">
        <v>927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609" t="s">
        <v>926</v>
      </c>
      <c r="B7" s="1175"/>
      <c r="C7" s="1175"/>
      <c r="D7" s="1175"/>
      <c r="E7" s="1175"/>
      <c r="F7" s="1175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5" hidden="1">
      <c r="A8" s="1177" t="s">
        <v>924</v>
      </c>
      <c r="B8" s="1175"/>
      <c r="C8" s="1175"/>
      <c r="D8" s="1175"/>
      <c r="E8" s="1175"/>
      <c r="F8" s="1175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6.5" hidden="1" customHeight="1">
      <c r="A9" s="1178" t="s">
        <v>767</v>
      </c>
      <c r="B9" s="1175"/>
      <c r="C9" s="1175"/>
      <c r="D9" s="1175"/>
      <c r="E9" s="1175"/>
      <c r="F9" s="1175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5" hidden="1">
      <c r="A10" s="1176" t="s">
        <v>753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  <c r="T10" s="311"/>
    </row>
    <row r="11" spans="1:20" ht="15" hidden="1">
      <c r="A11" s="1190" t="s">
        <v>763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2"/>
    </row>
    <row r="12" spans="1:20" ht="15" hidden="1">
      <c r="A12" s="1176" t="s">
        <v>760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  <c r="T12" s="311"/>
    </row>
    <row r="13" spans="1:20" ht="15" hidden="1">
      <c r="A13" s="1190" t="s">
        <v>764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</row>
    <row r="14" spans="1:20" ht="15" hidden="1">
      <c r="A14" s="1176" t="s">
        <v>756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 hidden="1">
      <c r="A15" s="1190" t="s">
        <v>925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s="1180" customFormat="1" ht="15" hidden="1">
      <c r="A16" s="1176" t="s">
        <v>755</v>
      </c>
      <c r="B16" s="1182"/>
      <c r="C16" s="1182"/>
      <c r="D16" s="1182"/>
      <c r="E16" s="1182"/>
      <c r="F16" s="1182"/>
      <c r="G16" s="1182"/>
      <c r="H16" s="1182"/>
      <c r="I16" s="1182"/>
      <c r="J16" s="1182"/>
      <c r="K16" s="1182"/>
      <c r="L16" s="1182"/>
      <c r="M16" s="1182"/>
      <c r="N16" s="1182"/>
      <c r="O16" s="1182"/>
      <c r="P16" s="1182"/>
      <c r="Q16" s="1182"/>
      <c r="R16" s="1182"/>
      <c r="S16" s="1182"/>
      <c r="T16" s="1182"/>
    </row>
    <row r="17" spans="1:20" s="1180" customFormat="1" ht="15" hidden="1">
      <c r="A17" s="1190" t="s">
        <v>765</v>
      </c>
      <c r="B17" s="1182"/>
      <c r="C17" s="1182"/>
      <c r="D17" s="1182"/>
      <c r="E17" s="1182"/>
      <c r="F17" s="1182"/>
      <c r="G17" s="1182"/>
      <c r="H17" s="1182"/>
      <c r="I17" s="1182"/>
      <c r="J17" s="1182"/>
      <c r="K17" s="1182"/>
      <c r="L17" s="1182"/>
      <c r="M17" s="1182"/>
      <c r="N17" s="1182"/>
      <c r="O17" s="1182"/>
      <c r="P17" s="1182"/>
      <c r="Q17" s="1182"/>
      <c r="R17" s="1182"/>
      <c r="S17" s="1182"/>
      <c r="T17" s="1182"/>
    </row>
    <row r="18" spans="1:20" ht="15" hidden="1">
      <c r="A18" s="1190" t="s">
        <v>762</v>
      </c>
      <c r="B18" s="1175"/>
      <c r="C18" s="1175"/>
      <c r="D18" s="1175"/>
      <c r="E18" s="1175"/>
      <c r="F18" s="1175"/>
      <c r="G18" s="1175"/>
      <c r="H18" s="1175"/>
      <c r="I18" s="1175"/>
      <c r="J18" s="1175"/>
      <c r="K18" s="1175"/>
      <c r="L18" s="1175"/>
      <c r="M18" s="1175"/>
      <c r="N18" s="1175"/>
      <c r="O18" s="1175"/>
      <c r="P18" s="1175"/>
      <c r="Q18" s="1175"/>
      <c r="R18" s="311"/>
      <c r="S18" s="311"/>
      <c r="T18" s="311"/>
    </row>
    <row r="19" spans="1:20" ht="15" hidden="1">
      <c r="A19" s="1190" t="s">
        <v>766</v>
      </c>
      <c r="B19" s="1175"/>
      <c r="C19" s="1175"/>
      <c r="D19" s="1175"/>
      <c r="E19" s="1175"/>
      <c r="F19" s="1175"/>
      <c r="G19" s="1175"/>
      <c r="H19" s="1175"/>
      <c r="I19" s="1175"/>
      <c r="J19" s="1175"/>
      <c r="K19" s="1175"/>
      <c r="L19" s="1175"/>
      <c r="M19" s="1175"/>
      <c r="N19" s="1175"/>
      <c r="O19" s="1175"/>
      <c r="P19" s="1175"/>
      <c r="Q19" s="1175"/>
      <c r="R19" s="311"/>
      <c r="S19" s="311"/>
      <c r="T19" s="311"/>
    </row>
    <row r="20" spans="1:20" ht="15" hidden="1">
      <c r="A20" s="1176" t="s">
        <v>761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 hidden="1">
      <c r="A21" s="1190" t="s">
        <v>922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1610" t="s">
        <v>921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1190" t="s">
        <v>923</v>
      </c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654"/>
    </row>
    <row r="24" spans="1:20" ht="15">
      <c r="A24" s="1610" t="s">
        <v>934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654"/>
    </row>
    <row r="25" spans="1:20" ht="15" hidden="1">
      <c r="A25" s="710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654"/>
    </row>
    <row r="26" spans="1:20" ht="15" hidden="1">
      <c r="A26" s="710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4"/>
    </row>
    <row r="27" spans="1:20" ht="15">
      <c r="A27" s="1610" t="s">
        <v>932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4"/>
    </row>
    <row r="28" spans="1:20" ht="15">
      <c r="A28" s="1190" t="s">
        <v>933</v>
      </c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4"/>
    </row>
    <row r="29" spans="1:20">
      <c r="A29" s="311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4"/>
    </row>
    <row r="30" spans="1:20" ht="15">
      <c r="A30" s="7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</row>
    <row r="31" spans="1:20" ht="15">
      <c r="A31" s="710"/>
    </row>
    <row r="32" spans="1:20">
      <c r="A32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145" zoomScaleNormal="145" workbookViewId="0">
      <selection activeCell="O11" sqref="O11"/>
    </sheetView>
  </sheetViews>
  <sheetFormatPr defaultRowHeight="12.75"/>
  <cols>
    <col min="1" max="16384" width="9.140625" style="1180"/>
  </cols>
  <sheetData>
    <row r="27" spans="2:2">
      <c r="B27" s="1612" t="s">
        <v>929</v>
      </c>
    </row>
    <row r="28" spans="2:2">
      <c r="B28" s="1613" t="s">
        <v>930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Y32" sqref="Y32"/>
    </sheetView>
  </sheetViews>
  <sheetFormatPr defaultRowHeight="12.75"/>
  <cols>
    <col min="1" max="16384" width="9.140625" style="1180"/>
  </cols>
  <sheetData>
    <row r="1" spans="1:1">
      <c r="A1" s="1180" t="s">
        <v>931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117"/>
  <sheetViews>
    <sheetView showGridLines="0" showZeros="0" showOutlineSymbols="0" zoomScale="70" zoomScaleNormal="70" workbookViewId="0">
      <selection activeCell="O13" sqref="O13"/>
    </sheetView>
  </sheetViews>
  <sheetFormatPr defaultRowHeight="12.75"/>
  <cols>
    <col min="1" max="1" width="85.85546875" style="180" customWidth="1"/>
    <col min="2" max="2" width="18.140625" style="180" bestFit="1" customWidth="1"/>
    <col min="3" max="3" width="20" style="180" bestFit="1" customWidth="1"/>
    <col min="4" max="5" width="17" style="180" customWidth="1"/>
    <col min="6" max="8" width="11.5703125" style="180" bestFit="1" customWidth="1"/>
    <col min="9" max="10" width="9.140625" style="180"/>
    <col min="11" max="11" width="16.140625" style="180" customWidth="1"/>
    <col min="12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739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88">
        <v>398671644</v>
      </c>
      <c r="C10" s="1020">
        <v>40271703</v>
      </c>
      <c r="D10" s="1020">
        <v>69933048</v>
      </c>
      <c r="E10" s="1020">
        <v>96198155</v>
      </c>
      <c r="F10" s="1097">
        <v>0.10101471626108427</v>
      </c>
      <c r="G10" s="1097">
        <v>0.17541515443220235</v>
      </c>
      <c r="H10" s="1097">
        <v>0.24129670732237982</v>
      </c>
    </row>
    <row r="11" spans="1:8" ht="24" customHeight="1">
      <c r="A11" s="207" t="s">
        <v>441</v>
      </c>
      <c r="B11" s="1089">
        <v>508019293</v>
      </c>
      <c r="C11" s="1089">
        <v>36844986</v>
      </c>
      <c r="D11" s="1089">
        <v>73245089</v>
      </c>
      <c r="E11" s="1089">
        <v>105552646</v>
      </c>
      <c r="F11" s="1097">
        <v>7.2526745554129968E-2</v>
      </c>
      <c r="G11" s="1097">
        <v>0.14417777042967539</v>
      </c>
      <c r="H11" s="1097">
        <v>0.20777290834110113</v>
      </c>
    </row>
    <row r="12" spans="1:8" ht="24" customHeight="1">
      <c r="A12" s="206" t="s">
        <v>442</v>
      </c>
      <c r="B12" s="1611">
        <v>-109347649</v>
      </c>
      <c r="C12" s="1020">
        <v>3426717</v>
      </c>
      <c r="D12" s="1020">
        <v>-3312041</v>
      </c>
      <c r="E12" s="1020">
        <v>-9354491</v>
      </c>
      <c r="F12" s="1097"/>
      <c r="G12" s="1097">
        <v>3.0289091995018568E-2</v>
      </c>
      <c r="H12" s="1097">
        <v>8.5548167569656663E-2</v>
      </c>
    </row>
    <row r="13" spans="1:8" ht="24" customHeight="1">
      <c r="A13" s="209" t="s">
        <v>443</v>
      </c>
      <c r="B13" s="1090"/>
      <c r="C13" s="1091"/>
      <c r="D13" s="1091"/>
      <c r="E13" s="1091"/>
      <c r="F13" s="1099"/>
      <c r="G13" s="1098"/>
      <c r="H13" s="1098"/>
    </row>
    <row r="14" spans="1:8" ht="15" customHeight="1">
      <c r="A14" s="210" t="s">
        <v>444</v>
      </c>
      <c r="B14" s="1088"/>
      <c r="C14" s="1088"/>
      <c r="D14" s="1088"/>
      <c r="E14" s="1088"/>
      <c r="F14" s="1097"/>
      <c r="G14" s="1097"/>
      <c r="H14" s="1097"/>
    </row>
    <row r="15" spans="1:8" ht="37.5" customHeight="1">
      <c r="A15" s="1138" t="s">
        <v>722</v>
      </c>
      <c r="B15" s="1088"/>
      <c r="C15" s="1088"/>
      <c r="D15" s="1088"/>
      <c r="E15" s="1088"/>
      <c r="F15" s="1097"/>
      <c r="G15" s="1097"/>
      <c r="H15" s="1097"/>
    </row>
    <row r="16" spans="1:8" ht="20.25" customHeight="1">
      <c r="A16" s="206" t="s">
        <v>723</v>
      </c>
      <c r="B16" s="1089">
        <v>-16953881</v>
      </c>
      <c r="C16" s="1088">
        <v>103862</v>
      </c>
      <c r="D16" s="1088">
        <v>133225</v>
      </c>
      <c r="E16" s="1088">
        <v>250066</v>
      </c>
      <c r="F16" s="1097"/>
      <c r="G16" s="1097"/>
      <c r="H16" s="1097"/>
    </row>
    <row r="17" spans="1:8" ht="24" customHeight="1">
      <c r="A17" s="777" t="s">
        <v>724</v>
      </c>
      <c r="B17" s="1121">
        <v>126301530</v>
      </c>
      <c r="C17" s="1093">
        <v>-3426717</v>
      </c>
      <c r="D17" s="1087">
        <v>3312041</v>
      </c>
      <c r="E17" s="1087">
        <v>9354491</v>
      </c>
      <c r="F17" s="1099"/>
      <c r="G17" s="1098">
        <v>2.6223284864403465E-2</v>
      </c>
      <c r="H17" s="1098">
        <v>7.4064748067580816E-2</v>
      </c>
    </row>
    <row r="18" spans="1:8" ht="24" customHeight="1">
      <c r="A18" s="212" t="s">
        <v>445</v>
      </c>
      <c r="B18" s="1022">
        <v>139639017</v>
      </c>
      <c r="C18" s="1021">
        <v>-4542329</v>
      </c>
      <c r="D18" s="1021">
        <v>-539296</v>
      </c>
      <c r="E18" s="1021">
        <v>5147706</v>
      </c>
      <c r="F18" s="1100"/>
      <c r="G18" s="1100"/>
      <c r="H18" s="1101">
        <v>3.6864381536000072E-2</v>
      </c>
    </row>
    <row r="19" spans="1:8" ht="15">
      <c r="A19" s="213" t="s">
        <v>719</v>
      </c>
      <c r="B19" s="1022"/>
      <c r="C19" s="1022"/>
      <c r="D19" s="1022"/>
      <c r="E19" s="1022"/>
      <c r="F19" s="1100"/>
      <c r="G19" s="1100"/>
      <c r="H19" s="1101"/>
    </row>
    <row r="20" spans="1:8" ht="15">
      <c r="A20" s="212" t="s">
        <v>446</v>
      </c>
      <c r="B20" s="1022">
        <v>10843574</v>
      </c>
      <c r="C20" s="1021"/>
      <c r="D20" s="1021"/>
      <c r="E20" s="1018"/>
      <c r="F20" s="1101"/>
      <c r="G20" s="1100"/>
      <c r="H20" s="1101"/>
    </row>
    <row r="21" spans="1:8" ht="15">
      <c r="A21" s="212" t="s">
        <v>447</v>
      </c>
      <c r="B21" s="1022">
        <v>93874440</v>
      </c>
      <c r="C21" s="1021">
        <v>8635205</v>
      </c>
      <c r="D21" s="1021">
        <v>10048390</v>
      </c>
      <c r="E21" s="1018">
        <v>26575700</v>
      </c>
      <c r="F21" s="1101">
        <v>9.1986753795814918E-2</v>
      </c>
      <c r="G21" s="1100">
        <v>0.10704074506329944</v>
      </c>
      <c r="H21" s="1101">
        <v>0.28309835989434395</v>
      </c>
    </row>
    <row r="22" spans="1:8" ht="15">
      <c r="A22" s="212" t="s">
        <v>448</v>
      </c>
      <c r="B22" s="1022">
        <v>19303950</v>
      </c>
      <c r="C22" s="1021">
        <v>18737430</v>
      </c>
      <c r="D22" s="1021">
        <v>18791489</v>
      </c>
      <c r="E22" s="1018">
        <v>19303968</v>
      </c>
      <c r="F22" s="1101">
        <v>0.97065263844964378</v>
      </c>
      <c r="G22" s="1100">
        <v>0.97345304976442648</v>
      </c>
      <c r="H22" s="1101">
        <v>1.0000009324516486</v>
      </c>
    </row>
    <row r="23" spans="1:8" ht="15">
      <c r="A23" s="212" t="s">
        <v>449</v>
      </c>
      <c r="B23" s="1022">
        <v>-947487</v>
      </c>
      <c r="C23" s="1021">
        <v>498</v>
      </c>
      <c r="D23" s="1021">
        <v>2863</v>
      </c>
      <c r="E23" s="1018">
        <v>7715</v>
      </c>
      <c r="F23" s="1101"/>
      <c r="G23" s="1100"/>
      <c r="H23" s="1101"/>
    </row>
    <row r="24" spans="1:8" ht="15">
      <c r="A24" s="212" t="s">
        <v>450</v>
      </c>
      <c r="B24" s="1022">
        <v>23600000</v>
      </c>
      <c r="C24" s="1021">
        <v>-113236</v>
      </c>
      <c r="D24" s="1021">
        <v>156309</v>
      </c>
      <c r="E24" s="1018">
        <v>5784033</v>
      </c>
      <c r="F24" s="1101"/>
      <c r="G24" s="1100">
        <v>6.6232627118644064E-3</v>
      </c>
      <c r="H24" s="1101">
        <v>0.24508614406779661</v>
      </c>
    </row>
    <row r="25" spans="1:8" ht="15" customHeight="1">
      <c r="A25" s="212" t="s">
        <v>451</v>
      </c>
      <c r="B25" s="1022">
        <v>1889048</v>
      </c>
      <c r="C25" s="1021">
        <v>89925</v>
      </c>
      <c r="D25" s="1021">
        <v>82010</v>
      </c>
      <c r="E25" s="1021">
        <v>415674</v>
      </c>
      <c r="F25" s="1101">
        <v>4.7603343059572867E-2</v>
      </c>
      <c r="G25" s="1100">
        <v>4.3413401882853163E-2</v>
      </c>
      <c r="H25" s="1101">
        <v>0.22004417039694069</v>
      </c>
    </row>
    <row r="26" spans="1:8" ht="15">
      <c r="A26" s="212" t="s">
        <v>707</v>
      </c>
      <c r="B26" s="1022">
        <v>75492</v>
      </c>
      <c r="C26" s="1021">
        <v>10567</v>
      </c>
      <c r="D26" s="1021">
        <v>17896</v>
      </c>
      <c r="E26" s="1021">
        <v>23759</v>
      </c>
      <c r="F26" s="1101">
        <v>0.13997509669898797</v>
      </c>
      <c r="G26" s="1100">
        <v>0.23705823133577067</v>
      </c>
      <c r="H26" s="1101">
        <v>0.31472208975785515</v>
      </c>
    </row>
    <row r="27" spans="1:8" ht="15">
      <c r="A27" s="212" t="s">
        <v>708</v>
      </c>
      <c r="B27" s="1022"/>
      <c r="C27" s="1021">
        <v>37582586</v>
      </c>
      <c r="D27" s="1021">
        <v>33464220</v>
      </c>
      <c r="E27" s="1021">
        <v>49185648</v>
      </c>
      <c r="F27" s="1101"/>
      <c r="G27" s="1100"/>
      <c r="H27" s="1101"/>
    </row>
    <row r="28" spans="1:8" ht="15">
      <c r="A28" s="212" t="s">
        <v>709</v>
      </c>
      <c r="B28" s="1022">
        <v>9000000</v>
      </c>
      <c r="C28" s="1021">
        <v>-5679868</v>
      </c>
      <c r="D28" s="1021">
        <v>-3825967</v>
      </c>
      <c r="E28" s="1021">
        <v>-2222507</v>
      </c>
      <c r="F28" s="1101"/>
      <c r="G28" s="1100"/>
      <c r="H28" s="1101"/>
    </row>
    <row r="29" spans="1:8" ht="15.75" customHeight="1">
      <c r="A29" s="212" t="s">
        <v>452</v>
      </c>
      <c r="B29" s="1022">
        <v>-13337487</v>
      </c>
      <c r="C29" s="1021">
        <v>1115613</v>
      </c>
      <c r="D29" s="1021">
        <v>3851337</v>
      </c>
      <c r="E29" s="1021">
        <v>4206785</v>
      </c>
      <c r="F29" s="1101"/>
      <c r="G29" s="1100"/>
      <c r="H29" s="1101"/>
    </row>
    <row r="30" spans="1:8" ht="8.25" customHeight="1">
      <c r="A30" s="214"/>
      <c r="B30" s="712"/>
      <c r="C30" s="713"/>
      <c r="D30" s="776"/>
      <c r="E30" s="713"/>
      <c r="F30" s="878"/>
      <c r="G30" s="876"/>
      <c r="H30" s="885"/>
    </row>
    <row r="31" spans="1:8" ht="18">
      <c r="G31" s="875"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739</v>
      </c>
      <c r="C36" s="197" t="s">
        <v>745</v>
      </c>
      <c r="D36" s="197" t="s">
        <v>751</v>
      </c>
      <c r="E36" s="197" t="s">
        <v>747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88">
        <v>398671644</v>
      </c>
      <c r="C38" s="1020">
        <v>129639963</v>
      </c>
      <c r="D38" s="1020">
        <v>157069687</v>
      </c>
      <c r="E38" s="1020">
        <v>197393904</v>
      </c>
      <c r="F38" s="1097">
        <v>0.3251797938255172</v>
      </c>
      <c r="G38" s="1097">
        <v>0.39398259034444899</v>
      </c>
      <c r="H38" s="1097">
        <v>0.49512902904125283</v>
      </c>
    </row>
    <row r="39" spans="1:8" ht="24" customHeight="1">
      <c r="A39" s="207" t="s">
        <v>441</v>
      </c>
      <c r="B39" s="1089">
        <v>508019293</v>
      </c>
      <c r="C39" s="1089">
        <v>148522814</v>
      </c>
      <c r="D39" s="1089">
        <v>182951414</v>
      </c>
      <c r="E39" s="1089">
        <v>214512294</v>
      </c>
      <c r="F39" s="1097">
        <v>0.2923566408726922</v>
      </c>
      <c r="G39" s="1097">
        <v>0.36012690171591571</v>
      </c>
      <c r="H39" s="1097">
        <v>0.42225225883301248</v>
      </c>
    </row>
    <row r="40" spans="1:8" ht="24" customHeight="1">
      <c r="A40" s="206" t="s">
        <v>442</v>
      </c>
      <c r="B40" s="1611">
        <v>-109347649</v>
      </c>
      <c r="C40" s="1020">
        <v>-18882851</v>
      </c>
      <c r="D40" s="1020">
        <v>-25881726</v>
      </c>
      <c r="E40" s="1020">
        <v>-17118390</v>
      </c>
      <c r="F40" s="1097">
        <v>0.17268639218754489</v>
      </c>
      <c r="G40" s="1097">
        <v>0.23669211214591362</v>
      </c>
      <c r="H40" s="1097">
        <v>0.15655014219830185</v>
      </c>
    </row>
    <row r="41" spans="1:8" ht="15.75">
      <c r="A41" s="209" t="s">
        <v>443</v>
      </c>
      <c r="B41" s="1090"/>
      <c r="C41" s="1091"/>
      <c r="D41" s="1091"/>
      <c r="E41" s="1091"/>
      <c r="F41" s="1099"/>
      <c r="G41" s="1098"/>
      <c r="H41" s="1098"/>
    </row>
    <row r="42" spans="1:8" ht="18" customHeight="1">
      <c r="A42" s="1139" t="s">
        <v>444</v>
      </c>
      <c r="B42" s="1088"/>
      <c r="C42" s="1088"/>
      <c r="D42" s="1088"/>
      <c r="E42" s="1088"/>
      <c r="F42" s="1097"/>
      <c r="G42" s="1097"/>
      <c r="H42" s="1097"/>
    </row>
    <row r="43" spans="1:8" ht="39.75" customHeight="1">
      <c r="A43" s="1138" t="s">
        <v>722</v>
      </c>
      <c r="B43" s="1088"/>
      <c r="C43" s="1088"/>
      <c r="D43" s="1088"/>
      <c r="E43" s="1088"/>
      <c r="F43" s="1097"/>
      <c r="G43" s="1097"/>
      <c r="H43" s="1097"/>
    </row>
    <row r="44" spans="1:8" ht="15.75">
      <c r="A44" s="206" t="s">
        <v>723</v>
      </c>
      <c r="B44" s="1089">
        <v>-16953881</v>
      </c>
      <c r="C44" s="1088">
        <v>-39031</v>
      </c>
      <c r="D44" s="1088">
        <v>-85459</v>
      </c>
      <c r="E44" s="1088">
        <v>27158</v>
      </c>
      <c r="F44" s="1097">
        <v>2.3021867382459508E-3</v>
      </c>
      <c r="G44" s="1097">
        <v>5.0406747575968006E-3</v>
      </c>
      <c r="H44" s="1097"/>
    </row>
    <row r="45" spans="1:8" ht="15.75">
      <c r="A45" s="777" t="s">
        <v>724</v>
      </c>
      <c r="B45" s="1121">
        <v>126301530</v>
      </c>
      <c r="C45" s="1093">
        <v>18882851</v>
      </c>
      <c r="D45" s="1087">
        <v>25881726</v>
      </c>
      <c r="E45" s="1087">
        <v>17118390</v>
      </c>
      <c r="F45" s="1099">
        <v>0.14950611445482886</v>
      </c>
      <c r="G45" s="1098">
        <v>0.20492013042122292</v>
      </c>
      <c r="H45" s="1098">
        <v>0.13553588780753487</v>
      </c>
    </row>
    <row r="46" spans="1:8" ht="15">
      <c r="A46" s="212" t="s">
        <v>445</v>
      </c>
      <c r="B46" s="1022">
        <v>139639017</v>
      </c>
      <c r="C46" s="1021">
        <v>14556966</v>
      </c>
      <c r="D46" s="1021">
        <v>22596463</v>
      </c>
      <c r="E46" s="1021">
        <v>20385215</v>
      </c>
      <c r="F46" s="1100">
        <v>0.10424712456977552</v>
      </c>
      <c r="G46" s="1100">
        <v>0.16182055334863893</v>
      </c>
      <c r="H46" s="1101">
        <v>0.14598509383663164</v>
      </c>
    </row>
    <row r="47" spans="1:8" ht="15">
      <c r="A47" s="213" t="s">
        <v>719</v>
      </c>
      <c r="B47" s="1022"/>
      <c r="C47" s="1022"/>
      <c r="D47" s="1022"/>
      <c r="E47" s="1022"/>
      <c r="F47" s="1100"/>
      <c r="G47" s="1100"/>
      <c r="H47" s="1101"/>
    </row>
    <row r="48" spans="1:8" ht="15">
      <c r="A48" s="212" t="s">
        <v>446</v>
      </c>
      <c r="B48" s="1022">
        <v>10843574</v>
      </c>
      <c r="C48" s="1021">
        <v>17653875</v>
      </c>
      <c r="D48" s="1021">
        <v>17653875</v>
      </c>
      <c r="E48" s="1018">
        <v>17653875</v>
      </c>
      <c r="F48" s="1101">
        <v>1.6280494788895248</v>
      </c>
      <c r="G48" s="1100">
        <v>1.6280494788895248</v>
      </c>
      <c r="H48" s="1101">
        <v>1.6280494788895248</v>
      </c>
    </row>
    <row r="49" spans="1:8" ht="15">
      <c r="A49" s="212" t="s">
        <v>447</v>
      </c>
      <c r="B49" s="1022">
        <v>93874440</v>
      </c>
      <c r="C49" s="1021">
        <v>64191391</v>
      </c>
      <c r="D49" s="1021">
        <v>76761895</v>
      </c>
      <c r="E49" s="1018">
        <v>77312510</v>
      </c>
      <c r="F49" s="1101">
        <v>0.68380052120683754</v>
      </c>
      <c r="G49" s="1100">
        <v>0.81770815357194138</v>
      </c>
      <c r="H49" s="1101">
        <v>0.82357359468669</v>
      </c>
    </row>
    <row r="50" spans="1:8" ht="15">
      <c r="A50" s="212" t="s">
        <v>448</v>
      </c>
      <c r="B50" s="1022">
        <v>19303950</v>
      </c>
      <c r="C50" s="1021">
        <v>19304019</v>
      </c>
      <c r="D50" s="1021">
        <v>19303950</v>
      </c>
      <c r="E50" s="1018">
        <v>19303950</v>
      </c>
      <c r="F50" s="1101">
        <v>1.0000035743979858</v>
      </c>
      <c r="G50" s="1100">
        <v>1</v>
      </c>
      <c r="H50" s="1101">
        <v>1</v>
      </c>
    </row>
    <row r="51" spans="1:8" ht="15">
      <c r="A51" s="212" t="s">
        <v>449</v>
      </c>
      <c r="B51" s="1022">
        <v>-947487</v>
      </c>
      <c r="C51" s="1021">
        <v>8205</v>
      </c>
      <c r="D51" s="1021">
        <v>8983</v>
      </c>
      <c r="E51" s="1018">
        <v>-124933</v>
      </c>
      <c r="F51" s="1101"/>
      <c r="G51" s="1100"/>
      <c r="H51" s="1101">
        <v>0.1318572180937575</v>
      </c>
    </row>
    <row r="52" spans="1:8" ht="15">
      <c r="A52" s="212" t="s">
        <v>450</v>
      </c>
      <c r="B52" s="1022">
        <v>23600000</v>
      </c>
      <c r="C52" s="1021">
        <v>-8344512</v>
      </c>
      <c r="D52" s="1021">
        <v>-6466200</v>
      </c>
      <c r="E52" s="1018">
        <v>-8761291</v>
      </c>
      <c r="F52" s="1101"/>
      <c r="G52" s="1100"/>
      <c r="H52" s="1101"/>
    </row>
    <row r="53" spans="1:8" ht="15">
      <c r="A53" s="212" t="s">
        <v>451</v>
      </c>
      <c r="B53" s="1022">
        <v>1889048</v>
      </c>
      <c r="C53" s="1021">
        <v>2164378</v>
      </c>
      <c r="D53" s="1021">
        <v>1457873</v>
      </c>
      <c r="E53" s="1021">
        <v>1946131</v>
      </c>
      <c r="F53" s="1101">
        <v>1.1457506638264354</v>
      </c>
      <c r="G53" s="1100">
        <v>0.7717501090496377</v>
      </c>
      <c r="H53" s="1101">
        <v>1.0302178663538459</v>
      </c>
    </row>
    <row r="54" spans="1:8" ht="15">
      <c r="A54" s="212" t="s">
        <v>707</v>
      </c>
      <c r="B54" s="1022">
        <v>75492</v>
      </c>
      <c r="C54" s="1021">
        <v>31771</v>
      </c>
      <c r="D54" s="1021">
        <v>37266</v>
      </c>
      <c r="E54" s="1021">
        <v>45527</v>
      </c>
      <c r="F54" s="1101">
        <v>0.42085254066656069</v>
      </c>
      <c r="G54" s="1100">
        <v>0.49364171037990778</v>
      </c>
      <c r="H54" s="1101">
        <v>0.60307052402903616</v>
      </c>
    </row>
    <row r="55" spans="1:8" ht="15">
      <c r="A55" s="212" t="s">
        <v>708</v>
      </c>
      <c r="B55" s="1022"/>
      <c r="C55" s="1021">
        <v>83682710</v>
      </c>
      <c r="D55" s="1021">
        <v>90665121</v>
      </c>
      <c r="E55" s="1021">
        <v>91288459</v>
      </c>
      <c r="F55" s="1101"/>
      <c r="G55" s="1100"/>
      <c r="H55" s="1101"/>
    </row>
    <row r="56" spans="1:8" ht="15">
      <c r="A56" s="212" t="s">
        <v>709</v>
      </c>
      <c r="B56" s="1022">
        <v>9000000</v>
      </c>
      <c r="C56" s="1021">
        <v>-3230550</v>
      </c>
      <c r="D56" s="1021">
        <v>-4503940</v>
      </c>
      <c r="E56" s="1021">
        <v>-4297904</v>
      </c>
      <c r="F56" s="1101"/>
      <c r="G56" s="1100"/>
      <c r="H56" s="1101"/>
    </row>
    <row r="57" spans="1:8" ht="15">
      <c r="A57" s="212" t="s">
        <v>452</v>
      </c>
      <c r="B57" s="1022">
        <v>-13337487</v>
      </c>
      <c r="C57" s="1021">
        <v>4325885</v>
      </c>
      <c r="D57" s="1021">
        <v>3285264</v>
      </c>
      <c r="E57" s="1021">
        <v>-3266825</v>
      </c>
      <c r="F57" s="1101"/>
      <c r="G57" s="1100"/>
      <c r="H57" s="1101">
        <v>0.24493557144610525</v>
      </c>
    </row>
    <row r="58" spans="1:8" ht="15">
      <c r="A58" s="214"/>
      <c r="B58" s="712"/>
      <c r="C58" s="713"/>
      <c r="D58" s="776"/>
      <c r="E58" s="713"/>
      <c r="F58" s="878"/>
      <c r="G58" s="885"/>
      <c r="H58" s="885"/>
    </row>
    <row r="60" spans="1:8" ht="10.5" customHeight="1">
      <c r="A60" s="658"/>
    </row>
    <row r="61" spans="1:8" ht="15.75">
      <c r="A61" s="185"/>
      <c r="B61" s="185"/>
      <c r="C61" s="186"/>
      <c r="D61" s="179"/>
      <c r="E61" s="179"/>
      <c r="F61" s="179"/>
      <c r="G61" s="187"/>
      <c r="H61" s="188" t="s">
        <v>2</v>
      </c>
    </row>
    <row r="62" spans="1:8" ht="15">
      <c r="A62" s="189"/>
      <c r="B62" s="190" t="s">
        <v>227</v>
      </c>
      <c r="C62" s="191" t="s">
        <v>229</v>
      </c>
      <c r="D62" s="192"/>
      <c r="E62" s="193"/>
      <c r="F62" s="194" t="s">
        <v>433</v>
      </c>
      <c r="G62" s="192"/>
      <c r="H62" s="193"/>
    </row>
    <row r="63" spans="1:8" ht="15">
      <c r="A63" s="195" t="s">
        <v>3</v>
      </c>
      <c r="B63" s="196" t="s">
        <v>228</v>
      </c>
      <c r="C63" s="197"/>
      <c r="D63" s="197"/>
      <c r="E63" s="197"/>
      <c r="F63" s="197" t="s">
        <v>4</v>
      </c>
      <c r="G63" s="197" t="s">
        <v>4</v>
      </c>
      <c r="H63" s="198"/>
    </row>
    <row r="64" spans="1:8" ht="15">
      <c r="A64" s="199"/>
      <c r="B64" s="200" t="s">
        <v>739</v>
      </c>
      <c r="C64" s="197" t="s">
        <v>757</v>
      </c>
      <c r="D64" s="197" t="s">
        <v>758</v>
      </c>
      <c r="E64" s="197" t="s">
        <v>759</v>
      </c>
      <c r="F64" s="198" t="s">
        <v>232</v>
      </c>
      <c r="G64" s="198" t="s">
        <v>437</v>
      </c>
      <c r="H64" s="198" t="s">
        <v>438</v>
      </c>
    </row>
    <row r="65" spans="1:8">
      <c r="A65" s="202" t="s">
        <v>439</v>
      </c>
      <c r="B65" s="203">
        <v>2</v>
      </c>
      <c r="C65" s="204">
        <v>3</v>
      </c>
      <c r="D65" s="204">
        <v>4</v>
      </c>
      <c r="E65" s="204">
        <v>5</v>
      </c>
      <c r="F65" s="204">
        <v>6</v>
      </c>
      <c r="G65" s="204">
        <v>7</v>
      </c>
      <c r="H65" s="204">
        <v>8</v>
      </c>
    </row>
    <row r="66" spans="1:8" ht="24" customHeight="1">
      <c r="A66" s="206" t="s">
        <v>440</v>
      </c>
      <c r="B66" s="1088">
        <v>398671644</v>
      </c>
      <c r="C66" s="1020">
        <v>235806920</v>
      </c>
      <c r="D66" s="1020">
        <v>268909813</v>
      </c>
      <c r="E66" s="1020">
        <v>304511825</v>
      </c>
      <c r="F66" s="1097">
        <v>0.59148154514846807</v>
      </c>
      <c r="G66" s="1097">
        <v>0.67451452102773579</v>
      </c>
      <c r="H66" s="1097">
        <v>0.76381611178747388</v>
      </c>
    </row>
    <row r="67" spans="1:8" ht="24" customHeight="1">
      <c r="A67" s="207" t="s">
        <v>441</v>
      </c>
      <c r="B67" s="1089">
        <v>508019293</v>
      </c>
      <c r="C67" s="1089">
        <v>252101391</v>
      </c>
      <c r="D67" s="1089">
        <v>282208426</v>
      </c>
      <c r="E67" s="1089">
        <v>318266374</v>
      </c>
      <c r="F67" s="1097">
        <v>0.49624373419219731</v>
      </c>
      <c r="G67" s="1097">
        <v>0.55550730038908191</v>
      </c>
      <c r="H67" s="1097">
        <v>0.62648481737877615</v>
      </c>
    </row>
    <row r="68" spans="1:8" ht="24" customHeight="1">
      <c r="A68" s="206" t="s">
        <v>442</v>
      </c>
      <c r="B68" s="1611">
        <v>-109347649</v>
      </c>
      <c r="C68" s="1020">
        <v>-16294471</v>
      </c>
      <c r="D68" s="1020">
        <v>-13298613</v>
      </c>
      <c r="E68" s="1020">
        <v>-13754550</v>
      </c>
      <c r="F68" s="1097">
        <v>0.14901528427008065</v>
      </c>
      <c r="G68" s="1097">
        <v>0.12161773135149892</v>
      </c>
      <c r="H68" s="1097">
        <v>0.12578734088741131</v>
      </c>
    </row>
    <row r="69" spans="1:8" ht="15.75">
      <c r="A69" s="209" t="s">
        <v>443</v>
      </c>
      <c r="B69" s="1090"/>
      <c r="C69" s="1091"/>
      <c r="D69" s="1091"/>
      <c r="E69" s="1091"/>
      <c r="F69" s="1099"/>
      <c r="G69" s="1098"/>
      <c r="H69" s="1098"/>
    </row>
    <row r="70" spans="1:8" ht="15.75">
      <c r="A70" s="1139" t="s">
        <v>444</v>
      </c>
      <c r="B70" s="1088"/>
      <c r="C70" s="1088"/>
      <c r="D70" s="1088"/>
      <c r="E70" s="1088"/>
      <c r="F70" s="1097"/>
      <c r="G70" s="1097"/>
      <c r="H70" s="1097"/>
    </row>
    <row r="71" spans="1:8" ht="47.25">
      <c r="A71" s="1138" t="s">
        <v>722</v>
      </c>
      <c r="B71" s="1088"/>
      <c r="C71" s="1088"/>
      <c r="D71" s="1088"/>
      <c r="E71" s="1088"/>
      <c r="F71" s="1097"/>
      <c r="G71" s="1097"/>
      <c r="H71" s="1097"/>
    </row>
    <row r="72" spans="1:8" ht="17.25" customHeight="1">
      <c r="A72" s="206" t="s">
        <v>723</v>
      </c>
      <c r="B72" s="1089">
        <v>-16953881</v>
      </c>
      <c r="C72" s="1088">
        <v>23347</v>
      </c>
      <c r="D72" s="1088">
        <v>12232</v>
      </c>
      <c r="E72" s="1088">
        <v>-40470</v>
      </c>
      <c r="F72" s="1097"/>
      <c r="G72" s="1097"/>
      <c r="H72" s="1097">
        <v>2.3870640592558129E-3</v>
      </c>
    </row>
    <row r="73" spans="1:8" ht="15.75">
      <c r="A73" s="777" t="s">
        <v>724</v>
      </c>
      <c r="B73" s="1121">
        <v>126301530</v>
      </c>
      <c r="C73" s="1093">
        <v>16294471</v>
      </c>
      <c r="D73" s="1087">
        <v>13298613</v>
      </c>
      <c r="E73" s="1087">
        <v>13754550</v>
      </c>
      <c r="F73" s="1099">
        <v>0.1290124593106671</v>
      </c>
      <c r="G73" s="1098">
        <v>0.10529257246527417</v>
      </c>
      <c r="H73" s="1098">
        <v>0.10890248122884973</v>
      </c>
    </row>
    <row r="74" spans="1:8" ht="15">
      <c r="A74" s="212" t="s">
        <v>445</v>
      </c>
      <c r="B74" s="1022">
        <v>139639017</v>
      </c>
      <c r="C74" s="1021">
        <v>21586347</v>
      </c>
      <c r="D74" s="1021">
        <v>22560262</v>
      </c>
      <c r="E74" s="1021">
        <v>25010523</v>
      </c>
      <c r="F74" s="1100">
        <v>0.15458678715849167</v>
      </c>
      <c r="G74" s="1100">
        <v>0.16156130632171378</v>
      </c>
      <c r="H74" s="1101">
        <v>0.17910841494966984</v>
      </c>
    </row>
    <row r="75" spans="1:8" ht="15">
      <c r="A75" s="213" t="s">
        <v>719</v>
      </c>
      <c r="B75" s="1022"/>
      <c r="C75" s="1022"/>
      <c r="D75" s="1022"/>
      <c r="E75" s="1022"/>
      <c r="F75" s="1100"/>
      <c r="G75" s="1100"/>
      <c r="H75" s="1101"/>
    </row>
    <row r="76" spans="1:8" ht="15">
      <c r="A76" s="212" t="s">
        <v>446</v>
      </c>
      <c r="B76" s="1022">
        <v>10843574</v>
      </c>
      <c r="C76" s="1021">
        <v>16717113</v>
      </c>
      <c r="D76" s="1021">
        <v>12161720</v>
      </c>
      <c r="E76" s="1018">
        <v>10843574</v>
      </c>
      <c r="F76" s="1101">
        <v>1.5416608029787964</v>
      </c>
      <c r="G76" s="1100">
        <v>1.1215601055519149</v>
      </c>
      <c r="H76" s="1101">
        <v>1</v>
      </c>
    </row>
    <row r="77" spans="1:8" ht="15">
      <c r="A77" s="212" t="s">
        <v>447</v>
      </c>
      <c r="B77" s="1022">
        <v>93874440</v>
      </c>
      <c r="C77" s="1021">
        <v>81011930</v>
      </c>
      <c r="D77" s="1021">
        <v>82179988</v>
      </c>
      <c r="E77" s="1018">
        <v>83480009</v>
      </c>
      <c r="F77" s="1101">
        <v>0.86298176585660591</v>
      </c>
      <c r="G77" s="1100">
        <v>0.87542453515568242</v>
      </c>
      <c r="H77" s="1101">
        <v>0.88927304386582762</v>
      </c>
    </row>
    <row r="78" spans="1:8" ht="15">
      <c r="A78" s="212" t="s">
        <v>448</v>
      </c>
      <c r="B78" s="1022">
        <v>19303950</v>
      </c>
      <c r="C78" s="1021">
        <v>19303950</v>
      </c>
      <c r="D78" s="1021">
        <v>19303950</v>
      </c>
      <c r="E78" s="1018">
        <v>19303950</v>
      </c>
      <c r="F78" s="1101">
        <v>1</v>
      </c>
      <c r="G78" s="1100">
        <v>1</v>
      </c>
      <c r="H78" s="1101">
        <v>1</v>
      </c>
    </row>
    <row r="79" spans="1:8" ht="15">
      <c r="A79" s="212" t="s">
        <v>449</v>
      </c>
      <c r="B79" s="1022">
        <v>-947487</v>
      </c>
      <c r="C79" s="1021">
        <v>-177488</v>
      </c>
      <c r="D79" s="1021">
        <v>-294819</v>
      </c>
      <c r="E79" s="1018">
        <v>-320367</v>
      </c>
      <c r="F79" s="1101">
        <v>0.18732499759891164</v>
      </c>
      <c r="G79" s="1100">
        <v>0.31115888661269231</v>
      </c>
      <c r="H79" s="1101">
        <v>0.33812284495723954</v>
      </c>
    </row>
    <row r="80" spans="1:8" ht="15">
      <c r="A80" s="212" t="s">
        <v>450</v>
      </c>
      <c r="B80" s="1022">
        <v>23600000</v>
      </c>
      <c r="C80" s="1021">
        <v>-4373496</v>
      </c>
      <c r="D80" s="1021">
        <v>-1631498</v>
      </c>
      <c r="E80" s="1018">
        <v>-249150</v>
      </c>
      <c r="F80" s="1101"/>
      <c r="G80" s="1100"/>
      <c r="H80" s="1101"/>
    </row>
    <row r="81" spans="1:8" ht="15">
      <c r="A81" s="212" t="s">
        <v>451</v>
      </c>
      <c r="B81" s="1022">
        <v>1889048</v>
      </c>
      <c r="C81" s="1021">
        <v>1889187</v>
      </c>
      <c r="D81" s="1021">
        <v>1875926</v>
      </c>
      <c r="E81" s="1021">
        <v>2059578</v>
      </c>
      <c r="F81" s="1101">
        <v>1.0000735820370896</v>
      </c>
      <c r="G81" s="1100">
        <v>0.99305364395187412</v>
      </c>
      <c r="H81" s="1101">
        <v>1.0902729840639307</v>
      </c>
    </row>
    <row r="82" spans="1:8" ht="15">
      <c r="A82" s="212" t="s">
        <v>707</v>
      </c>
      <c r="B82" s="1022">
        <v>75492</v>
      </c>
      <c r="C82" s="1021">
        <v>51578</v>
      </c>
      <c r="D82" s="1021">
        <v>52463</v>
      </c>
      <c r="E82" s="1021">
        <v>55903</v>
      </c>
      <c r="F82" s="1101">
        <v>0.68322471255232342</v>
      </c>
      <c r="G82" s="1100">
        <v>0.69494780903936837</v>
      </c>
      <c r="H82" s="1101">
        <v>0.74051555131669577</v>
      </c>
    </row>
    <row r="83" spans="1:8" ht="15">
      <c r="A83" s="212" t="s">
        <v>708</v>
      </c>
      <c r="B83" s="1022"/>
      <c r="C83" s="1021">
        <v>97344662</v>
      </c>
      <c r="D83" s="1021">
        <v>95811070</v>
      </c>
      <c r="E83" s="1021">
        <v>94904454</v>
      </c>
      <c r="F83" s="1101"/>
      <c r="G83" s="1100"/>
      <c r="H83" s="1101"/>
    </row>
    <row r="84" spans="1:8" ht="15">
      <c r="A84" s="212" t="s">
        <v>709</v>
      </c>
      <c r="B84" s="1022">
        <v>9000000</v>
      </c>
      <c r="C84" s="1021">
        <v>-4508236</v>
      </c>
      <c r="D84" s="1021">
        <v>-4723600</v>
      </c>
      <c r="E84" s="1021">
        <v>-4741479</v>
      </c>
      <c r="F84" s="1101"/>
      <c r="G84" s="1100"/>
      <c r="H84" s="1101"/>
    </row>
    <row r="85" spans="1:8" ht="15">
      <c r="A85" s="212" t="s">
        <v>452</v>
      </c>
      <c r="B85" s="1022">
        <v>-13337487</v>
      </c>
      <c r="C85" s="1021">
        <v>-5291876</v>
      </c>
      <c r="D85" s="1021">
        <v>-9261649</v>
      </c>
      <c r="E85" s="1021">
        <v>-11255973</v>
      </c>
      <c r="F85" s="1101">
        <v>0.39676709713006658</v>
      </c>
      <c r="G85" s="1100">
        <v>0.694407349750369</v>
      </c>
      <c r="H85" s="1101">
        <v>0.84393506812790142</v>
      </c>
    </row>
    <row r="86" spans="1:8" ht="15">
      <c r="A86" s="214"/>
      <c r="B86" s="712"/>
      <c r="C86" s="713"/>
      <c r="D86" s="776"/>
      <c r="E86" s="713"/>
      <c r="F86" s="878"/>
      <c r="G86" s="885"/>
      <c r="H86" s="885"/>
    </row>
    <row r="89" spans="1:8" ht="15">
      <c r="A89" s="658"/>
    </row>
    <row r="90" spans="1:8" ht="15.75">
      <c r="A90" s="185"/>
      <c r="B90" s="185"/>
      <c r="C90" s="186"/>
      <c r="D90" s="179"/>
      <c r="E90" s="179"/>
      <c r="F90" s="179"/>
      <c r="G90" s="187"/>
      <c r="H90" s="188" t="s">
        <v>2</v>
      </c>
    </row>
    <row r="91" spans="1:8" ht="15">
      <c r="A91" s="189"/>
      <c r="B91" s="190" t="s">
        <v>227</v>
      </c>
      <c r="C91" s="191" t="s">
        <v>229</v>
      </c>
      <c r="D91" s="192"/>
      <c r="E91" s="193"/>
      <c r="F91" s="194" t="s">
        <v>433</v>
      </c>
      <c r="G91" s="192"/>
      <c r="H91" s="193"/>
    </row>
    <row r="92" spans="1:8" ht="15">
      <c r="A92" s="195" t="s">
        <v>3</v>
      </c>
      <c r="B92" s="196" t="s">
        <v>228</v>
      </c>
      <c r="C92" s="197"/>
      <c r="D92" s="197"/>
      <c r="E92" s="197"/>
      <c r="F92" s="197" t="s">
        <v>4</v>
      </c>
      <c r="G92" s="197" t="s">
        <v>4</v>
      </c>
      <c r="H92" s="198"/>
    </row>
    <row r="93" spans="1:8" ht="15">
      <c r="A93" s="199"/>
      <c r="B93" s="200" t="s">
        <v>739</v>
      </c>
      <c r="C93" s="197" t="s">
        <v>768</v>
      </c>
      <c r="D93" s="197" t="s">
        <v>769</v>
      </c>
      <c r="E93" s="197" t="s">
        <v>770</v>
      </c>
      <c r="F93" s="198" t="s">
        <v>232</v>
      </c>
      <c r="G93" s="198" t="s">
        <v>437</v>
      </c>
      <c r="H93" s="198" t="s">
        <v>438</v>
      </c>
    </row>
    <row r="94" spans="1:8">
      <c r="A94" s="202" t="s">
        <v>439</v>
      </c>
      <c r="B94" s="203">
        <v>2</v>
      </c>
      <c r="C94" s="204">
        <v>3</v>
      </c>
      <c r="D94" s="204">
        <v>4</v>
      </c>
      <c r="E94" s="204">
        <v>5</v>
      </c>
      <c r="F94" s="204">
        <v>6</v>
      </c>
      <c r="G94" s="204">
        <v>7</v>
      </c>
      <c r="H94" s="204">
        <v>8</v>
      </c>
    </row>
    <row r="95" spans="1:8" ht="24" customHeight="1">
      <c r="A95" s="206" t="s">
        <v>440</v>
      </c>
      <c r="B95" s="1088">
        <v>398671644</v>
      </c>
      <c r="C95" s="1020">
        <v>343972696</v>
      </c>
      <c r="D95" s="1020">
        <v>382487793</v>
      </c>
      <c r="E95" s="1020"/>
      <c r="F95" s="1097">
        <v>0.86279699390910281</v>
      </c>
      <c r="G95" s="1097">
        <v>0.95940556283957834</v>
      </c>
      <c r="H95" s="1097"/>
    </row>
    <row r="96" spans="1:8" ht="24" customHeight="1">
      <c r="A96" s="207" t="s">
        <v>441</v>
      </c>
      <c r="B96" s="1089">
        <v>508019293</v>
      </c>
      <c r="C96" s="1089">
        <v>356042934</v>
      </c>
      <c r="D96" s="1089">
        <v>395692416</v>
      </c>
      <c r="E96" s="1089"/>
      <c r="F96" s="1097">
        <v>0.70084530037720438</v>
      </c>
      <c r="G96" s="1097">
        <v>0.77889249769102764</v>
      </c>
      <c r="H96" s="1097"/>
    </row>
    <row r="97" spans="1:8" ht="24" customHeight="1">
      <c r="A97" s="206" t="s">
        <v>442</v>
      </c>
      <c r="B97" s="1611">
        <v>-109347649</v>
      </c>
      <c r="C97" s="1020">
        <v>-12070238</v>
      </c>
      <c r="D97" s="1020">
        <v>-13204624</v>
      </c>
      <c r="E97" s="1020"/>
      <c r="F97" s="1097">
        <v>0.11038406504743417</v>
      </c>
      <c r="G97" s="1097">
        <v>0.12075818840878783</v>
      </c>
      <c r="H97" s="1097"/>
    </row>
    <row r="98" spans="1:8" ht="15.75">
      <c r="A98" s="209" t="s">
        <v>443</v>
      </c>
      <c r="B98" s="1090"/>
      <c r="C98" s="1091"/>
      <c r="D98" s="1091"/>
      <c r="E98" s="1091"/>
      <c r="F98" s="1099"/>
      <c r="G98" s="1098"/>
      <c r="H98" s="1098"/>
    </row>
    <row r="99" spans="1:8" ht="15.75">
      <c r="A99" s="1139" t="s">
        <v>444</v>
      </c>
      <c r="B99" s="1088"/>
      <c r="C99" s="1088"/>
      <c r="D99" s="1088">
        <v>1755327</v>
      </c>
      <c r="E99" s="1088"/>
      <c r="F99" s="1097"/>
      <c r="G99" s="1097"/>
      <c r="H99" s="1097"/>
    </row>
    <row r="100" spans="1:8" ht="47.25">
      <c r="A100" s="1138" t="s">
        <v>722</v>
      </c>
      <c r="B100" s="1088"/>
      <c r="C100" s="1088"/>
      <c r="D100" s="1088"/>
      <c r="E100" s="1088"/>
      <c r="F100" s="1097"/>
      <c r="G100" s="1097"/>
      <c r="H100" s="1097"/>
    </row>
    <row r="101" spans="1:8" ht="15.75">
      <c r="A101" s="206" t="s">
        <v>723</v>
      </c>
      <c r="B101" s="1089">
        <v>-16953881</v>
      </c>
      <c r="C101" s="1088">
        <v>1229395</v>
      </c>
      <c r="D101" s="1088">
        <v>-1732636</v>
      </c>
      <c r="E101" s="1088"/>
      <c r="F101" s="1097"/>
      <c r="G101" s="1097">
        <v>0.10219701317946021</v>
      </c>
      <c r="H101" s="1097"/>
    </row>
    <row r="102" spans="1:8" ht="15.75">
      <c r="A102" s="777" t="s">
        <v>724</v>
      </c>
      <c r="B102" s="1121">
        <v>126301530</v>
      </c>
      <c r="C102" s="1093">
        <v>12070238</v>
      </c>
      <c r="D102" s="1087">
        <v>14959950</v>
      </c>
      <c r="E102" s="1087"/>
      <c r="F102" s="1099">
        <v>9.5566839134886172E-2</v>
      </c>
      <c r="G102" s="1098">
        <v>0.11844630860766295</v>
      </c>
      <c r="H102" s="1098"/>
    </row>
    <row r="103" spans="1:8" ht="15">
      <c r="A103" s="212" t="s">
        <v>445</v>
      </c>
      <c r="B103" s="1022">
        <v>139639017</v>
      </c>
      <c r="C103" s="1021">
        <v>28673398</v>
      </c>
      <c r="D103" s="1021">
        <v>34601547</v>
      </c>
      <c r="E103" s="1021"/>
      <c r="F103" s="1100">
        <v>0.20533944320160891</v>
      </c>
      <c r="G103" s="1100">
        <v>0.24779282856166196</v>
      </c>
      <c r="H103" s="1101"/>
    </row>
    <row r="104" spans="1:8" ht="15">
      <c r="A104" s="213" t="s">
        <v>719</v>
      </c>
      <c r="B104" s="1022"/>
      <c r="C104" s="1022"/>
      <c r="D104" s="1022"/>
      <c r="E104" s="1022"/>
      <c r="F104" s="1100"/>
      <c r="G104" s="1100"/>
      <c r="H104" s="1101"/>
    </row>
    <row r="105" spans="1:8" ht="15">
      <c r="A105" s="212" t="s">
        <v>446</v>
      </c>
      <c r="B105" s="1022">
        <v>10843574</v>
      </c>
      <c r="C105" s="1021">
        <v>10843574</v>
      </c>
      <c r="D105" s="1021">
        <v>10843574</v>
      </c>
      <c r="E105" s="1018"/>
      <c r="F105" s="1101">
        <v>1</v>
      </c>
      <c r="G105" s="1100">
        <v>1</v>
      </c>
      <c r="H105" s="1101"/>
    </row>
    <row r="106" spans="1:8" ht="15">
      <c r="A106" s="212" t="s">
        <v>447</v>
      </c>
      <c r="B106" s="1022">
        <v>93874440</v>
      </c>
      <c r="C106" s="1021">
        <v>77267523</v>
      </c>
      <c r="D106" s="1021">
        <v>78075404</v>
      </c>
      <c r="E106" s="1018"/>
      <c r="F106" s="1101">
        <v>0.8230943694577566</v>
      </c>
      <c r="G106" s="1100">
        <v>0.83170034356529854</v>
      </c>
      <c r="H106" s="1101"/>
    </row>
    <row r="107" spans="1:8" ht="15">
      <c r="A107" s="212" t="s">
        <v>448</v>
      </c>
      <c r="B107" s="1022">
        <v>19303950</v>
      </c>
      <c r="C107" s="1021">
        <v>19303950</v>
      </c>
      <c r="D107" s="1021">
        <v>19303950</v>
      </c>
      <c r="E107" s="1018"/>
      <c r="F107" s="1101">
        <v>1</v>
      </c>
      <c r="G107" s="1100">
        <v>1</v>
      </c>
      <c r="H107" s="1101"/>
    </row>
    <row r="108" spans="1:8" ht="15">
      <c r="A108" s="212" t="s">
        <v>449</v>
      </c>
      <c r="B108" s="1022">
        <v>-947487</v>
      </c>
      <c r="C108" s="1021">
        <v>-440825</v>
      </c>
      <c r="D108" s="1021">
        <v>-440334</v>
      </c>
      <c r="E108" s="1018"/>
      <c r="F108" s="1101">
        <v>0.46525704310454918</v>
      </c>
      <c r="G108" s="1100">
        <v>0.46473883018975459</v>
      </c>
      <c r="H108" s="1101"/>
    </row>
    <row r="109" spans="1:8" ht="15">
      <c r="A109" s="212" t="s">
        <v>450</v>
      </c>
      <c r="B109" s="1022">
        <v>23600000</v>
      </c>
      <c r="C109" s="1021">
        <v>-1135633</v>
      </c>
      <c r="D109" s="1021">
        <v>4739007</v>
      </c>
      <c r="E109" s="1018"/>
      <c r="F109" s="1101"/>
      <c r="G109" s="1100">
        <v>0.20080538135593221</v>
      </c>
      <c r="H109" s="1101"/>
    </row>
    <row r="110" spans="1:8" ht="15">
      <c r="A110" s="212" t="s">
        <v>451</v>
      </c>
      <c r="B110" s="1022">
        <v>1889048</v>
      </c>
      <c r="C110" s="1021">
        <v>2041278</v>
      </c>
      <c r="D110" s="1021">
        <v>2037534</v>
      </c>
      <c r="E110" s="1021"/>
      <c r="F110" s="1101">
        <v>1.0805855647924245</v>
      </c>
      <c r="G110" s="1100">
        <v>1.0786036140955655</v>
      </c>
      <c r="H110" s="1101"/>
    </row>
    <row r="111" spans="1:8" ht="15">
      <c r="A111" s="212" t="s">
        <v>707</v>
      </c>
      <c r="B111" s="1022">
        <v>75492</v>
      </c>
      <c r="C111" s="1021">
        <v>54780</v>
      </c>
      <c r="D111" s="1021">
        <v>56341</v>
      </c>
      <c r="E111" s="1021"/>
      <c r="F111" s="1101">
        <v>0.72563980289302177</v>
      </c>
      <c r="G111" s="1100">
        <v>0.74631749059502994</v>
      </c>
      <c r="H111" s="1101"/>
    </row>
    <row r="112" spans="1:8" ht="15">
      <c r="A112" s="212" t="s">
        <v>708</v>
      </c>
      <c r="B112" s="1022"/>
      <c r="C112" s="1021">
        <v>84742333</v>
      </c>
      <c r="D112" s="1021">
        <v>85173807</v>
      </c>
      <c r="E112" s="1021"/>
      <c r="F112" s="1101"/>
      <c r="G112" s="1100"/>
      <c r="H112" s="1101"/>
    </row>
    <row r="113" spans="1:8" ht="15">
      <c r="A113" s="212" t="s">
        <v>709</v>
      </c>
      <c r="B113" s="1022">
        <v>9000000</v>
      </c>
      <c r="C113" s="1021">
        <v>-5481083</v>
      </c>
      <c r="D113" s="1021">
        <v>-5159878</v>
      </c>
      <c r="E113" s="1021"/>
      <c r="F113" s="1101"/>
      <c r="G113" s="1100"/>
      <c r="H113" s="1101"/>
    </row>
    <row r="114" spans="1:8" ht="15">
      <c r="A114" s="212" t="s">
        <v>452</v>
      </c>
      <c r="B114" s="1022">
        <v>-13337487</v>
      </c>
      <c r="C114" s="1021">
        <v>-16603160</v>
      </c>
      <c r="D114" s="1021">
        <v>-19641597</v>
      </c>
      <c r="E114" s="1021"/>
      <c r="F114" s="1101">
        <v>1.2448491983534828</v>
      </c>
      <c r="G114" s="1100">
        <v>1.4726610042806414</v>
      </c>
      <c r="H114" s="1101"/>
    </row>
    <row r="115" spans="1:8" ht="15">
      <c r="A115" s="214"/>
      <c r="B115" s="712"/>
      <c r="C115" s="713"/>
      <c r="D115" s="776"/>
      <c r="E115" s="713"/>
      <c r="F115" s="878"/>
      <c r="G115" s="885"/>
      <c r="H115" s="885"/>
    </row>
    <row r="117" spans="1:8" ht="15">
      <c r="A117" s="658"/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7" man="1"/>
    <brk id="60" max="7" man="1"/>
    <brk id="89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O22" sqref="O22"/>
    </sheetView>
  </sheetViews>
  <sheetFormatPr defaultColWidth="12.5703125" defaultRowHeight="12.75"/>
  <cols>
    <col min="1" max="1" width="65.5703125" style="216" customWidth="1"/>
    <col min="2" max="3" width="14.7109375" style="216" customWidth="1"/>
    <col min="4" max="4" width="16" style="216" bestFit="1" customWidth="1"/>
    <col min="5" max="5" width="14.7109375" style="216" customWidth="1"/>
    <col min="6" max="7" width="11.5703125" style="216" bestFit="1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620" t="s">
        <v>701</v>
      </c>
      <c r="C7" s="1621"/>
      <c r="D7" s="1620" t="s">
        <v>729</v>
      </c>
      <c r="E7" s="1622"/>
      <c r="F7" s="1623" t="s">
        <v>433</v>
      </c>
      <c r="G7" s="1624"/>
      <c r="H7" s="1625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5" t="s">
        <v>710</v>
      </c>
      <c r="D8" s="225" t="s">
        <v>231</v>
      </c>
      <c r="E8" s="226" t="s">
        <v>710</v>
      </c>
      <c r="F8" s="716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7" t="s">
        <v>769</v>
      </c>
      <c r="D9" s="230" t="s">
        <v>228</v>
      </c>
      <c r="E9" s="717" t="s">
        <v>769</v>
      </c>
      <c r="F9" s="718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19">
        <v>387734520</v>
      </c>
      <c r="C11" s="912">
        <v>367107592</v>
      </c>
      <c r="D11" s="893">
        <v>398671644</v>
      </c>
      <c r="E11" s="894">
        <v>382487793</v>
      </c>
      <c r="F11" s="879">
        <v>0.94680141453487299</v>
      </c>
      <c r="G11" s="880">
        <v>0.95940556283957834</v>
      </c>
      <c r="H11" s="877">
        <v>1.0418956222512554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5">
        <v>416234520</v>
      </c>
      <c r="C12" s="911">
        <v>368989937</v>
      </c>
      <c r="D12" s="893">
        <v>508019293</v>
      </c>
      <c r="E12" s="893">
        <v>395692416</v>
      </c>
      <c r="F12" s="1192">
        <v>0.88649527915176285</v>
      </c>
      <c r="G12" s="880">
        <v>0.77889249769102764</v>
      </c>
      <c r="H12" s="1101">
        <v>1.0723664152391235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3">
        <v>-28500000</v>
      </c>
      <c r="C13" s="911">
        <v>-1882346</v>
      </c>
      <c r="D13" s="893">
        <v>-109347649</v>
      </c>
      <c r="E13" s="893">
        <v>-13204624</v>
      </c>
      <c r="F13" s="1192">
        <v>6.6047228070175434E-2</v>
      </c>
      <c r="G13" s="880">
        <v>0.12075818840878783</v>
      </c>
      <c r="H13" s="1101">
        <v>7.0149823677474812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3"/>
      <c r="C14" s="911"/>
      <c r="D14" s="893"/>
      <c r="E14" s="893"/>
      <c r="F14" s="1192"/>
      <c r="G14" s="880"/>
      <c r="H14" s="1101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3"/>
      <c r="C15" s="911">
        <v>1198524</v>
      </c>
      <c r="D15" s="893"/>
      <c r="E15" s="893">
        <v>1755327</v>
      </c>
      <c r="F15" s="1192"/>
      <c r="G15" s="880"/>
      <c r="H15" s="1101">
        <v>1.4645739259288926</v>
      </c>
      <c r="J15" s="242"/>
      <c r="K15" s="243"/>
      <c r="L15" s="243"/>
      <c r="M15" s="243"/>
    </row>
    <row r="16" spans="1:20" ht="36.75" customHeight="1">
      <c r="A16" s="900" t="s">
        <v>725</v>
      </c>
      <c r="B16" s="893"/>
      <c r="C16" s="910">
        <v>-766455</v>
      </c>
      <c r="D16" s="893"/>
      <c r="E16" s="893"/>
      <c r="F16" s="1192"/>
      <c r="G16" s="880"/>
      <c r="H16" s="1101"/>
      <c r="J16" s="242"/>
      <c r="K16" s="243"/>
      <c r="L16" s="243"/>
      <c r="M16" s="243"/>
    </row>
    <row r="17" spans="1:10" ht="24" customHeight="1">
      <c r="A17" s="241" t="s">
        <v>726</v>
      </c>
      <c r="B17" s="893">
        <v>-15565291</v>
      </c>
      <c r="C17" s="913">
        <v>-487414</v>
      </c>
      <c r="D17" s="893">
        <v>-16953881</v>
      </c>
      <c r="E17" s="913">
        <v>-1732636</v>
      </c>
      <c r="F17" s="1192">
        <v>3.1314159176336634E-2</v>
      </c>
      <c r="G17" s="880">
        <v>0.10219701317946021</v>
      </c>
      <c r="H17" s="1101">
        <v>3.5547522229562549</v>
      </c>
    </row>
    <row r="18" spans="1:10" ht="24" customHeight="1">
      <c r="A18" s="241" t="s">
        <v>462</v>
      </c>
      <c r="B18" s="896">
        <v>44065291</v>
      </c>
      <c r="C18" s="915">
        <v>2314415</v>
      </c>
      <c r="D18" s="896">
        <v>126301530</v>
      </c>
      <c r="E18" s="896">
        <v>14959950</v>
      </c>
      <c r="F18" s="1192">
        <v>5.2522403630558122E-2</v>
      </c>
      <c r="G18" s="880">
        <v>0.11844630860766295</v>
      </c>
      <c r="H18" s="1101">
        <v>6.4638148300974541</v>
      </c>
    </row>
    <row r="19" spans="1:10" ht="24" customHeight="1">
      <c r="A19" s="241" t="s">
        <v>463</v>
      </c>
      <c r="B19" s="280">
        <v>56287820</v>
      </c>
      <c r="C19" s="914">
        <v>13579564</v>
      </c>
      <c r="D19" s="895">
        <v>139639017</v>
      </c>
      <c r="E19" s="895">
        <v>34601547</v>
      </c>
      <c r="F19" s="1192">
        <v>0.24125226381124726</v>
      </c>
      <c r="G19" s="880">
        <v>0.24779282856166196</v>
      </c>
      <c r="H19" s="1101">
        <v>2.5480602322725532</v>
      </c>
    </row>
    <row r="20" spans="1:10" ht="24" customHeight="1">
      <c r="A20" s="241" t="s">
        <v>464</v>
      </c>
      <c r="B20" s="280">
        <v>-12222529</v>
      </c>
      <c r="C20" s="914">
        <v>-11265149</v>
      </c>
      <c r="D20" s="895">
        <v>-13337487</v>
      </c>
      <c r="E20" s="895">
        <v>-19641597</v>
      </c>
      <c r="F20" s="1192">
        <v>0.92167087515194279</v>
      </c>
      <c r="G20" s="880">
        <v>1.4726610042806414</v>
      </c>
      <c r="H20" s="1101">
        <v>1.7435718781882068</v>
      </c>
    </row>
    <row r="21" spans="1:10" ht="8.1" customHeight="1">
      <c r="A21" s="244"/>
      <c r="B21" s="282" t="s">
        <v>4</v>
      </c>
      <c r="C21" s="897"/>
      <c r="D21" s="720"/>
      <c r="E21" s="897"/>
      <c r="F21" s="881"/>
      <c r="G21" s="882"/>
      <c r="H21" s="883"/>
    </row>
    <row r="22" spans="1:10" ht="8.1" customHeight="1">
      <c r="A22" s="721"/>
      <c r="B22" s="722"/>
      <c r="C22" s="722"/>
      <c r="D22" s="722"/>
      <c r="E22" s="723"/>
      <c r="F22" s="723"/>
      <c r="G22" s="723"/>
    </row>
    <row r="23" spans="1:10" s="76" customFormat="1" ht="15.75" customHeight="1">
      <c r="A23" s="1626"/>
      <c r="B23" s="1627"/>
      <c r="C23" s="1627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showGridLines="0" showZeros="0" zoomScale="70" zoomScaleNormal="70" zoomScaleSheetLayoutView="55" workbookViewId="0">
      <selection activeCell="U103" sqref="U103"/>
    </sheetView>
  </sheetViews>
  <sheetFormatPr defaultColWidth="7.85546875" defaultRowHeight="15"/>
  <cols>
    <col min="1" max="1" width="104.28515625" style="1025" customWidth="1"/>
    <col min="2" max="2" width="18.7109375" style="1024" customWidth="1"/>
    <col min="3" max="3" width="0.85546875" style="1025" customWidth="1"/>
    <col min="4" max="4" width="15.140625" style="1025" customWidth="1"/>
    <col min="5" max="5" width="1.28515625" style="1025" customWidth="1"/>
    <col min="6" max="6" width="17.42578125" style="1025" customWidth="1"/>
    <col min="7" max="7" width="0.28515625" style="1025" customWidth="1"/>
    <col min="8" max="8" width="15.140625" style="1025" customWidth="1"/>
    <col min="9" max="9" width="2.28515625" style="1025" customWidth="1"/>
    <col min="10" max="10" width="11.42578125" style="1025" customWidth="1"/>
    <col min="11" max="12" width="11.5703125" style="1025" customWidth="1"/>
    <col min="13" max="13" width="1.85546875" style="1026" customWidth="1"/>
    <col min="14" max="14" width="20.7109375" style="1026" customWidth="1"/>
    <col min="15" max="15" width="1.42578125" style="1026" customWidth="1"/>
    <col min="16" max="16" width="12.42578125" style="1026" customWidth="1"/>
    <col min="17" max="17" width="3.5703125" style="1026" customWidth="1"/>
    <col min="18" max="18" width="12.5703125" style="1026" customWidth="1"/>
    <col min="19" max="19" width="7.85546875" style="1027" customWidth="1"/>
    <col min="20" max="16384" width="7.85546875" style="1025"/>
  </cols>
  <sheetData>
    <row r="1" spans="1:19" ht="15.75">
      <c r="A1" s="1023" t="s">
        <v>532</v>
      </c>
      <c r="D1" s="1023" t="s">
        <v>4</v>
      </c>
    </row>
    <row r="2" spans="1:19" ht="15.75">
      <c r="A2" s="1634" t="s">
        <v>533</v>
      </c>
      <c r="B2" s="1634"/>
      <c r="C2" s="1634"/>
      <c r="D2" s="1634"/>
      <c r="E2" s="1634"/>
      <c r="F2" s="1634"/>
      <c r="G2" s="1634"/>
      <c r="H2" s="1634"/>
      <c r="I2" s="1634"/>
      <c r="J2" s="1634"/>
      <c r="K2" s="1634"/>
      <c r="L2" s="1634"/>
    </row>
    <row r="3" spans="1:19" ht="15.75">
      <c r="A3" s="1608"/>
      <c r="B3" s="1028"/>
      <c r="C3" s="1029"/>
      <c r="D3" s="1028"/>
      <c r="E3" s="1029"/>
      <c r="F3" s="1029"/>
      <c r="G3" s="1029"/>
      <c r="H3" s="1029"/>
      <c r="I3" s="1029"/>
      <c r="J3" s="1029"/>
      <c r="K3" s="1029"/>
      <c r="L3" s="1029"/>
    </row>
    <row r="4" spans="1:19" ht="15.75">
      <c r="A4" s="1027"/>
      <c r="B4" s="1030" t="s">
        <v>4</v>
      </c>
      <c r="C4" s="1031"/>
      <c r="D4" s="1092"/>
      <c r="E4" s="1027"/>
      <c r="F4" s="1027"/>
      <c r="G4" s="1027"/>
      <c r="H4" s="1027"/>
      <c r="I4" s="1027"/>
      <c r="J4" s="1027"/>
      <c r="K4" s="1032"/>
      <c r="L4" s="1032" t="s">
        <v>2</v>
      </c>
    </row>
    <row r="5" spans="1:19" ht="15.75">
      <c r="A5" s="1033"/>
      <c r="B5" s="1034" t="s">
        <v>227</v>
      </c>
      <c r="C5" s="1035"/>
      <c r="D5" s="1628" t="s">
        <v>229</v>
      </c>
      <c r="E5" s="1629"/>
      <c r="F5" s="1629"/>
      <c r="G5" s="1629"/>
      <c r="H5" s="1629"/>
      <c r="I5" s="1630"/>
      <c r="J5" s="1631" t="s">
        <v>433</v>
      </c>
      <c r="K5" s="1632"/>
      <c r="L5" s="1633"/>
    </row>
    <row r="6" spans="1:19" ht="15.75">
      <c r="A6" s="1036" t="s">
        <v>3</v>
      </c>
      <c r="B6" s="1037" t="s">
        <v>228</v>
      </c>
      <c r="C6" s="1035"/>
      <c r="D6" s="1038"/>
      <c r="E6" s="1039"/>
      <c r="F6" s="1038"/>
      <c r="G6" s="1039"/>
      <c r="H6" s="1038"/>
      <c r="I6" s="1039"/>
      <c r="J6" s="1040"/>
      <c r="K6" s="1041"/>
      <c r="L6" s="1041"/>
    </row>
    <row r="7" spans="1:19" ht="20.100000000000001" customHeight="1">
      <c r="A7" s="1042"/>
      <c r="B7" s="1043" t="s">
        <v>739</v>
      </c>
      <c r="C7" s="1044" t="s">
        <v>4</v>
      </c>
      <c r="D7" s="1045" t="s">
        <v>434</v>
      </c>
      <c r="E7" s="1046"/>
      <c r="F7" s="1043" t="s">
        <v>534</v>
      </c>
      <c r="G7" s="1047"/>
      <c r="H7" s="1043" t="s">
        <v>436</v>
      </c>
      <c r="I7" s="1047"/>
      <c r="J7" s="1048" t="s">
        <v>232</v>
      </c>
      <c r="K7" s="1049" t="s">
        <v>437</v>
      </c>
      <c r="L7" s="1049" t="s">
        <v>438</v>
      </c>
    </row>
    <row r="8" spans="1:19" s="1055" customFormat="1">
      <c r="A8" s="1050">
        <v>1</v>
      </c>
      <c r="B8" s="1051">
        <v>2</v>
      </c>
      <c r="C8" s="1052"/>
      <c r="D8" s="1051">
        <v>3</v>
      </c>
      <c r="E8" s="1052"/>
      <c r="F8" s="1053">
        <v>4</v>
      </c>
      <c r="G8" s="1052"/>
      <c r="H8" s="1051">
        <v>5</v>
      </c>
      <c r="I8" s="1052"/>
      <c r="J8" s="1052">
        <v>6</v>
      </c>
      <c r="K8" s="1052">
        <v>7</v>
      </c>
      <c r="L8" s="1050">
        <v>8</v>
      </c>
      <c r="M8" s="1026"/>
      <c r="N8" s="1026"/>
      <c r="O8" s="1026"/>
      <c r="P8" s="1026"/>
      <c r="Q8" s="1026"/>
      <c r="R8" s="1026"/>
      <c r="S8" s="1054"/>
    </row>
    <row r="9" spans="1:19" s="1055" customFormat="1" ht="20.100000000000001" customHeight="1">
      <c r="A9" s="1056" t="s">
        <v>535</v>
      </c>
      <c r="B9" s="1115">
        <v>398671644</v>
      </c>
      <c r="C9" s="1102"/>
      <c r="D9" s="1115">
        <v>40271702.796490014</v>
      </c>
      <c r="E9" s="1057"/>
      <c r="F9" s="1115">
        <v>69933048.037470371</v>
      </c>
      <c r="G9" s="1057"/>
      <c r="H9" s="1115">
        <v>96198155.077410132</v>
      </c>
      <c r="I9" s="1057"/>
      <c r="J9" s="1058">
        <v>0.10101471575061409</v>
      </c>
      <c r="K9" s="1058">
        <v>0.17541515452619041</v>
      </c>
      <c r="L9" s="1058">
        <v>0.24129670751654997</v>
      </c>
      <c r="M9" s="1059"/>
      <c r="N9" s="1059"/>
      <c r="O9" s="1059"/>
      <c r="P9" s="1112"/>
      <c r="Q9" s="1059"/>
      <c r="R9" s="1059"/>
      <c r="S9" s="1054"/>
    </row>
    <row r="10" spans="1:19" s="1055" customFormat="1" ht="15.75">
      <c r="A10" s="1060" t="s">
        <v>536</v>
      </c>
      <c r="B10" s="1116"/>
      <c r="C10" s="1104"/>
      <c r="D10" s="1116"/>
      <c r="E10" s="1105"/>
      <c r="F10" s="1116"/>
      <c r="G10" s="1105"/>
      <c r="H10" s="1116"/>
      <c r="I10" s="1105"/>
      <c r="J10" s="1062"/>
      <c r="K10" s="1062"/>
      <c r="L10" s="1062"/>
      <c r="M10" s="1059"/>
      <c r="N10" s="1059"/>
      <c r="O10" s="1059"/>
      <c r="P10" s="1059"/>
      <c r="Q10" s="1059"/>
      <c r="R10" s="1059"/>
      <c r="S10" s="1054"/>
    </row>
    <row r="11" spans="1:19" s="1055" customFormat="1" ht="20.100000000000001" customHeight="1">
      <c r="A11" s="1056" t="s">
        <v>537</v>
      </c>
      <c r="B11" s="1117">
        <v>349740000</v>
      </c>
      <c r="C11" s="1104"/>
      <c r="D11" s="1117">
        <v>37364857.538160004</v>
      </c>
      <c r="E11" s="1105"/>
      <c r="F11" s="1117">
        <v>64396018.776029989</v>
      </c>
      <c r="G11" s="1105"/>
      <c r="H11" s="1117">
        <v>86495085.891939998</v>
      </c>
      <c r="I11" s="1105"/>
      <c r="J11" s="1058">
        <v>0.10683609978315321</v>
      </c>
      <c r="K11" s="1058">
        <v>0.18412540394587404</v>
      </c>
      <c r="L11" s="1058">
        <v>0.24731253471704695</v>
      </c>
      <c r="M11" s="1059"/>
      <c r="N11" s="1059"/>
      <c r="O11" s="1059"/>
      <c r="P11" s="1059"/>
      <c r="Q11" s="1059"/>
      <c r="R11" s="1059"/>
      <c r="S11" s="1054"/>
    </row>
    <row r="12" spans="1:19" s="1055" customFormat="1" ht="15.75">
      <c r="A12" s="1060" t="s">
        <v>538</v>
      </c>
      <c r="B12" s="1116"/>
      <c r="C12" s="1107"/>
      <c r="D12" s="1116"/>
      <c r="E12" s="1105"/>
      <c r="F12" s="1116"/>
      <c r="G12" s="1105"/>
      <c r="H12" s="1116"/>
      <c r="I12" s="1105"/>
      <c r="J12" s="1062"/>
      <c r="K12" s="1062"/>
      <c r="L12" s="1062"/>
      <c r="M12" s="1059"/>
      <c r="N12" s="1059"/>
      <c r="O12" s="1059"/>
      <c r="P12" s="1059"/>
      <c r="Q12" s="1059"/>
      <c r="R12" s="1059"/>
      <c r="S12" s="1054"/>
    </row>
    <row r="13" spans="1:19" s="1055" customFormat="1">
      <c r="A13" s="1061" t="s">
        <v>539</v>
      </c>
      <c r="B13" s="1116">
        <v>170000000</v>
      </c>
      <c r="C13" s="1107"/>
      <c r="D13" s="1116">
        <v>21834443.679230005</v>
      </c>
      <c r="E13" s="1108"/>
      <c r="F13" s="1116">
        <v>35178303.764969997</v>
      </c>
      <c r="G13" s="1108"/>
      <c r="H13" s="1116">
        <v>44705439.100899994</v>
      </c>
      <c r="I13" s="1108"/>
      <c r="J13" s="1062">
        <v>0.12843790399547061</v>
      </c>
      <c r="K13" s="1062">
        <v>0.20693119861747056</v>
      </c>
      <c r="L13" s="1062">
        <v>0.26297317118176466</v>
      </c>
      <c r="M13" s="1059"/>
      <c r="N13" s="1059"/>
      <c r="O13" s="1059"/>
      <c r="P13" s="1059"/>
      <c r="Q13" s="1059"/>
      <c r="R13" s="1059"/>
      <c r="S13" s="1054"/>
    </row>
    <row r="14" spans="1:19" s="1055" customFormat="1">
      <c r="A14" s="1061" t="s">
        <v>540</v>
      </c>
      <c r="B14" s="1116">
        <v>68400000</v>
      </c>
      <c r="C14" s="1107"/>
      <c r="D14" s="1116">
        <v>5246192.4479900012</v>
      </c>
      <c r="E14" s="1108"/>
      <c r="F14" s="1116">
        <v>10528725.73446</v>
      </c>
      <c r="G14" s="1108"/>
      <c r="H14" s="1116">
        <v>16507584.979979996</v>
      </c>
      <c r="I14" s="1108"/>
      <c r="J14" s="1062">
        <v>7.6698719999853823E-2</v>
      </c>
      <c r="K14" s="1062">
        <v>0.15392873880789473</v>
      </c>
      <c r="L14" s="1062">
        <v>0.24133896169561397</v>
      </c>
      <c r="M14" s="1059"/>
      <c r="N14" s="1059"/>
      <c r="O14" s="1059"/>
      <c r="P14" s="1059"/>
      <c r="Q14" s="1059"/>
      <c r="R14" s="1112"/>
      <c r="S14" s="1054"/>
    </row>
    <row r="15" spans="1:19" s="1055" customFormat="1">
      <c r="A15" s="1063" t="s">
        <v>541</v>
      </c>
      <c r="B15" s="1116"/>
      <c r="C15" s="1107"/>
      <c r="D15" s="1116"/>
      <c r="E15" s="1108"/>
      <c r="F15" s="1116"/>
      <c r="G15" s="1108"/>
      <c r="H15" s="1116"/>
      <c r="I15" s="1108"/>
      <c r="J15" s="1062"/>
      <c r="K15" s="1062"/>
      <c r="L15" s="1062"/>
      <c r="M15" s="1059"/>
      <c r="N15" s="1059"/>
      <c r="O15" s="1059"/>
      <c r="P15" s="1059"/>
      <c r="Q15" s="1059"/>
      <c r="R15" s="1112"/>
      <c r="S15" s="1054"/>
    </row>
    <row r="16" spans="1:19" s="1055" customFormat="1">
      <c r="A16" s="1061" t="s">
        <v>542</v>
      </c>
      <c r="B16" s="1116">
        <v>2930833</v>
      </c>
      <c r="C16" s="1107"/>
      <c r="D16" s="1116">
        <v>306726.10679000005</v>
      </c>
      <c r="E16" s="1108"/>
      <c r="F16" s="1116">
        <v>622988.26691000012</v>
      </c>
      <c r="G16" s="1108"/>
      <c r="H16" s="1116">
        <v>970989.08902000007</v>
      </c>
      <c r="I16" s="1108"/>
      <c r="J16" s="1062">
        <v>0.10465492465452657</v>
      </c>
      <c r="K16" s="1062">
        <v>0.21256354999073646</v>
      </c>
      <c r="L16" s="1062">
        <v>0.33130140441983563</v>
      </c>
      <c r="M16" s="1059"/>
      <c r="N16" s="1059"/>
      <c r="O16" s="1059"/>
      <c r="P16" s="1059"/>
      <c r="Q16" s="1059"/>
      <c r="R16" s="1112"/>
      <c r="S16" s="1054"/>
    </row>
    <row r="17" spans="1:19" s="1055" customFormat="1">
      <c r="A17" s="1061" t="s">
        <v>543</v>
      </c>
      <c r="B17" s="1116">
        <v>65229370</v>
      </c>
      <c r="C17" s="1107"/>
      <c r="D17" s="1116">
        <v>4923219.0067300005</v>
      </c>
      <c r="E17" s="1108"/>
      <c r="F17" s="1116">
        <v>9874168.8844099995</v>
      </c>
      <c r="G17" s="1108"/>
      <c r="H17" s="1116">
        <v>15490455.818119995</v>
      </c>
      <c r="I17" s="1108"/>
      <c r="J17" s="1062">
        <v>7.5475495267392598E-2</v>
      </c>
      <c r="K17" s="1062">
        <v>0.15137611913789753</v>
      </c>
      <c r="L17" s="1062">
        <v>0.23747670440661922</v>
      </c>
      <c r="M17" s="1059"/>
      <c r="N17" s="1059"/>
      <c r="O17" s="1059"/>
      <c r="P17" s="1059"/>
      <c r="Q17" s="1059"/>
      <c r="R17" s="1112"/>
      <c r="S17" s="1054"/>
    </row>
    <row r="18" spans="1:19" s="1055" customFormat="1">
      <c r="A18" s="1061" t="s">
        <v>544</v>
      </c>
      <c r="B18" s="1116">
        <v>239797</v>
      </c>
      <c r="C18" s="1107"/>
      <c r="D18" s="1116">
        <v>16247.334469999998</v>
      </c>
      <c r="E18" s="1108"/>
      <c r="F18" s="1116">
        <v>31568.583139999999</v>
      </c>
      <c r="G18" s="1108"/>
      <c r="H18" s="1116">
        <v>46140.072840000001</v>
      </c>
      <c r="I18" s="1108"/>
      <c r="J18" s="1062">
        <v>6.7754536003369503E-2</v>
      </c>
      <c r="K18" s="1062">
        <v>0.1316471146011001</v>
      </c>
      <c r="L18" s="1062">
        <v>0.19241305287388916</v>
      </c>
      <c r="M18" s="1059"/>
      <c r="N18" s="1059"/>
      <c r="O18" s="1059"/>
      <c r="P18" s="1059"/>
      <c r="Q18" s="1059"/>
      <c r="R18" s="1112"/>
      <c r="S18" s="1054"/>
    </row>
    <row r="19" spans="1:19" s="1055" customFormat="1">
      <c r="A19" s="1061" t="s">
        <v>545</v>
      </c>
      <c r="B19" s="1116">
        <v>2300000</v>
      </c>
      <c r="C19" s="1107"/>
      <c r="D19" s="1116">
        <v>226407.51800000001</v>
      </c>
      <c r="E19" s="1108"/>
      <c r="F19" s="1116">
        <v>443364.07199999999</v>
      </c>
      <c r="G19" s="1108"/>
      <c r="H19" s="1116">
        <v>665145.22325000004</v>
      </c>
      <c r="I19" s="1108"/>
      <c r="J19" s="1062">
        <v>9.8438051304347837E-2</v>
      </c>
      <c r="K19" s="1062">
        <v>0.19276698782608695</v>
      </c>
      <c r="L19" s="1062">
        <v>0.28919357532608697</v>
      </c>
      <c r="M19" s="1059"/>
      <c r="N19" s="1059"/>
      <c r="O19" s="1059"/>
      <c r="P19" s="1059"/>
      <c r="Q19" s="1059"/>
      <c r="R19" s="1112"/>
      <c r="S19" s="1054"/>
    </row>
    <row r="20" spans="1:19" s="1055" customFormat="1">
      <c r="A20" s="1061" t="s">
        <v>546</v>
      </c>
      <c r="B20" s="1116">
        <v>38500000</v>
      </c>
      <c r="C20" s="1107"/>
      <c r="D20" s="1116">
        <v>3151916.9608299998</v>
      </c>
      <c r="E20" s="1108"/>
      <c r="F20" s="1116">
        <v>6281134.8918300001</v>
      </c>
      <c r="G20" s="1108"/>
      <c r="H20" s="1116">
        <v>9623352.6534700021</v>
      </c>
      <c r="I20" s="1108"/>
      <c r="J20" s="1062">
        <v>8.1867973008571418E-2</v>
      </c>
      <c r="K20" s="1062">
        <v>0.16314636082675324</v>
      </c>
      <c r="L20" s="1062">
        <v>0.2499572117784416</v>
      </c>
      <c r="M20" s="1059"/>
      <c r="N20" s="1059"/>
      <c r="O20" s="1059"/>
      <c r="P20" s="1059"/>
      <c r="Q20" s="1059"/>
      <c r="R20" s="1112"/>
      <c r="S20" s="1054"/>
    </row>
    <row r="21" spans="1:19" s="1055" customFormat="1">
      <c r="A21" s="1063" t="s">
        <v>547</v>
      </c>
      <c r="B21" s="1116"/>
      <c r="C21" s="1107"/>
      <c r="D21" s="1116"/>
      <c r="E21" s="1108"/>
      <c r="F21" s="1116"/>
      <c r="G21" s="1108"/>
      <c r="H21" s="1116"/>
      <c r="I21" s="1108"/>
      <c r="J21" s="1062"/>
      <c r="K21" s="1062"/>
      <c r="L21" s="1062"/>
      <c r="M21" s="1059"/>
      <c r="N21" s="1059"/>
      <c r="O21" s="1059"/>
      <c r="P21" s="1059"/>
      <c r="Q21" s="1059"/>
      <c r="R21" s="1112"/>
      <c r="S21" s="1054"/>
    </row>
    <row r="22" spans="1:19" s="1055" customFormat="1">
      <c r="A22" s="1061" t="s">
        <v>548</v>
      </c>
      <c r="B22" s="1116">
        <v>10000</v>
      </c>
      <c r="C22" s="1107"/>
      <c r="D22" s="1116">
        <v>-200.18199999999999</v>
      </c>
      <c r="E22" s="1108"/>
      <c r="F22" s="1116">
        <v>-200.18199999999999</v>
      </c>
      <c r="G22" s="1108"/>
      <c r="H22" s="1116">
        <v>-200.18199999999999</v>
      </c>
      <c r="I22" s="1108"/>
      <c r="J22" s="1062"/>
      <c r="K22" s="1062"/>
      <c r="L22" s="1062"/>
      <c r="M22" s="1059"/>
      <c r="N22" s="1059"/>
      <c r="O22" s="1059"/>
      <c r="P22" s="1059"/>
      <c r="Q22" s="1059"/>
      <c r="R22" s="1112"/>
      <c r="S22" s="1054"/>
    </row>
    <row r="23" spans="1:19" s="1055" customFormat="1">
      <c r="A23" s="1061" t="s">
        <v>549</v>
      </c>
      <c r="B23" s="1116">
        <v>64100000</v>
      </c>
      <c r="C23" s="1107"/>
      <c r="D23" s="1116">
        <v>6279245.7047300013</v>
      </c>
      <c r="E23" s="1108"/>
      <c r="F23" s="1116">
        <v>10895871.483669998</v>
      </c>
      <c r="G23" s="1108"/>
      <c r="H23" s="1116">
        <v>13443019.651490001</v>
      </c>
      <c r="I23" s="1108"/>
      <c r="J23" s="1062">
        <v>9.7960151399844014E-2</v>
      </c>
      <c r="K23" s="1062">
        <v>0.16998239444102961</v>
      </c>
      <c r="L23" s="1062">
        <v>0.20971949534305773</v>
      </c>
      <c r="M23" s="1059"/>
      <c r="N23" s="1112"/>
      <c r="O23" s="1059"/>
      <c r="P23" s="1059"/>
      <c r="Q23" s="1059"/>
      <c r="R23" s="1112"/>
      <c r="S23" s="1054"/>
    </row>
    <row r="24" spans="1:19" s="1055" customFormat="1">
      <c r="A24" s="1063" t="s">
        <v>541</v>
      </c>
      <c r="B24" s="1116"/>
      <c r="C24" s="1107"/>
      <c r="D24" s="1116"/>
      <c r="E24" s="1108"/>
      <c r="F24" s="1116"/>
      <c r="G24" s="1108"/>
      <c r="H24" s="1116"/>
      <c r="I24" s="1108"/>
      <c r="J24" s="1062"/>
      <c r="K24" s="1062"/>
      <c r="L24" s="1062"/>
      <c r="M24" s="1059"/>
      <c r="N24" s="1059"/>
      <c r="O24" s="1059"/>
      <c r="P24" s="1059"/>
      <c r="Q24" s="1059"/>
      <c r="R24" s="1112"/>
      <c r="S24" s="1054"/>
    </row>
    <row r="25" spans="1:19" s="1055" customFormat="1">
      <c r="A25" s="1061" t="s">
        <v>550</v>
      </c>
      <c r="B25" s="1116">
        <v>53548000</v>
      </c>
      <c r="C25" s="1107"/>
      <c r="D25" s="1116">
        <v>5814218.2895400012</v>
      </c>
      <c r="E25" s="1108"/>
      <c r="F25" s="1116">
        <v>9451702.1621699985</v>
      </c>
      <c r="G25" s="1108"/>
      <c r="H25" s="1116">
        <v>11190591.210800001</v>
      </c>
      <c r="I25" s="1108"/>
      <c r="J25" s="1062">
        <v>0.10857956019907375</v>
      </c>
      <c r="K25" s="1062">
        <v>0.17650896694871887</v>
      </c>
      <c r="L25" s="1062">
        <v>0.20898243091805485</v>
      </c>
      <c r="M25" s="1059"/>
      <c r="N25" s="1059"/>
      <c r="O25" s="1059"/>
      <c r="P25" s="1059"/>
      <c r="Q25" s="1059"/>
      <c r="R25" s="1112"/>
      <c r="S25" s="1054"/>
    </row>
    <row r="26" spans="1:19" s="1055" customFormat="1">
      <c r="A26" s="1061" t="s">
        <v>551</v>
      </c>
      <c r="B26" s="1116">
        <v>10539000</v>
      </c>
      <c r="C26" s="1107"/>
      <c r="D26" s="1116">
        <v>465027.41518999997</v>
      </c>
      <c r="E26" s="1108"/>
      <c r="F26" s="1116">
        <v>1444169.1774999998</v>
      </c>
      <c r="G26" s="1108"/>
      <c r="H26" s="1116">
        <v>2252428.2966900002</v>
      </c>
      <c r="I26" s="1108"/>
      <c r="J26" s="1062">
        <v>4.4124434499478123E-2</v>
      </c>
      <c r="K26" s="1062">
        <v>0.13703094956827022</v>
      </c>
      <c r="L26" s="1062">
        <v>0.21372315178764592</v>
      </c>
      <c r="M26" s="1059"/>
      <c r="N26" s="1059"/>
      <c r="O26" s="1059"/>
      <c r="P26" s="1059"/>
      <c r="Q26" s="1059"/>
      <c r="R26" s="1112"/>
      <c r="S26" s="1054"/>
    </row>
    <row r="27" spans="1:19" s="1055" customFormat="1">
      <c r="A27" s="1061" t="s">
        <v>552</v>
      </c>
      <c r="B27" s="1116">
        <v>13000</v>
      </c>
      <c r="C27" s="1107"/>
      <c r="D27" s="1116"/>
      <c r="E27" s="1108"/>
      <c r="F27" s="1116">
        <v>0.14399999999999999</v>
      </c>
      <c r="G27" s="1108"/>
      <c r="H27" s="1116">
        <v>0.14399999999999999</v>
      </c>
      <c r="I27" s="1108"/>
      <c r="J27" s="1062"/>
      <c r="K27" s="1062">
        <v>1.1076923076923075E-5</v>
      </c>
      <c r="L27" s="1062">
        <v>1.1076923076923075E-5</v>
      </c>
      <c r="M27" s="1059"/>
      <c r="N27" s="1059"/>
      <c r="O27" s="1059"/>
      <c r="P27" s="1059"/>
      <c r="Q27" s="1059"/>
      <c r="R27" s="1112"/>
      <c r="S27" s="1054"/>
    </row>
    <row r="28" spans="1:19" s="1055" customFormat="1">
      <c r="A28" s="1061" t="s">
        <v>553</v>
      </c>
      <c r="B28" s="1116">
        <v>1700000</v>
      </c>
      <c r="C28" s="1107"/>
      <c r="D28" s="1116">
        <v>118245.568</v>
      </c>
      <c r="E28" s="1108"/>
      <c r="F28" s="1116">
        <v>256188.79999999999</v>
      </c>
      <c r="G28" s="1108"/>
      <c r="H28" s="1116">
        <v>385581.80200000003</v>
      </c>
      <c r="I28" s="1108"/>
      <c r="J28" s="1062">
        <v>6.9556216470588239E-2</v>
      </c>
      <c r="K28" s="1062">
        <v>0.15069929411764704</v>
      </c>
      <c r="L28" s="1062">
        <v>0.22681282470588238</v>
      </c>
      <c r="M28" s="1059"/>
      <c r="N28" s="1059"/>
      <c r="O28" s="1059"/>
      <c r="P28" s="1059"/>
      <c r="Q28" s="1059"/>
      <c r="R28" s="1112"/>
      <c r="S28" s="1054"/>
    </row>
    <row r="29" spans="1:19" s="1055" customFormat="1">
      <c r="A29" s="1061" t="s">
        <v>554</v>
      </c>
      <c r="B29" s="1116">
        <v>4740000</v>
      </c>
      <c r="C29" s="1107"/>
      <c r="D29" s="1116">
        <v>508405.59606000001</v>
      </c>
      <c r="E29" s="1108"/>
      <c r="F29" s="1116">
        <v>812391.61801999994</v>
      </c>
      <c r="G29" s="1108"/>
      <c r="H29" s="1116">
        <v>1163301.9627699999</v>
      </c>
      <c r="I29" s="1108"/>
      <c r="J29" s="1062">
        <v>0.10725856456962025</v>
      </c>
      <c r="K29" s="1062">
        <v>0.17139063671308016</v>
      </c>
      <c r="L29" s="1062">
        <v>0.24542235501476792</v>
      </c>
      <c r="M29" s="1059"/>
      <c r="N29" s="1059"/>
      <c r="O29" s="1059"/>
      <c r="P29" s="1059"/>
      <c r="Q29" s="1059"/>
      <c r="R29" s="1112"/>
      <c r="S29" s="1054"/>
    </row>
    <row r="30" spans="1:19" s="1055" customFormat="1">
      <c r="A30" s="1061" t="s">
        <v>773</v>
      </c>
      <c r="B30" s="1116"/>
      <c r="C30" s="1107"/>
      <c r="D30" s="1116">
        <v>6.0999999999999999E-2</v>
      </c>
      <c r="E30" s="1108"/>
      <c r="F30" s="1116">
        <v>0.46417999999999998</v>
      </c>
      <c r="G30" s="1108"/>
      <c r="H30" s="1116">
        <v>0.52317999999999998</v>
      </c>
      <c r="I30" s="1108"/>
      <c r="J30" s="1062"/>
      <c r="K30" s="1062"/>
      <c r="L30" s="1062"/>
      <c r="M30" s="1059"/>
      <c r="N30" s="1059"/>
      <c r="O30" s="1059"/>
      <c r="P30" s="1059"/>
      <c r="Q30" s="1059"/>
      <c r="R30" s="1112"/>
      <c r="S30" s="1054"/>
    </row>
    <row r="31" spans="1:19" s="1055" customFormat="1">
      <c r="A31" s="1061" t="s">
        <v>775</v>
      </c>
      <c r="B31" s="1116"/>
      <c r="C31" s="1107"/>
      <c r="D31" s="1116">
        <v>2.32E-3</v>
      </c>
      <c r="E31" s="1108"/>
      <c r="F31" s="1116">
        <v>9.9000000000000008E-3</v>
      </c>
      <c r="G31" s="1108"/>
      <c r="H31" s="1116">
        <v>9.9000000000000008E-3</v>
      </c>
      <c r="I31" s="1108"/>
      <c r="J31" s="1062"/>
      <c r="K31" s="1062"/>
      <c r="L31" s="1062"/>
      <c r="M31" s="1059"/>
      <c r="N31" s="1059"/>
      <c r="O31" s="1059"/>
      <c r="P31" s="1059"/>
      <c r="Q31" s="1059"/>
      <c r="R31" s="1112"/>
      <c r="S31" s="1054"/>
    </row>
    <row r="32" spans="1:19" s="1055" customFormat="1">
      <c r="A32" s="1064" t="s">
        <v>774</v>
      </c>
      <c r="B32" s="1116"/>
      <c r="C32" s="1107"/>
      <c r="D32" s="1116"/>
      <c r="E32" s="1108"/>
      <c r="F32" s="1116">
        <v>37.936999999999998</v>
      </c>
      <c r="G32" s="1108"/>
      <c r="H32" s="1116">
        <v>1659.9849999999999</v>
      </c>
      <c r="I32" s="1108"/>
      <c r="J32" s="1062"/>
      <c r="K32" s="1062"/>
      <c r="L32" s="1062"/>
      <c r="M32" s="1059"/>
      <c r="N32" s="1059"/>
      <c r="O32" s="1059"/>
      <c r="P32" s="1059"/>
      <c r="Q32" s="1059"/>
      <c r="R32" s="1112"/>
      <c r="S32" s="1054"/>
    </row>
    <row r="33" spans="1:19" s="1055" customFormat="1" ht="20.100000000000001" customHeight="1">
      <c r="A33" s="1056" t="s">
        <v>555</v>
      </c>
      <c r="B33" s="1117">
        <v>46589928</v>
      </c>
      <c r="C33" s="1104"/>
      <c r="D33" s="1117">
        <v>2900729.1583700096</v>
      </c>
      <c r="E33" s="1105"/>
      <c r="F33" s="1117">
        <v>5501792.2564003812</v>
      </c>
      <c r="G33" s="1105"/>
      <c r="H33" s="1117">
        <v>9634619.600590134</v>
      </c>
      <c r="I33" s="1105"/>
      <c r="J33" s="1058">
        <v>6.2260863729388244E-2</v>
      </c>
      <c r="K33" s="1058">
        <v>0.11808973511185468</v>
      </c>
      <c r="L33" s="1058">
        <v>0.20679618995311894</v>
      </c>
      <c r="M33" s="1059"/>
      <c r="N33" s="1059"/>
      <c r="O33" s="1059"/>
      <c r="P33" s="1059"/>
      <c r="Q33" s="1059"/>
      <c r="R33" s="1112"/>
      <c r="S33" s="1054"/>
    </row>
    <row r="34" spans="1:19" s="1055" customFormat="1" ht="15.75">
      <c r="A34" s="1060" t="s">
        <v>538</v>
      </c>
      <c r="B34" s="1103"/>
      <c r="C34" s="1107"/>
      <c r="D34" s="1116"/>
      <c r="E34" s="1108"/>
      <c r="F34" s="1103"/>
      <c r="G34" s="1108"/>
      <c r="H34" s="1103"/>
      <c r="I34" s="1108"/>
      <c r="J34" s="1062"/>
      <c r="K34" s="1062"/>
      <c r="L34" s="1062"/>
      <c r="M34" s="1059"/>
      <c r="N34" s="1059"/>
      <c r="O34" s="1059"/>
      <c r="P34" s="1059"/>
      <c r="Q34" s="1059"/>
      <c r="R34" s="1112"/>
      <c r="S34" s="1054"/>
    </row>
    <row r="35" spans="1:19" s="1055" customFormat="1">
      <c r="A35" s="1061" t="s">
        <v>556</v>
      </c>
      <c r="B35" s="1106">
        <v>499868</v>
      </c>
      <c r="C35" s="1107"/>
      <c r="D35" s="1116">
        <v>489.55804999999998</v>
      </c>
      <c r="E35" s="1109"/>
      <c r="F35" s="1106">
        <v>12323.207109999999</v>
      </c>
      <c r="G35" s="1109"/>
      <c r="H35" s="1106">
        <v>36977.258269999998</v>
      </c>
      <c r="I35" s="1109"/>
      <c r="J35" s="1062">
        <v>9.7937465490889586E-4</v>
      </c>
      <c r="K35" s="1062">
        <v>2.4652922591564173E-2</v>
      </c>
      <c r="L35" s="1062">
        <v>7.3974045688061651E-2</v>
      </c>
      <c r="M35" s="1059"/>
      <c r="N35" s="1059"/>
      <c r="O35" s="1059"/>
      <c r="P35" s="1059"/>
      <c r="Q35" s="1059"/>
      <c r="R35" s="1112"/>
      <c r="S35" s="1054"/>
    </row>
    <row r="36" spans="1:19" s="1055" customFormat="1">
      <c r="A36" s="1063" t="s">
        <v>557</v>
      </c>
      <c r="B36" s="1106"/>
      <c r="C36" s="1107"/>
      <c r="D36" s="1116"/>
      <c r="E36" s="1108"/>
      <c r="F36" s="1106"/>
      <c r="G36" s="1108"/>
      <c r="H36" s="1106"/>
      <c r="I36" s="1108"/>
      <c r="J36" s="1062"/>
      <c r="K36" s="1062"/>
      <c r="L36" s="1062"/>
      <c r="M36" s="1059"/>
      <c r="N36" s="1059"/>
      <c r="O36" s="1059"/>
      <c r="P36" s="1112"/>
      <c r="Q36" s="1059"/>
      <c r="R36" s="1112"/>
      <c r="S36" s="1054"/>
    </row>
    <row r="37" spans="1:19" s="1055" customFormat="1">
      <c r="A37" s="1065" t="s">
        <v>558</v>
      </c>
      <c r="B37" s="1116">
        <v>499868</v>
      </c>
      <c r="C37" s="1107"/>
      <c r="D37" s="1116"/>
      <c r="E37" s="1108"/>
      <c r="F37" s="1116"/>
      <c r="G37" s="1108"/>
      <c r="H37" s="1116">
        <v>222.35276000000002</v>
      </c>
      <c r="I37" s="1108"/>
      <c r="J37" s="1062"/>
      <c r="K37" s="1062"/>
      <c r="L37" s="1062">
        <v>4.448229532596606E-4</v>
      </c>
      <c r="M37" s="1059"/>
      <c r="N37" s="1059"/>
      <c r="O37" s="1059"/>
      <c r="P37" s="1059"/>
      <c r="Q37" s="1059"/>
      <c r="R37" s="1059"/>
      <c r="S37" s="1054"/>
    </row>
    <row r="38" spans="1:19" s="1055" customFormat="1">
      <c r="A38" s="1065" t="s">
        <v>736</v>
      </c>
      <c r="B38" s="1116"/>
      <c r="C38" s="1107"/>
      <c r="D38" s="1116">
        <v>489.55804999999998</v>
      </c>
      <c r="E38" s="1108"/>
      <c r="F38" s="1116">
        <v>12323.207109999999</v>
      </c>
      <c r="G38" s="1108"/>
      <c r="H38" s="1116">
        <v>36754.905509999997</v>
      </c>
      <c r="I38" s="1108"/>
      <c r="J38" s="1062"/>
      <c r="K38" s="1062"/>
      <c r="L38" s="1062"/>
      <c r="M38" s="1059"/>
      <c r="N38" s="1059"/>
      <c r="O38" s="1059"/>
      <c r="P38" s="1059"/>
      <c r="Q38" s="1059"/>
      <c r="R38" s="1059"/>
      <c r="S38" s="1054"/>
    </row>
    <row r="39" spans="1:19" s="1055" customFormat="1">
      <c r="A39" s="1061" t="s">
        <v>732</v>
      </c>
      <c r="B39" s="1116">
        <v>7437077</v>
      </c>
      <c r="C39" s="1107"/>
      <c r="D39" s="1116"/>
      <c r="E39" s="1108"/>
      <c r="F39" s="1116"/>
      <c r="G39" s="1108"/>
      <c r="H39" s="1116"/>
      <c r="I39" s="1108"/>
      <c r="J39" s="1062"/>
      <c r="K39" s="1062"/>
      <c r="L39" s="1062"/>
      <c r="M39" s="1059"/>
      <c r="N39" s="1059"/>
      <c r="O39" s="1059"/>
      <c r="P39" s="1059"/>
      <c r="Q39" s="1059"/>
      <c r="R39" s="1059"/>
      <c r="S39" s="1054"/>
    </row>
    <row r="40" spans="1:19" s="1059" customFormat="1">
      <c r="A40" s="1061" t="s">
        <v>733</v>
      </c>
      <c r="B40" s="1116">
        <v>4680000</v>
      </c>
      <c r="C40" s="1107"/>
      <c r="D40" s="1116">
        <v>342794.23418999999</v>
      </c>
      <c r="E40" s="1108"/>
      <c r="F40" s="1116">
        <v>738884.02963</v>
      </c>
      <c r="G40" s="1108"/>
      <c r="H40" s="1116">
        <v>1125216.7647599999</v>
      </c>
      <c r="I40" s="1108"/>
      <c r="J40" s="1062">
        <v>7.3246631237179491E-2</v>
      </c>
      <c r="K40" s="1062">
        <v>0.15788120291239316</v>
      </c>
      <c r="L40" s="1062">
        <v>0.24043093264102564</v>
      </c>
      <c r="S40" s="1054"/>
    </row>
    <row r="41" spans="1:19" s="1059" customFormat="1">
      <c r="A41" s="1061" t="s">
        <v>734</v>
      </c>
      <c r="B41" s="1116">
        <v>31034571</v>
      </c>
      <c r="C41" s="1107"/>
      <c r="D41" s="1116">
        <v>2312515.8787200097</v>
      </c>
      <c r="E41" s="1108"/>
      <c r="F41" s="1116">
        <v>4260797.6645603813</v>
      </c>
      <c r="G41" s="1108"/>
      <c r="H41" s="1116">
        <v>7737775.924520134</v>
      </c>
      <c r="I41" s="1108"/>
      <c r="J41" s="1062">
        <v>7.4514188667857195E-2</v>
      </c>
      <c r="K41" s="1062">
        <v>0.13729197882453029</v>
      </c>
      <c r="L41" s="1062">
        <v>0.24932762642409764</v>
      </c>
      <c r="S41" s="1054"/>
    </row>
    <row r="42" spans="1:19" s="1059" customFormat="1">
      <c r="A42" s="1061" t="s">
        <v>735</v>
      </c>
      <c r="B42" s="1116">
        <v>2938412</v>
      </c>
      <c r="C42" s="1107"/>
      <c r="D42" s="1116">
        <v>244929.48741</v>
      </c>
      <c r="E42" s="1108"/>
      <c r="F42" s="1116">
        <v>489787.35509999999</v>
      </c>
      <c r="G42" s="1108"/>
      <c r="H42" s="1116">
        <v>734649.65304</v>
      </c>
      <c r="I42" s="1108"/>
      <c r="J42" s="1062">
        <v>8.3354372160881457E-2</v>
      </c>
      <c r="K42" s="1062">
        <v>0.16668437070771558</v>
      </c>
      <c r="L42" s="1062">
        <v>0.2500158769566691</v>
      </c>
      <c r="S42" s="1054"/>
    </row>
    <row r="43" spans="1:19" s="1059" customFormat="1" ht="20.100000000000001" customHeight="1">
      <c r="A43" s="1066" t="s">
        <v>559</v>
      </c>
      <c r="B43" s="1118">
        <v>2341716</v>
      </c>
      <c r="C43" s="1110"/>
      <c r="D43" s="1118">
        <v>6116.0999600000005</v>
      </c>
      <c r="E43" s="1111"/>
      <c r="F43" s="1118">
        <v>35237.005039999996</v>
      </c>
      <c r="G43" s="1111"/>
      <c r="H43" s="1118">
        <v>68449.584880000009</v>
      </c>
      <c r="I43" s="1110"/>
      <c r="J43" s="1067">
        <v>2.6118026097101442E-3</v>
      </c>
      <c r="K43" s="1067">
        <v>1.504751431855955E-2</v>
      </c>
      <c r="L43" s="1155">
        <v>2.9230523633096417E-2</v>
      </c>
      <c r="S43" s="1054"/>
    </row>
    <row r="44" spans="1:19">
      <c r="A44" s="1094"/>
    </row>
    <row r="45" spans="1:19">
      <c r="A45" s="1094"/>
    </row>
    <row r="47" spans="1:19" ht="15.75">
      <c r="A47" s="1027"/>
      <c r="B47" s="1030" t="s">
        <v>4</v>
      </c>
      <c r="C47" s="1031"/>
      <c r="D47" s="1092"/>
      <c r="E47" s="1027"/>
      <c r="F47" s="1027"/>
      <c r="G47" s="1027"/>
      <c r="H47" s="1027"/>
      <c r="I47" s="1027"/>
      <c r="J47" s="1027"/>
      <c r="K47" s="1032"/>
      <c r="L47" s="1032" t="s">
        <v>2</v>
      </c>
    </row>
    <row r="48" spans="1:19" ht="15.75">
      <c r="A48" s="1033"/>
      <c r="B48" s="1034" t="s">
        <v>227</v>
      </c>
      <c r="C48" s="1035"/>
      <c r="D48" s="1628" t="s">
        <v>229</v>
      </c>
      <c r="E48" s="1629"/>
      <c r="F48" s="1629"/>
      <c r="G48" s="1629"/>
      <c r="H48" s="1629"/>
      <c r="I48" s="1630"/>
      <c r="J48" s="1631" t="s">
        <v>433</v>
      </c>
      <c r="K48" s="1632"/>
      <c r="L48" s="1633"/>
    </row>
    <row r="49" spans="1:16" ht="15.75">
      <c r="A49" s="1036" t="s">
        <v>3</v>
      </c>
      <c r="B49" s="1037" t="s">
        <v>228</v>
      </c>
      <c r="C49" s="1035"/>
      <c r="D49" s="1038"/>
      <c r="E49" s="1039"/>
      <c r="F49" s="1038"/>
      <c r="G49" s="1039"/>
      <c r="H49" s="1038"/>
      <c r="I49" s="1039"/>
      <c r="J49" s="1040"/>
      <c r="K49" s="1041"/>
      <c r="L49" s="1041"/>
    </row>
    <row r="50" spans="1:16" ht="18.75">
      <c r="A50" s="1042"/>
      <c r="B50" s="1043" t="s">
        <v>739</v>
      </c>
      <c r="C50" s="1044" t="s">
        <v>4</v>
      </c>
      <c r="D50" s="1045" t="s">
        <v>745</v>
      </c>
      <c r="E50" s="1046"/>
      <c r="F50" s="1043" t="s">
        <v>746</v>
      </c>
      <c r="G50" s="1047"/>
      <c r="H50" s="1043" t="s">
        <v>747</v>
      </c>
      <c r="I50" s="1047"/>
      <c r="J50" s="1048" t="s">
        <v>232</v>
      </c>
      <c r="K50" s="1049" t="s">
        <v>437</v>
      </c>
      <c r="L50" s="1049" t="s">
        <v>438</v>
      </c>
    </row>
    <row r="51" spans="1:16">
      <c r="A51" s="1050">
        <v>1</v>
      </c>
      <c r="B51" s="1051">
        <v>2</v>
      </c>
      <c r="C51" s="1052"/>
      <c r="D51" s="1051">
        <v>3</v>
      </c>
      <c r="E51" s="1052"/>
      <c r="F51" s="1053">
        <v>4</v>
      </c>
      <c r="G51" s="1052"/>
      <c r="H51" s="1051">
        <v>5</v>
      </c>
      <c r="I51" s="1052"/>
      <c r="J51" s="1052">
        <v>6</v>
      </c>
      <c r="K51" s="1052">
        <v>7</v>
      </c>
      <c r="L51" s="1050">
        <v>8</v>
      </c>
      <c r="P51" s="898"/>
    </row>
    <row r="52" spans="1:16" ht="15.75">
      <c r="A52" s="1056" t="s">
        <v>535</v>
      </c>
      <c r="B52" s="1115">
        <v>398671644</v>
      </c>
      <c r="C52" s="1102"/>
      <c r="D52" s="1115">
        <v>129639962.90016042</v>
      </c>
      <c r="E52" s="1057"/>
      <c r="F52" s="1115">
        <v>157069687.24900994</v>
      </c>
      <c r="G52" s="1057"/>
      <c r="H52" s="1115">
        <v>197393904.03450069</v>
      </c>
      <c r="I52" s="1057"/>
      <c r="J52" s="1058">
        <v>0.32517979357508658</v>
      </c>
      <c r="K52" s="1058">
        <v>0.39398259096904803</v>
      </c>
      <c r="L52" s="1058">
        <v>0.49512902912779189</v>
      </c>
      <c r="N52" s="898"/>
    </row>
    <row r="53" spans="1:16" ht="15.75">
      <c r="A53" s="1060" t="s">
        <v>536</v>
      </c>
      <c r="B53" s="1116"/>
      <c r="C53" s="1104"/>
      <c r="D53" s="1116"/>
      <c r="E53" s="1105"/>
      <c r="F53" s="1116"/>
      <c r="G53" s="1105"/>
      <c r="H53" s="1116"/>
      <c r="I53" s="1105"/>
      <c r="J53" s="1062"/>
      <c r="K53" s="1062"/>
      <c r="L53" s="1062"/>
      <c r="N53" s="898"/>
    </row>
    <row r="54" spans="1:16" ht="15.75">
      <c r="A54" s="1056" t="s">
        <v>537</v>
      </c>
      <c r="B54" s="1117">
        <v>349740000</v>
      </c>
      <c r="C54" s="1104"/>
      <c r="D54" s="1117">
        <v>111227402.15588002</v>
      </c>
      <c r="E54" s="1105"/>
      <c r="F54" s="1117">
        <v>136295044.49980998</v>
      </c>
      <c r="G54" s="1105"/>
      <c r="H54" s="1117">
        <v>165548408.68345001</v>
      </c>
      <c r="I54" s="1105"/>
      <c r="J54" s="1058">
        <v>0.3180288275744268</v>
      </c>
      <c r="K54" s="1058">
        <v>0.38970390718765363</v>
      </c>
      <c r="L54" s="1058">
        <v>0.47334708264267744</v>
      </c>
      <c r="N54" s="898"/>
    </row>
    <row r="55" spans="1:16" ht="15.75">
      <c r="A55" s="1060" t="s">
        <v>538</v>
      </c>
      <c r="B55" s="1116"/>
      <c r="C55" s="1107"/>
      <c r="D55" s="1116"/>
      <c r="E55" s="1105"/>
      <c r="F55" s="1116"/>
      <c r="G55" s="1105"/>
      <c r="H55" s="1116"/>
      <c r="I55" s="1105"/>
      <c r="J55" s="1062"/>
      <c r="K55" s="1062"/>
      <c r="L55" s="1062"/>
      <c r="N55" s="898"/>
    </row>
    <row r="56" spans="1:16">
      <c r="A56" s="1061" t="s">
        <v>539</v>
      </c>
      <c r="B56" s="1116">
        <v>170000000</v>
      </c>
      <c r="C56" s="1107"/>
      <c r="D56" s="1116">
        <v>56091158.27314999</v>
      </c>
      <c r="E56" s="1108"/>
      <c r="F56" s="1116">
        <v>66715990.008130006</v>
      </c>
      <c r="G56" s="1108"/>
      <c r="H56" s="1116">
        <v>78418920.915380016</v>
      </c>
      <c r="I56" s="1108"/>
      <c r="J56" s="1062">
        <v>0.32994798984205875</v>
      </c>
      <c r="K56" s="1062">
        <v>0.39244700004782357</v>
      </c>
      <c r="L56" s="1062">
        <v>0.46128777009047067</v>
      </c>
      <c r="N56" s="898"/>
    </row>
    <row r="57" spans="1:16">
      <c r="A57" s="1061" t="s">
        <v>540</v>
      </c>
      <c r="B57" s="1116">
        <v>68400000</v>
      </c>
      <c r="C57" s="1107"/>
      <c r="D57" s="1116">
        <v>21664123.819010008</v>
      </c>
      <c r="E57" s="1108"/>
      <c r="F57" s="1116">
        <v>26264729.53895</v>
      </c>
      <c r="G57" s="1108"/>
      <c r="H57" s="1116">
        <v>32381639.032049995</v>
      </c>
      <c r="I57" s="1108"/>
      <c r="J57" s="1062">
        <v>0.31672695641827497</v>
      </c>
      <c r="K57" s="1062">
        <v>0.38398727396125731</v>
      </c>
      <c r="L57" s="1062">
        <v>0.47341577532236834</v>
      </c>
      <c r="N57" s="898"/>
    </row>
    <row r="58" spans="1:16">
      <c r="A58" s="1063" t="s">
        <v>541</v>
      </c>
      <c r="B58" s="1116"/>
      <c r="C58" s="1107"/>
      <c r="D58" s="1116"/>
      <c r="E58" s="1108"/>
      <c r="F58" s="1116"/>
      <c r="G58" s="1108"/>
      <c r="H58" s="1116"/>
      <c r="I58" s="1108"/>
      <c r="J58" s="1062"/>
      <c r="K58" s="1062"/>
      <c r="L58" s="1062"/>
      <c r="N58" s="898"/>
    </row>
    <row r="59" spans="1:16">
      <c r="A59" s="1061" t="s">
        <v>542</v>
      </c>
      <c r="B59" s="1116">
        <v>2930833</v>
      </c>
      <c r="C59" s="1107"/>
      <c r="D59" s="1116">
        <v>1140632.6545299997</v>
      </c>
      <c r="E59" s="1108"/>
      <c r="F59" s="1116">
        <v>1330562.6638500001</v>
      </c>
      <c r="G59" s="1108"/>
      <c r="H59" s="1116">
        <v>1594105.3976700001</v>
      </c>
      <c r="I59" s="1108"/>
      <c r="J59" s="1062">
        <v>0.38918377626087863</v>
      </c>
      <c r="K59" s="1062">
        <v>0.45398788120988132</v>
      </c>
      <c r="L59" s="1062">
        <v>0.54390864224266622</v>
      </c>
      <c r="N59" s="898"/>
    </row>
    <row r="60" spans="1:16">
      <c r="A60" s="1061" t="s">
        <v>543</v>
      </c>
      <c r="B60" s="1116">
        <v>65229370</v>
      </c>
      <c r="C60" s="1107"/>
      <c r="D60" s="1116">
        <v>20465453.650210012</v>
      </c>
      <c r="E60" s="1108"/>
      <c r="F60" s="1116">
        <v>24864531.43736</v>
      </c>
      <c r="G60" s="1108"/>
      <c r="H60" s="1116">
        <v>30698020.317269992</v>
      </c>
      <c r="I60" s="1108"/>
      <c r="J60" s="1062">
        <v>0.31374599586367324</v>
      </c>
      <c r="K60" s="1062">
        <v>0.38118613497815479</v>
      </c>
      <c r="L60" s="1062">
        <v>0.47061653848979368</v>
      </c>
      <c r="N60" s="898"/>
    </row>
    <row r="61" spans="1:16">
      <c r="A61" s="1061" t="s">
        <v>544</v>
      </c>
      <c r="B61" s="1116">
        <v>239797</v>
      </c>
      <c r="C61" s="1107"/>
      <c r="D61" s="1116">
        <v>58037.514269999992</v>
      </c>
      <c r="E61" s="1108"/>
      <c r="F61" s="1116">
        <v>69635.437739999994</v>
      </c>
      <c r="G61" s="1108"/>
      <c r="H61" s="1116">
        <v>89513.317110000004</v>
      </c>
      <c r="I61" s="1108"/>
      <c r="J61" s="1062">
        <v>0.24202769121381831</v>
      </c>
      <c r="K61" s="1062">
        <v>0.29039328156732569</v>
      </c>
      <c r="L61" s="1062">
        <v>0.37328789396864848</v>
      </c>
      <c r="N61" s="898"/>
    </row>
    <row r="62" spans="1:16">
      <c r="A62" s="1061" t="s">
        <v>545</v>
      </c>
      <c r="B62" s="1116">
        <v>2300000</v>
      </c>
      <c r="C62" s="1107"/>
      <c r="D62" s="1116">
        <v>804110.85124999995</v>
      </c>
      <c r="E62" s="1108"/>
      <c r="F62" s="1116">
        <v>918182.66524999996</v>
      </c>
      <c r="G62" s="1108"/>
      <c r="H62" s="1116">
        <v>1066684.5773799999</v>
      </c>
      <c r="I62" s="1108"/>
      <c r="J62" s="1062">
        <v>0.34961341358695652</v>
      </c>
      <c r="K62" s="1062">
        <v>0.39920985445652174</v>
      </c>
      <c r="L62" s="1062">
        <v>0.46377590320869561</v>
      </c>
      <c r="N62" s="898"/>
    </row>
    <row r="63" spans="1:16">
      <c r="A63" s="1061" t="s">
        <v>546</v>
      </c>
      <c r="B63" s="1116">
        <v>38500000</v>
      </c>
      <c r="C63" s="1107"/>
      <c r="D63" s="1116">
        <v>12870001.616179999</v>
      </c>
      <c r="E63" s="1108"/>
      <c r="F63" s="1116">
        <v>16624535.73769</v>
      </c>
      <c r="G63" s="1108"/>
      <c r="H63" s="1116">
        <v>22117925.480890002</v>
      </c>
      <c r="I63" s="1108"/>
      <c r="J63" s="1062">
        <v>0.33428575626441553</v>
      </c>
      <c r="K63" s="1062">
        <v>0.4318061230568831</v>
      </c>
      <c r="L63" s="1062">
        <v>0.57449157093220782</v>
      </c>
      <c r="N63" s="898"/>
    </row>
    <row r="64" spans="1:16">
      <c r="A64" s="1063" t="s">
        <v>547</v>
      </c>
      <c r="B64" s="1116"/>
      <c r="C64" s="1107"/>
      <c r="D64" s="1116"/>
      <c r="E64" s="1108"/>
      <c r="F64" s="1116"/>
      <c r="G64" s="1108"/>
      <c r="H64" s="1116"/>
      <c r="I64" s="1108"/>
      <c r="J64" s="1062"/>
      <c r="K64" s="1062"/>
      <c r="L64" s="1062"/>
      <c r="N64" s="898"/>
    </row>
    <row r="65" spans="1:14">
      <c r="A65" s="1061" t="s">
        <v>548</v>
      </c>
      <c r="B65" s="1116">
        <v>10000</v>
      </c>
      <c r="C65" s="1107"/>
      <c r="D65" s="1116">
        <v>-200.18199999999999</v>
      </c>
      <c r="E65" s="1108"/>
      <c r="F65" s="1116">
        <v>-200.18199999999999</v>
      </c>
      <c r="G65" s="1108"/>
      <c r="H65" s="1116">
        <v>-200.18199999999999</v>
      </c>
      <c r="I65" s="1108"/>
      <c r="J65" s="1062"/>
      <c r="K65" s="1062"/>
      <c r="L65" s="1062"/>
      <c r="N65" s="898"/>
    </row>
    <row r="66" spans="1:14">
      <c r="A66" s="1061" t="s">
        <v>549</v>
      </c>
      <c r="B66" s="1116">
        <v>64100000</v>
      </c>
      <c r="C66" s="1107"/>
      <c r="D66" s="1116">
        <v>17782129.311049998</v>
      </c>
      <c r="E66" s="1108"/>
      <c r="F66" s="1116">
        <v>23239300.890989996</v>
      </c>
      <c r="G66" s="1108"/>
      <c r="H66" s="1116">
        <v>28500450.964560006</v>
      </c>
      <c r="I66" s="1108"/>
      <c r="J66" s="1062">
        <v>0.27741231374492975</v>
      </c>
      <c r="K66" s="1062">
        <v>0.36254759580327606</v>
      </c>
      <c r="L66" s="1062">
        <v>0.4446248200399377</v>
      </c>
      <c r="N66" s="898"/>
    </row>
    <row r="67" spans="1:14">
      <c r="A67" s="1063" t="s">
        <v>541</v>
      </c>
      <c r="B67" s="1116"/>
      <c r="C67" s="1107"/>
      <c r="D67" s="1116"/>
      <c r="E67" s="1108"/>
      <c r="F67" s="1116"/>
      <c r="G67" s="1108"/>
      <c r="H67" s="1116"/>
      <c r="I67" s="1108"/>
      <c r="J67" s="1062"/>
      <c r="K67" s="1062"/>
      <c r="L67" s="1062"/>
      <c r="N67" s="898"/>
    </row>
    <row r="68" spans="1:14">
      <c r="A68" s="1061" t="s">
        <v>550</v>
      </c>
      <c r="B68" s="1116">
        <v>53548000</v>
      </c>
      <c r="C68" s="1107"/>
      <c r="D68" s="1116">
        <v>14174652.636940001</v>
      </c>
      <c r="E68" s="1108"/>
      <c r="F68" s="1116">
        <v>18464276.835879996</v>
      </c>
      <c r="G68" s="1108"/>
      <c r="H68" s="1116">
        <v>22763138.007870004</v>
      </c>
      <c r="I68" s="1108"/>
      <c r="J68" s="1062">
        <v>0.26470928208224398</v>
      </c>
      <c r="K68" s="1062">
        <v>0.34481730103607972</v>
      </c>
      <c r="L68" s="1062">
        <v>0.42509781892638387</v>
      </c>
      <c r="N68" s="898"/>
    </row>
    <row r="69" spans="1:14">
      <c r="A69" s="1061" t="s">
        <v>551</v>
      </c>
      <c r="B69" s="1116">
        <v>10539000</v>
      </c>
      <c r="C69" s="1107"/>
      <c r="D69" s="1116">
        <v>3607476.5301099997</v>
      </c>
      <c r="E69" s="1108"/>
      <c r="F69" s="1116">
        <v>4775023.9111099998</v>
      </c>
      <c r="G69" s="1108"/>
      <c r="H69" s="1116">
        <v>5737312.471690001</v>
      </c>
      <c r="I69" s="1108"/>
      <c r="J69" s="1062">
        <v>0.34229780150963085</v>
      </c>
      <c r="K69" s="1062">
        <v>0.45308130857861273</v>
      </c>
      <c r="L69" s="1062">
        <v>0.54438869643135035</v>
      </c>
      <c r="N69" s="898"/>
    </row>
    <row r="70" spans="1:14">
      <c r="A70" s="1061" t="s">
        <v>552</v>
      </c>
      <c r="B70" s="1116">
        <v>13000</v>
      </c>
      <c r="C70" s="1107"/>
      <c r="D70" s="1116">
        <v>0.14399999999999999</v>
      </c>
      <c r="E70" s="1108"/>
      <c r="F70" s="1116">
        <v>0.14399999999999999</v>
      </c>
      <c r="G70" s="1108"/>
      <c r="H70" s="1116">
        <v>0.48499999999999999</v>
      </c>
      <c r="I70" s="1108"/>
      <c r="J70" s="1062">
        <v>1.1076923076923075E-5</v>
      </c>
      <c r="K70" s="1062">
        <v>1.1076923076923075E-5</v>
      </c>
      <c r="L70" s="1062">
        <v>3.7307692307692308E-5</v>
      </c>
      <c r="N70" s="898"/>
    </row>
    <row r="71" spans="1:14">
      <c r="A71" s="1061" t="s">
        <v>553</v>
      </c>
      <c r="B71" s="1116">
        <v>1700000</v>
      </c>
      <c r="C71" s="1107"/>
      <c r="D71" s="1116">
        <v>496794.23800000001</v>
      </c>
      <c r="E71" s="1108"/>
      <c r="F71" s="1116">
        <v>600749.527</v>
      </c>
      <c r="G71" s="1108"/>
      <c r="H71" s="1116">
        <v>725150.61199999996</v>
      </c>
      <c r="I71" s="1108"/>
      <c r="J71" s="1062">
        <v>0.29223190470588234</v>
      </c>
      <c r="K71" s="1062">
        <v>0.35338207470588234</v>
      </c>
      <c r="L71" s="1062">
        <v>0.42655918352941175</v>
      </c>
      <c r="N71" s="898"/>
    </row>
    <row r="72" spans="1:14">
      <c r="A72" s="1061" t="s">
        <v>554</v>
      </c>
      <c r="B72" s="1116">
        <v>4740000</v>
      </c>
      <c r="C72" s="1107"/>
      <c r="D72" s="1116">
        <v>1519082.4626199999</v>
      </c>
      <c r="E72" s="1108"/>
      <c r="F72" s="1116">
        <v>1931579.0709000002</v>
      </c>
      <c r="G72" s="1108"/>
      <c r="H72" s="1116">
        <v>2337659.9792900002</v>
      </c>
      <c r="I72" s="1108"/>
      <c r="J72" s="1062">
        <v>0.32048153219831221</v>
      </c>
      <c r="K72" s="1062">
        <v>0.40750613310126588</v>
      </c>
      <c r="L72" s="1062">
        <v>0.49317721082067512</v>
      </c>
      <c r="N72" s="898"/>
    </row>
    <row r="73" spans="1:14">
      <c r="A73" s="1061" t="s">
        <v>773</v>
      </c>
      <c r="B73" s="1116"/>
      <c r="C73" s="1107"/>
      <c r="D73" s="1116">
        <v>1.32172</v>
      </c>
      <c r="E73" s="1108"/>
      <c r="F73" s="1116">
        <v>-23.212</v>
      </c>
      <c r="G73" s="1108"/>
      <c r="H73" s="1116">
        <v>-23.151</v>
      </c>
      <c r="I73" s="1108"/>
      <c r="J73" s="1062"/>
      <c r="K73" s="1062"/>
      <c r="L73" s="1062"/>
      <c r="N73" s="898"/>
    </row>
    <row r="74" spans="1:14">
      <c r="A74" s="1061" t="s">
        <v>775</v>
      </c>
      <c r="B74" s="1116"/>
      <c r="C74" s="1107"/>
      <c r="D74" s="1116">
        <v>9.9000000000000008E-3</v>
      </c>
      <c r="E74" s="1108"/>
      <c r="F74" s="1116">
        <v>1.9899999999999998E-2</v>
      </c>
      <c r="G74" s="1108"/>
      <c r="H74" s="1116">
        <v>1.9899999999999998E-2</v>
      </c>
      <c r="I74" s="1108"/>
      <c r="J74" s="1062"/>
      <c r="K74" s="1062"/>
      <c r="L74" s="1062"/>
      <c r="N74" s="898"/>
    </row>
    <row r="75" spans="1:14">
      <c r="A75" s="1064" t="s">
        <v>774</v>
      </c>
      <c r="B75" s="1116"/>
      <c r="C75" s="1107"/>
      <c r="D75" s="1116">
        <v>0.253</v>
      </c>
      <c r="E75" s="1108"/>
      <c r="F75" s="1116">
        <v>0.253</v>
      </c>
      <c r="G75" s="1108"/>
      <c r="H75" s="1116">
        <v>0.253</v>
      </c>
      <c r="I75" s="1108"/>
      <c r="J75" s="1062"/>
      <c r="K75" s="1062"/>
      <c r="L75" s="1062"/>
      <c r="N75" s="898"/>
    </row>
    <row r="76" spans="1:14" ht="18.75">
      <c r="A76" s="1056" t="s">
        <v>555</v>
      </c>
      <c r="B76" s="1117">
        <v>46589928</v>
      </c>
      <c r="C76" s="1104"/>
      <c r="D76" s="1117">
        <v>18327792.394650396</v>
      </c>
      <c r="E76" s="1105"/>
      <c r="F76" s="1117">
        <v>20634805.977689955</v>
      </c>
      <c r="G76" s="1105"/>
      <c r="H76" s="1117">
        <v>31278922.093000676</v>
      </c>
      <c r="I76" s="1159"/>
      <c r="J76" s="1058">
        <v>0.39338529122969229</v>
      </c>
      <c r="K76" s="1058">
        <v>0.44290272304541778</v>
      </c>
      <c r="L76" s="1058">
        <v>0.67136661153459343</v>
      </c>
      <c r="N76" s="898"/>
    </row>
    <row r="77" spans="1:14" ht="15.75">
      <c r="A77" s="1060" t="s">
        <v>538</v>
      </c>
      <c r="B77" s="1103"/>
      <c r="C77" s="1107"/>
      <c r="D77" s="1103"/>
      <c r="E77" s="1108"/>
      <c r="F77" s="1103"/>
      <c r="G77" s="1108"/>
      <c r="H77" s="1103"/>
      <c r="I77" s="1108"/>
      <c r="J77" s="1062"/>
      <c r="K77" s="1062"/>
      <c r="L77" s="1062"/>
      <c r="N77" s="898"/>
    </row>
    <row r="78" spans="1:14">
      <c r="A78" s="1061" t="s">
        <v>556</v>
      </c>
      <c r="B78" s="1106">
        <v>499868</v>
      </c>
      <c r="C78" s="1107"/>
      <c r="D78" s="1106">
        <v>105905.25874</v>
      </c>
      <c r="E78" s="1109"/>
      <c r="F78" s="1106">
        <v>112880.07127</v>
      </c>
      <c r="G78" s="1109"/>
      <c r="H78" s="1106">
        <v>72855.858680000005</v>
      </c>
      <c r="I78" s="1109"/>
      <c r="J78" s="1062">
        <v>0.21186645022285885</v>
      </c>
      <c r="K78" s="1062">
        <v>0.22581975895636447</v>
      </c>
      <c r="L78" s="1062">
        <v>0.14575019541158868</v>
      </c>
      <c r="N78" s="898"/>
    </row>
    <row r="79" spans="1:14">
      <c r="A79" s="1063" t="s">
        <v>557</v>
      </c>
      <c r="B79" s="1106"/>
      <c r="C79" s="1107"/>
      <c r="D79" s="1106"/>
      <c r="E79" s="1108"/>
      <c r="F79" s="1106"/>
      <c r="G79" s="1108"/>
      <c r="H79" s="1106"/>
      <c r="I79" s="1108"/>
      <c r="J79" s="1062"/>
      <c r="K79" s="1062"/>
      <c r="L79" s="1062"/>
      <c r="N79" s="898"/>
    </row>
    <row r="80" spans="1:14">
      <c r="A80" s="1065" t="s">
        <v>558</v>
      </c>
      <c r="B80" s="1116">
        <v>499868</v>
      </c>
      <c r="C80" s="1107"/>
      <c r="D80" s="1116">
        <v>222.35276000000002</v>
      </c>
      <c r="E80" s="1108"/>
      <c r="F80" s="1116">
        <v>222.35276000000002</v>
      </c>
      <c r="G80" s="1108"/>
      <c r="H80" s="1116">
        <v>721.45517000000007</v>
      </c>
      <c r="I80" s="1108"/>
      <c r="J80" s="1062">
        <v>4.448229532596606E-4</v>
      </c>
      <c r="K80" s="1062">
        <v>4.448229532596606E-4</v>
      </c>
      <c r="L80" s="1062">
        <v>1.4432913689213954E-3</v>
      </c>
      <c r="N80" s="898"/>
    </row>
    <row r="81" spans="1:14">
      <c r="A81" s="1065" t="s">
        <v>736</v>
      </c>
      <c r="B81" s="1116"/>
      <c r="C81" s="1107"/>
      <c r="D81" s="1116">
        <v>105682.90598000001</v>
      </c>
      <c r="E81" s="1108"/>
      <c r="F81" s="1116">
        <v>112657.71851000001</v>
      </c>
      <c r="G81" s="1108"/>
      <c r="H81" s="1116">
        <v>72134.403510000004</v>
      </c>
      <c r="I81" s="1108"/>
      <c r="J81" s="1062"/>
      <c r="K81" s="1062"/>
      <c r="L81" s="1062"/>
      <c r="N81" s="898"/>
    </row>
    <row r="82" spans="1:14">
      <c r="A82" s="1061" t="s">
        <v>732</v>
      </c>
      <c r="B82" s="1116">
        <v>7437077</v>
      </c>
      <c r="C82" s="1107"/>
      <c r="D82" s="1116"/>
      <c r="E82" s="1108"/>
      <c r="F82" s="1116"/>
      <c r="G82" s="1108"/>
      <c r="H82" s="1116">
        <v>7437077.4013100006</v>
      </c>
      <c r="I82" s="1108"/>
      <c r="J82" s="1062"/>
      <c r="K82" s="1062"/>
      <c r="L82" s="1062">
        <v>1.0000000539607161</v>
      </c>
      <c r="N82" s="898"/>
    </row>
    <row r="83" spans="1:14">
      <c r="A83" s="1061" t="s">
        <v>733</v>
      </c>
      <c r="B83" s="1116">
        <v>4680000</v>
      </c>
      <c r="C83" s="1107"/>
      <c r="D83" s="1116">
        <v>1453839.08127</v>
      </c>
      <c r="E83" s="1108"/>
      <c r="F83" s="1116">
        <v>1790891.12329</v>
      </c>
      <c r="G83" s="1108"/>
      <c r="H83" s="1116">
        <v>2116915.7908000001</v>
      </c>
      <c r="I83" s="1108"/>
      <c r="J83" s="1062">
        <v>0.3106493763397436</v>
      </c>
      <c r="K83" s="1062">
        <v>0.38266904343803421</v>
      </c>
      <c r="L83" s="1062">
        <v>0.45233243393162392</v>
      </c>
      <c r="N83" s="898"/>
    </row>
    <row r="84" spans="1:14">
      <c r="A84" s="1061" t="s">
        <v>734</v>
      </c>
      <c r="B84" s="1116">
        <v>31034571</v>
      </c>
      <c r="C84" s="1107"/>
      <c r="D84" s="1116">
        <v>15789367.492870396</v>
      </c>
      <c r="E84" s="1108"/>
      <c r="F84" s="1116">
        <v>17508323.310589958</v>
      </c>
      <c r="G84" s="1108"/>
      <c r="H84" s="1116">
        <v>20185252.096930675</v>
      </c>
      <c r="I84" s="1108"/>
      <c r="J84" s="1062">
        <v>0.50876706150925677</v>
      </c>
      <c r="K84" s="1062">
        <v>0.56415548037026053</v>
      </c>
      <c r="L84" s="1062">
        <v>0.65041182934124253</v>
      </c>
      <c r="N84" s="898"/>
    </row>
    <row r="85" spans="1:14">
      <c r="A85" s="1061" t="s">
        <v>735</v>
      </c>
      <c r="B85" s="1116">
        <v>2938412</v>
      </c>
      <c r="C85" s="1107"/>
      <c r="D85" s="1116">
        <v>978680.56177000003</v>
      </c>
      <c r="E85" s="1108"/>
      <c r="F85" s="1116">
        <v>1222711.47254</v>
      </c>
      <c r="G85" s="1108"/>
      <c r="H85" s="1116">
        <v>1466820.9452799999</v>
      </c>
      <c r="I85" s="1108"/>
      <c r="J85" s="1062">
        <v>0.33306444493488319</v>
      </c>
      <c r="K85" s="1062">
        <v>0.41611301360734981</v>
      </c>
      <c r="L85" s="1062">
        <v>0.49918831847950523</v>
      </c>
      <c r="N85" s="898"/>
    </row>
    <row r="86" spans="1:14" ht="15.75">
      <c r="A86" s="1066" t="s">
        <v>559</v>
      </c>
      <c r="B86" s="1118">
        <v>2341716</v>
      </c>
      <c r="C86" s="1110"/>
      <c r="D86" s="1118">
        <v>84768.349629999997</v>
      </c>
      <c r="E86" s="1111"/>
      <c r="F86" s="1118">
        <v>139836.77151000002</v>
      </c>
      <c r="G86" s="1111"/>
      <c r="H86" s="1118">
        <v>566573.25805000006</v>
      </c>
      <c r="I86" s="1110"/>
      <c r="J86" s="1067">
        <v>3.6199244327663985E-2</v>
      </c>
      <c r="K86" s="1067">
        <v>5.9715512688131279E-2</v>
      </c>
      <c r="L86" s="1155">
        <v>0.2419478954962942</v>
      </c>
      <c r="N86" s="898"/>
    </row>
    <row r="87" spans="1:14" ht="12.75" customHeight="1"/>
    <row r="88" spans="1:14">
      <c r="A88" s="1055"/>
    </row>
    <row r="89" spans="1:14" ht="15.75">
      <c r="A89" s="1027"/>
      <c r="B89" s="1030" t="s">
        <v>4</v>
      </c>
      <c r="C89" s="1031"/>
      <c r="D89" s="1092"/>
      <c r="E89" s="1027"/>
      <c r="F89" s="1027"/>
      <c r="G89" s="1027"/>
      <c r="H89" s="1027"/>
      <c r="I89" s="1027"/>
      <c r="J89" s="1027"/>
      <c r="K89" s="1032"/>
      <c r="L89" s="1032" t="s">
        <v>2</v>
      </c>
    </row>
    <row r="90" spans="1:14" ht="15.75">
      <c r="A90" s="1033"/>
      <c r="B90" s="1034" t="s">
        <v>227</v>
      </c>
      <c r="C90" s="1035"/>
      <c r="D90" s="1628" t="s">
        <v>229</v>
      </c>
      <c r="E90" s="1629"/>
      <c r="F90" s="1629"/>
      <c r="G90" s="1629"/>
      <c r="H90" s="1629"/>
      <c r="I90" s="1630"/>
      <c r="J90" s="1631" t="s">
        <v>433</v>
      </c>
      <c r="K90" s="1632"/>
      <c r="L90" s="1633"/>
    </row>
    <row r="91" spans="1:14" ht="15.75">
      <c r="A91" s="1036" t="s">
        <v>3</v>
      </c>
      <c r="B91" s="1037" t="s">
        <v>228</v>
      </c>
      <c r="C91" s="1035"/>
      <c r="D91" s="1038"/>
      <c r="E91" s="1039"/>
      <c r="F91" s="1038"/>
      <c r="G91" s="1039"/>
      <c r="H91" s="1038"/>
      <c r="I91" s="1039"/>
      <c r="J91" s="1040"/>
      <c r="K91" s="1041"/>
      <c r="L91" s="1041"/>
    </row>
    <row r="92" spans="1:14" ht="18.75">
      <c r="A92" s="1042"/>
      <c r="B92" s="1043" t="s">
        <v>739</v>
      </c>
      <c r="C92" s="1044" t="s">
        <v>4</v>
      </c>
      <c r="D92" s="1045" t="s">
        <v>757</v>
      </c>
      <c r="E92" s="1046"/>
      <c r="F92" s="1043" t="s">
        <v>758</v>
      </c>
      <c r="G92" s="1047"/>
      <c r="H92" s="1043" t="s">
        <v>759</v>
      </c>
      <c r="I92" s="1047"/>
      <c r="J92" s="1048" t="s">
        <v>232</v>
      </c>
      <c r="K92" s="1049" t="s">
        <v>437</v>
      </c>
      <c r="L92" s="1049" t="s">
        <v>438</v>
      </c>
    </row>
    <row r="93" spans="1:14">
      <c r="A93" s="1050">
        <v>1</v>
      </c>
      <c r="B93" s="1051">
        <v>2</v>
      </c>
      <c r="C93" s="1052"/>
      <c r="D93" s="1051">
        <v>3</v>
      </c>
      <c r="E93" s="1052"/>
      <c r="F93" s="1053">
        <v>4</v>
      </c>
      <c r="G93" s="1052"/>
      <c r="H93" s="1051">
        <v>5</v>
      </c>
      <c r="I93" s="1052"/>
      <c r="J93" s="1052">
        <v>6</v>
      </c>
      <c r="K93" s="1052">
        <v>7</v>
      </c>
      <c r="L93" s="1050">
        <v>8</v>
      </c>
    </row>
    <row r="94" spans="1:14" ht="15.75">
      <c r="A94" s="1056" t="s">
        <v>535</v>
      </c>
      <c r="B94" s="1115">
        <v>398671644</v>
      </c>
      <c r="C94" s="1102"/>
      <c r="D94" s="1115">
        <v>235806920.44989973</v>
      </c>
      <c r="E94" s="1057"/>
      <c r="F94" s="1115">
        <v>268909812.70524997</v>
      </c>
      <c r="G94" s="1102"/>
      <c r="H94" s="1115">
        <v>304511824.7823481</v>
      </c>
      <c r="I94" s="1057"/>
      <c r="J94" s="1058">
        <v>0.59148154627696503</v>
      </c>
      <c r="K94" s="1058">
        <v>0.67451452028840553</v>
      </c>
      <c r="L94" s="1058">
        <v>0.76381611124153115</v>
      </c>
    </row>
    <row r="95" spans="1:14" ht="15.75">
      <c r="A95" s="1060" t="s">
        <v>536</v>
      </c>
      <c r="B95" s="1116"/>
      <c r="C95" s="1104"/>
      <c r="D95" s="1116"/>
      <c r="E95" s="1105"/>
      <c r="F95" s="1116"/>
      <c r="G95" s="1105"/>
      <c r="H95" s="1116"/>
      <c r="I95" s="1105"/>
      <c r="J95" s="1062"/>
      <c r="K95" s="1062"/>
      <c r="L95" s="1062"/>
    </row>
    <row r="96" spans="1:14" ht="15.75">
      <c r="A96" s="1056" t="s">
        <v>537</v>
      </c>
      <c r="B96" s="1117">
        <v>349740000</v>
      </c>
      <c r="C96" s="1104"/>
      <c r="D96" s="1117">
        <v>200306136.03803003</v>
      </c>
      <c r="E96" s="1105"/>
      <c r="F96" s="1117">
        <v>233210076.18811995</v>
      </c>
      <c r="G96" s="1105"/>
      <c r="H96" s="1117">
        <v>264847425.45721003</v>
      </c>
      <c r="I96" s="1105"/>
      <c r="J96" s="1058">
        <v>0.57272870142971932</v>
      </c>
      <c r="K96" s="1058">
        <v>0.66680984785303354</v>
      </c>
      <c r="L96" s="1058">
        <v>0.75726947291476532</v>
      </c>
    </row>
    <row r="97" spans="1:12" ht="15.75">
      <c r="A97" s="1060" t="s">
        <v>538</v>
      </c>
      <c r="B97" s="1116"/>
      <c r="C97" s="1107"/>
      <c r="D97" s="1116"/>
      <c r="E97" s="1105"/>
      <c r="F97" s="1116"/>
      <c r="G97" s="1105"/>
      <c r="H97" s="1116"/>
      <c r="I97" s="1105"/>
      <c r="J97" s="1062"/>
      <c r="K97" s="1062"/>
      <c r="L97" s="1062"/>
    </row>
    <row r="98" spans="1:12">
      <c r="A98" s="1061" t="s">
        <v>539</v>
      </c>
      <c r="B98" s="1116">
        <v>170000000</v>
      </c>
      <c r="C98" s="1107"/>
      <c r="D98" s="1116">
        <v>97335178.018619999</v>
      </c>
      <c r="E98" s="1108"/>
      <c r="F98" s="1116">
        <v>115118539.02754998</v>
      </c>
      <c r="G98" s="1108"/>
      <c r="H98" s="1116">
        <v>131055315.27565001</v>
      </c>
      <c r="I98" s="1108"/>
      <c r="J98" s="1062">
        <v>0.57255987069776471</v>
      </c>
      <c r="K98" s="1062">
        <v>0.67716787663264699</v>
      </c>
      <c r="L98" s="1062">
        <v>0.77091361926852942</v>
      </c>
    </row>
    <row r="99" spans="1:12">
      <c r="A99" s="1061" t="s">
        <v>540</v>
      </c>
      <c r="B99" s="1116">
        <v>68400000</v>
      </c>
      <c r="C99" s="1107"/>
      <c r="D99" s="1116">
        <v>38541179.072920009</v>
      </c>
      <c r="E99" s="1108"/>
      <c r="F99" s="1116">
        <v>45072638.138959989</v>
      </c>
      <c r="G99" s="1108"/>
      <c r="H99" s="1116">
        <v>51922574.293260008</v>
      </c>
      <c r="I99" s="1108"/>
      <c r="J99" s="1062">
        <v>0.56346753030584806</v>
      </c>
      <c r="K99" s="1062">
        <v>0.65895669793801148</v>
      </c>
      <c r="L99" s="1062">
        <v>0.75910196335175451</v>
      </c>
    </row>
    <row r="100" spans="1:12">
      <c r="A100" s="1063" t="s">
        <v>541</v>
      </c>
      <c r="B100" s="1116"/>
      <c r="C100" s="1107"/>
      <c r="D100" s="1116"/>
      <c r="E100" s="1108"/>
      <c r="F100" s="1116"/>
      <c r="G100" s="1108"/>
      <c r="H100" s="1116"/>
      <c r="I100" s="1108"/>
      <c r="J100" s="1062"/>
      <c r="K100" s="1062"/>
      <c r="L100" s="1062"/>
    </row>
    <row r="101" spans="1:12">
      <c r="A101" s="1061" t="s">
        <v>542</v>
      </c>
      <c r="B101" s="1116">
        <v>2930833</v>
      </c>
      <c r="C101" s="1107"/>
      <c r="D101" s="1116">
        <v>1907442.9456099998</v>
      </c>
      <c r="E101" s="1108"/>
      <c r="F101" s="1116">
        <v>2187426.95725</v>
      </c>
      <c r="G101" s="1108"/>
      <c r="H101" s="1116">
        <v>2584749.1949699996</v>
      </c>
      <c r="I101" s="1108"/>
      <c r="J101" s="1062">
        <v>0.65081939012219392</v>
      </c>
      <c r="K101" s="1062">
        <v>0.74634991391525884</v>
      </c>
      <c r="L101" s="1062">
        <v>0.88191623165495936</v>
      </c>
    </row>
    <row r="102" spans="1:12">
      <c r="A102" s="1061" t="s">
        <v>543</v>
      </c>
      <c r="B102" s="1116">
        <v>65229370</v>
      </c>
      <c r="C102" s="1107"/>
      <c r="D102" s="1116">
        <v>36523383.514870003</v>
      </c>
      <c r="E102" s="1108"/>
      <c r="F102" s="1116">
        <v>42756902.746119998</v>
      </c>
      <c r="G102" s="1108"/>
      <c r="H102" s="1116">
        <v>49190869.318420008</v>
      </c>
      <c r="I102" s="1108"/>
      <c r="J102" s="1062">
        <v>0.559922371086368</v>
      </c>
      <c r="K102" s="1062">
        <v>0.65548544691018784</v>
      </c>
      <c r="L102" s="1062">
        <v>0.75412148420903047</v>
      </c>
    </row>
    <row r="103" spans="1:12">
      <c r="A103" s="1061" t="s">
        <v>544</v>
      </c>
      <c r="B103" s="1116">
        <v>239797</v>
      </c>
      <c r="C103" s="1107"/>
      <c r="D103" s="1116">
        <v>110352.61244000001</v>
      </c>
      <c r="E103" s="1108"/>
      <c r="F103" s="1116">
        <v>128308.43559000002</v>
      </c>
      <c r="G103" s="1108"/>
      <c r="H103" s="1116">
        <v>146955.77987</v>
      </c>
      <c r="I103" s="1108"/>
      <c r="J103" s="1062">
        <v>0.46019179739529692</v>
      </c>
      <c r="K103" s="1062">
        <v>0.53507106256542003</v>
      </c>
      <c r="L103" s="1062">
        <v>0.61283410497212221</v>
      </c>
    </row>
    <row r="104" spans="1:12">
      <c r="A104" s="1061" t="s">
        <v>545</v>
      </c>
      <c r="B104" s="1116">
        <v>2300000</v>
      </c>
      <c r="C104" s="1107"/>
      <c r="D104" s="1116">
        <v>1245549.43178</v>
      </c>
      <c r="E104" s="1108"/>
      <c r="F104" s="1116">
        <v>1445291.3953800001</v>
      </c>
      <c r="G104" s="1108"/>
      <c r="H104" s="1116">
        <v>1649879.9883800002</v>
      </c>
      <c r="I104" s="1108"/>
      <c r="J104" s="1062">
        <v>0.54154323120869563</v>
      </c>
      <c r="K104" s="1062">
        <v>0.62838756320869571</v>
      </c>
      <c r="L104" s="1062">
        <v>0.7173391253826088</v>
      </c>
    </row>
    <row r="105" spans="1:12">
      <c r="A105" s="1061" t="s">
        <v>546</v>
      </c>
      <c r="B105" s="1116">
        <v>38500000</v>
      </c>
      <c r="C105" s="1107"/>
      <c r="D105" s="1116">
        <v>25641998.208219998</v>
      </c>
      <c r="E105" s="1108"/>
      <c r="F105" s="1116">
        <v>27841725.021359995</v>
      </c>
      <c r="G105" s="1108"/>
      <c r="H105" s="1116">
        <v>30458508.283110004</v>
      </c>
      <c r="I105" s="1108"/>
      <c r="J105" s="1062">
        <v>0.66602592748623368</v>
      </c>
      <c r="K105" s="1062">
        <v>0.72316168886649335</v>
      </c>
      <c r="L105" s="1062">
        <v>0.79113008527558448</v>
      </c>
    </row>
    <row r="106" spans="1:12">
      <c r="A106" s="1063" t="s">
        <v>547</v>
      </c>
      <c r="B106" s="1116"/>
      <c r="C106" s="1107"/>
      <c r="D106" s="1116"/>
      <c r="E106" s="1108"/>
      <c r="F106" s="1116"/>
      <c r="G106" s="1108"/>
      <c r="H106" s="1116"/>
      <c r="I106" s="1108"/>
      <c r="J106" s="1062"/>
      <c r="K106" s="1062"/>
      <c r="L106" s="1062"/>
    </row>
    <row r="107" spans="1:12">
      <c r="A107" s="1061" t="s">
        <v>548</v>
      </c>
      <c r="B107" s="1116">
        <v>10000</v>
      </c>
      <c r="C107" s="1107"/>
      <c r="D107" s="1116">
        <v>-200.18199999999999</v>
      </c>
      <c r="E107" s="1108"/>
      <c r="F107" s="1116">
        <v>-200.18199999999999</v>
      </c>
      <c r="G107" s="1108"/>
      <c r="H107" s="1116">
        <v>4027.2240000000002</v>
      </c>
      <c r="I107" s="1108"/>
      <c r="J107" s="1062"/>
      <c r="K107" s="1062"/>
      <c r="L107" s="1062">
        <v>0.40272240000000004</v>
      </c>
    </row>
    <row r="108" spans="1:12">
      <c r="A108" s="1061" t="s">
        <v>549</v>
      </c>
      <c r="B108" s="1116">
        <v>64100000</v>
      </c>
      <c r="C108" s="1107"/>
      <c r="D108" s="1116">
        <v>33941500.627920002</v>
      </c>
      <c r="E108" s="1108"/>
      <c r="F108" s="1116">
        <v>39561660.532120004</v>
      </c>
      <c r="G108" s="1108"/>
      <c r="H108" s="1116">
        <v>45026789.74667</v>
      </c>
      <c r="I108" s="1108"/>
      <c r="J108" s="1062">
        <v>0.52950859013915763</v>
      </c>
      <c r="K108" s="1062">
        <v>0.61718659176474266</v>
      </c>
      <c r="L108" s="1062">
        <v>0.70244601788876759</v>
      </c>
    </row>
    <row r="109" spans="1:12">
      <c r="A109" s="1063" t="s">
        <v>541</v>
      </c>
      <c r="B109" s="1116"/>
      <c r="C109" s="1107"/>
      <c r="D109" s="1116"/>
      <c r="E109" s="1108"/>
      <c r="F109" s="1116"/>
      <c r="G109" s="1108"/>
      <c r="H109" s="1116"/>
      <c r="I109" s="1108"/>
      <c r="J109" s="1062"/>
      <c r="K109" s="1062"/>
      <c r="L109" s="1062"/>
    </row>
    <row r="110" spans="1:12">
      <c r="A110" s="1061" t="s">
        <v>550</v>
      </c>
      <c r="B110" s="1116">
        <v>53548000</v>
      </c>
      <c r="C110" s="1107"/>
      <c r="D110" s="1116">
        <v>27303641.51461</v>
      </c>
      <c r="E110" s="1108"/>
      <c r="F110" s="1116">
        <v>32116996.142480005</v>
      </c>
      <c r="G110" s="1108"/>
      <c r="H110" s="1116">
        <v>36887928.263059996</v>
      </c>
      <c r="I110" s="1108"/>
      <c r="J110" s="1062">
        <v>0.50989096725573313</v>
      </c>
      <c r="K110" s="1062">
        <v>0.59977956492268625</v>
      </c>
      <c r="L110" s="1062">
        <v>0.68887592931687447</v>
      </c>
    </row>
    <row r="111" spans="1:12">
      <c r="A111" s="1061" t="s">
        <v>551</v>
      </c>
      <c r="B111" s="1116">
        <v>10539000</v>
      </c>
      <c r="C111" s="1107"/>
      <c r="D111" s="1116">
        <v>6634393.9843099993</v>
      </c>
      <c r="E111" s="1108"/>
      <c r="F111" s="1116">
        <v>7441199.26064</v>
      </c>
      <c r="G111" s="1108"/>
      <c r="H111" s="1116">
        <v>8133239.2728500003</v>
      </c>
      <c r="I111" s="1108"/>
      <c r="J111" s="1062">
        <v>0.62950887032071345</v>
      </c>
      <c r="K111" s="1062">
        <v>0.7060631236967454</v>
      </c>
      <c r="L111" s="1062">
        <v>0.77172779892304777</v>
      </c>
    </row>
    <row r="112" spans="1:12">
      <c r="A112" s="1061" t="s">
        <v>552</v>
      </c>
      <c r="B112" s="1116">
        <v>13000</v>
      </c>
      <c r="C112" s="1107"/>
      <c r="D112" s="1116">
        <v>3465.1289999999999</v>
      </c>
      <c r="E112" s="1108"/>
      <c r="F112" s="1116">
        <v>3465.1289999999999</v>
      </c>
      <c r="G112" s="1108"/>
      <c r="H112" s="1116">
        <v>5622.2107599999999</v>
      </c>
      <c r="I112" s="1108"/>
      <c r="J112" s="1062">
        <v>0.2665483846153846</v>
      </c>
      <c r="K112" s="1062">
        <v>0.2665483846153846</v>
      </c>
      <c r="L112" s="1062">
        <v>0.43247775076923078</v>
      </c>
    </row>
    <row r="113" spans="1:12">
      <c r="A113" s="1061" t="s">
        <v>553</v>
      </c>
      <c r="B113" s="1116">
        <v>1700000</v>
      </c>
      <c r="C113" s="1107"/>
      <c r="D113" s="1116">
        <v>846976.23499999999</v>
      </c>
      <c r="E113" s="1108"/>
      <c r="F113" s="1116">
        <v>999698.19</v>
      </c>
      <c r="G113" s="1108"/>
      <c r="H113" s="1116">
        <v>1150742.2490000001</v>
      </c>
      <c r="I113" s="1108"/>
      <c r="J113" s="1062">
        <v>0.49822131470588232</v>
      </c>
      <c r="K113" s="1062">
        <v>0.5880577588235294</v>
      </c>
      <c r="L113" s="1062">
        <v>0.67690720529411774</v>
      </c>
    </row>
    <row r="114" spans="1:12">
      <c r="A114" s="1061" t="s">
        <v>554</v>
      </c>
      <c r="B114" s="1116">
        <v>4740000</v>
      </c>
      <c r="C114" s="1107"/>
      <c r="D114" s="1116">
        <v>2753777.32167</v>
      </c>
      <c r="E114" s="1108"/>
      <c r="F114" s="1116">
        <v>3170546.6648499998</v>
      </c>
      <c r="G114" s="1108"/>
      <c r="H114" s="1116">
        <v>3583638.3420000002</v>
      </c>
      <c r="I114" s="1108"/>
      <c r="J114" s="1062">
        <v>0.58096567967721513</v>
      </c>
      <c r="K114" s="1062">
        <v>0.66889170144514765</v>
      </c>
      <c r="L114" s="1062">
        <v>0.75604184430379751</v>
      </c>
    </row>
    <row r="115" spans="1:12">
      <c r="A115" s="1061" t="s">
        <v>773</v>
      </c>
      <c r="B115" s="1116"/>
      <c r="C115" s="1107"/>
      <c r="D115" s="1116">
        <v>-23.151</v>
      </c>
      <c r="E115" s="1108"/>
      <c r="F115" s="1116">
        <v>-23.055</v>
      </c>
      <c r="G115" s="1108"/>
      <c r="H115" s="1116">
        <v>-23.004000000000001</v>
      </c>
      <c r="I115" s="1108"/>
      <c r="J115" s="1062"/>
      <c r="K115" s="1062"/>
      <c r="L115" s="1062"/>
    </row>
    <row r="116" spans="1:12">
      <c r="A116" s="1061" t="s">
        <v>775</v>
      </c>
      <c r="B116" s="1116"/>
      <c r="C116" s="1107"/>
      <c r="D116" s="1116">
        <v>1.9899999999999998E-2</v>
      </c>
      <c r="E116" s="1108"/>
      <c r="F116" s="1116">
        <v>1.9899999999999998E-2</v>
      </c>
      <c r="G116" s="1108"/>
      <c r="H116" s="1116">
        <v>3.014E-2</v>
      </c>
      <c r="I116" s="1108"/>
      <c r="J116" s="1062"/>
      <c r="K116" s="1062"/>
      <c r="L116" s="1062"/>
    </row>
    <row r="117" spans="1:12">
      <c r="A117" s="1064" t="s">
        <v>774</v>
      </c>
      <c r="B117" s="1116"/>
      <c r="C117" s="1107"/>
      <c r="D117" s="1116">
        <v>0.253</v>
      </c>
      <c r="E117" s="1108"/>
      <c r="F117" s="1116">
        <v>0.253</v>
      </c>
      <c r="G117" s="1108"/>
      <c r="H117" s="1116">
        <v>0.253</v>
      </c>
      <c r="I117" s="1108"/>
      <c r="J117" s="1062"/>
      <c r="K117" s="1062"/>
      <c r="L117" s="1062"/>
    </row>
    <row r="118" spans="1:12" ht="18.75">
      <c r="A118" s="1056" t="s">
        <v>555</v>
      </c>
      <c r="B118" s="1117">
        <v>46589928</v>
      </c>
      <c r="C118" s="1104"/>
      <c r="D118" s="1117">
        <v>34908121.494559705</v>
      </c>
      <c r="E118" s="1105"/>
      <c r="F118" s="1117">
        <v>35100091.961970016</v>
      </c>
      <c r="G118" s="1105"/>
      <c r="H118" s="1117">
        <v>38530764.276278064</v>
      </c>
      <c r="I118" s="1159"/>
      <c r="J118" s="1058">
        <v>0.74926326339374694</v>
      </c>
      <c r="K118" s="1058">
        <v>0.75338369189945986</v>
      </c>
      <c r="L118" s="1058">
        <v>0.82701918483922243</v>
      </c>
    </row>
    <row r="119" spans="1:12" ht="15.75">
      <c r="A119" s="1060" t="s">
        <v>538</v>
      </c>
      <c r="B119" s="1103"/>
      <c r="C119" s="1107"/>
      <c r="D119" s="1103"/>
      <c r="E119" s="1108"/>
      <c r="F119" s="1103"/>
      <c r="G119" s="1108"/>
      <c r="H119" s="1103"/>
      <c r="I119" s="1108"/>
      <c r="J119" s="1062"/>
      <c r="K119" s="1062"/>
      <c r="L119" s="1062"/>
    </row>
    <row r="120" spans="1:12">
      <c r="A120" s="1061" t="s">
        <v>556</v>
      </c>
      <c r="B120" s="1106">
        <v>499868</v>
      </c>
      <c r="C120" s="1107"/>
      <c r="D120" s="1106">
        <v>277421.60732000001</v>
      </c>
      <c r="E120" s="1109"/>
      <c r="F120" s="1106">
        <v>341374.05828</v>
      </c>
      <c r="G120" s="1109"/>
      <c r="H120" s="1106">
        <v>468817.01653000002</v>
      </c>
      <c r="I120" s="1109"/>
      <c r="J120" s="1062">
        <v>0.55498973192922929</v>
      </c>
      <c r="K120" s="1062">
        <v>0.68292840966015023</v>
      </c>
      <c r="L120" s="1062">
        <v>0.93788163381132628</v>
      </c>
    </row>
    <row r="121" spans="1:12">
      <c r="A121" s="1063" t="s">
        <v>557</v>
      </c>
      <c r="B121" s="1106"/>
      <c r="C121" s="1107"/>
      <c r="D121" s="1106"/>
      <c r="E121" s="1108"/>
      <c r="F121" s="1106"/>
      <c r="G121" s="1108"/>
      <c r="H121" s="1106"/>
      <c r="I121" s="1108"/>
      <c r="J121" s="1062"/>
      <c r="K121" s="1062"/>
      <c r="L121" s="1062"/>
    </row>
    <row r="122" spans="1:12">
      <c r="A122" s="1065" t="s">
        <v>558</v>
      </c>
      <c r="B122" s="1116">
        <v>499868</v>
      </c>
      <c r="C122" s="1107"/>
      <c r="D122" s="1116">
        <v>133573.01923999999</v>
      </c>
      <c r="E122" s="1108"/>
      <c r="F122" s="1116">
        <v>407785.60028000001</v>
      </c>
      <c r="G122" s="1108"/>
      <c r="H122" s="1116">
        <v>535227.12953000003</v>
      </c>
      <c r="I122" s="1108"/>
      <c r="J122" s="1062">
        <v>0.2672165836580857</v>
      </c>
      <c r="K122" s="1062">
        <v>0.81578656821400852</v>
      </c>
      <c r="L122" s="1062">
        <v>1.0707369336104733</v>
      </c>
    </row>
    <row r="123" spans="1:12">
      <c r="A123" s="1065" t="s">
        <v>736</v>
      </c>
      <c r="B123" s="1116"/>
      <c r="C123" s="1107"/>
      <c r="D123" s="1116">
        <v>143848.58808000002</v>
      </c>
      <c r="E123" s="1108"/>
      <c r="F123" s="1116">
        <v>-66411.542000000001</v>
      </c>
      <c r="G123" s="1108"/>
      <c r="H123" s="1116">
        <v>-66410.112999999998</v>
      </c>
      <c r="I123" s="1108"/>
      <c r="J123" s="1062"/>
      <c r="K123" s="1062"/>
      <c r="L123" s="1062"/>
    </row>
    <row r="124" spans="1:12">
      <c r="A124" s="1061" t="s">
        <v>732</v>
      </c>
      <c r="B124" s="1116">
        <v>7437077</v>
      </c>
      <c r="C124" s="1107"/>
      <c r="D124" s="1116">
        <v>7437077.4013100006</v>
      </c>
      <c r="E124" s="1108"/>
      <c r="F124" s="1116">
        <v>7437077.4013100006</v>
      </c>
      <c r="G124" s="1108"/>
      <c r="H124" s="1116">
        <v>7437077.4013100006</v>
      </c>
      <c r="I124" s="1108"/>
      <c r="J124" s="1062">
        <v>1.0000000539607161</v>
      </c>
      <c r="K124" s="1062">
        <v>1.0000000539607161</v>
      </c>
      <c r="L124" s="1062">
        <v>1.0000000539607161</v>
      </c>
    </row>
    <row r="125" spans="1:12">
      <c r="A125" s="1061" t="s">
        <v>733</v>
      </c>
      <c r="B125" s="1116">
        <v>4680000</v>
      </c>
      <c r="C125" s="1107"/>
      <c r="D125" s="1116">
        <v>2493493.52086</v>
      </c>
      <c r="E125" s="1108"/>
      <c r="F125" s="1116">
        <v>2872100.49162</v>
      </c>
      <c r="G125" s="1108"/>
      <c r="H125" s="1116">
        <v>3289260.4384699999</v>
      </c>
      <c r="I125" s="1108"/>
      <c r="J125" s="1062">
        <v>0.5327977608675214</v>
      </c>
      <c r="K125" s="1062">
        <v>0.61369668624358975</v>
      </c>
      <c r="L125" s="1062">
        <v>0.70283342702350426</v>
      </c>
    </row>
    <row r="126" spans="1:12">
      <c r="A126" s="1061" t="s">
        <v>734</v>
      </c>
      <c r="B126" s="1116">
        <v>31034571</v>
      </c>
      <c r="C126" s="1107"/>
      <c r="D126" s="1116">
        <v>23109107.380699702</v>
      </c>
      <c r="E126" s="1108"/>
      <c r="F126" s="1116">
        <v>22590403.200830016</v>
      </c>
      <c r="G126" s="1108"/>
      <c r="H126" s="1116">
        <v>25206965.670488063</v>
      </c>
      <c r="I126" s="1108"/>
      <c r="J126" s="1062">
        <v>0.74462467616193895</v>
      </c>
      <c r="K126" s="1062">
        <v>0.72791092233335575</v>
      </c>
      <c r="L126" s="1062">
        <v>0.81222213996410852</v>
      </c>
    </row>
    <row r="127" spans="1:12">
      <c r="A127" s="1061" t="s">
        <v>735</v>
      </c>
      <c r="B127" s="1116">
        <v>2938412</v>
      </c>
      <c r="C127" s="1107"/>
      <c r="D127" s="1116">
        <v>1591021.5843699998</v>
      </c>
      <c r="E127" s="1108"/>
      <c r="F127" s="1116">
        <v>1859136.80993</v>
      </c>
      <c r="G127" s="1108"/>
      <c r="H127" s="1116">
        <v>2128643.7494800002</v>
      </c>
      <c r="I127" s="1108"/>
      <c r="J127" s="1062">
        <v>0.54145626425770099</v>
      </c>
      <c r="K127" s="1062">
        <v>0.63270120389176199</v>
      </c>
      <c r="L127" s="1062">
        <v>0.72441977145478587</v>
      </c>
    </row>
    <row r="128" spans="1:12" ht="15.75">
      <c r="A128" s="1066" t="s">
        <v>559</v>
      </c>
      <c r="B128" s="1118">
        <v>2341716</v>
      </c>
      <c r="C128" s="1110"/>
      <c r="D128" s="1118">
        <v>592662.91731000005</v>
      </c>
      <c r="E128" s="1111"/>
      <c r="F128" s="1118">
        <v>599644.55515999999</v>
      </c>
      <c r="G128" s="1111"/>
      <c r="H128" s="1118">
        <v>1133635.04886</v>
      </c>
      <c r="I128" s="1110"/>
      <c r="J128" s="1067">
        <v>0.25308915227551082</v>
      </c>
      <c r="K128" s="1067">
        <v>0.25607057181998161</v>
      </c>
      <c r="L128" s="1155">
        <v>0.48410441268710636</v>
      </c>
    </row>
    <row r="131" spans="1:12" ht="15.75">
      <c r="A131" s="1027"/>
      <c r="B131" s="1030" t="s">
        <v>4</v>
      </c>
      <c r="C131" s="1031"/>
      <c r="D131" s="1092"/>
      <c r="E131" s="1027"/>
      <c r="F131" s="1027"/>
      <c r="G131" s="1027"/>
      <c r="H131" s="1027"/>
      <c r="I131" s="1027"/>
      <c r="J131" s="1027"/>
      <c r="K131" s="1032"/>
      <c r="L131" s="1032" t="s">
        <v>2</v>
      </c>
    </row>
    <row r="132" spans="1:12" ht="15.75">
      <c r="A132" s="1033"/>
      <c r="B132" s="1034" t="s">
        <v>227</v>
      </c>
      <c r="C132" s="1035"/>
      <c r="D132" s="1628" t="s">
        <v>229</v>
      </c>
      <c r="E132" s="1629"/>
      <c r="F132" s="1629"/>
      <c r="G132" s="1629"/>
      <c r="H132" s="1629"/>
      <c r="I132" s="1630"/>
      <c r="J132" s="1631" t="s">
        <v>433</v>
      </c>
      <c r="K132" s="1632"/>
      <c r="L132" s="1633"/>
    </row>
    <row r="133" spans="1:12" ht="15.75">
      <c r="A133" s="1036" t="s">
        <v>3</v>
      </c>
      <c r="B133" s="1037" t="s">
        <v>228</v>
      </c>
      <c r="C133" s="1035"/>
      <c r="D133" s="1038"/>
      <c r="E133" s="1039"/>
      <c r="F133" s="1038"/>
      <c r="G133" s="1039"/>
      <c r="H133" s="1038"/>
      <c r="I133" s="1039"/>
      <c r="J133" s="1040"/>
      <c r="K133" s="1041"/>
      <c r="L133" s="1041"/>
    </row>
    <row r="134" spans="1:12" ht="18.75">
      <c r="A134" s="1042"/>
      <c r="B134" s="1043" t="s">
        <v>739</v>
      </c>
      <c r="C134" s="1044" t="s">
        <v>4</v>
      </c>
      <c r="D134" s="1045" t="s">
        <v>768</v>
      </c>
      <c r="E134" s="1046"/>
      <c r="F134" s="1043" t="s">
        <v>769</v>
      </c>
      <c r="G134" s="1047"/>
      <c r="H134" s="1043" t="s">
        <v>770</v>
      </c>
      <c r="I134" s="1047"/>
      <c r="J134" s="1048" t="s">
        <v>232</v>
      </c>
      <c r="K134" s="1049" t="s">
        <v>437</v>
      </c>
      <c r="L134" s="1049" t="s">
        <v>438</v>
      </c>
    </row>
    <row r="135" spans="1:12">
      <c r="A135" s="1050">
        <v>1</v>
      </c>
      <c r="B135" s="1051">
        <v>2</v>
      </c>
      <c r="C135" s="1052"/>
      <c r="D135" s="1051">
        <v>3</v>
      </c>
      <c r="E135" s="1052"/>
      <c r="F135" s="1053">
        <v>4</v>
      </c>
      <c r="G135" s="1052"/>
      <c r="H135" s="1051">
        <v>5</v>
      </c>
      <c r="I135" s="1052"/>
      <c r="J135" s="1052">
        <v>6</v>
      </c>
      <c r="K135" s="1052">
        <v>7</v>
      </c>
      <c r="L135" s="1050">
        <v>8</v>
      </c>
    </row>
    <row r="136" spans="1:12" ht="15.75">
      <c r="A136" s="1056" t="s">
        <v>535</v>
      </c>
      <c r="B136" s="1115">
        <v>398671644</v>
      </c>
      <c r="C136" s="1102"/>
      <c r="D136" s="1115">
        <v>343972696.22876781</v>
      </c>
      <c r="E136" s="1057"/>
      <c r="F136" s="1115">
        <v>382487792.59372795</v>
      </c>
      <c r="G136" s="1102"/>
      <c r="H136" s="1115"/>
      <c r="I136" s="1057"/>
      <c r="J136" s="1058">
        <v>0.8627969944829279</v>
      </c>
      <c r="K136" s="1058">
        <v>0.95940556182051395</v>
      </c>
      <c r="L136" s="1058"/>
    </row>
    <row r="137" spans="1:12" ht="15.75">
      <c r="A137" s="1060" t="s">
        <v>536</v>
      </c>
      <c r="B137" s="1116"/>
      <c r="C137" s="1104"/>
      <c r="D137" s="1116"/>
      <c r="E137" s="1105"/>
      <c r="F137" s="1116"/>
      <c r="G137" s="1105"/>
      <c r="H137" s="1116"/>
      <c r="I137" s="1105"/>
      <c r="J137" s="1062"/>
      <c r="K137" s="1062"/>
      <c r="L137" s="1062"/>
    </row>
    <row r="138" spans="1:12" ht="15.75">
      <c r="A138" s="1056" t="s">
        <v>537</v>
      </c>
      <c r="B138" s="1117">
        <v>349740000</v>
      </c>
      <c r="C138" s="1104"/>
      <c r="D138" s="1117">
        <v>300989685.99480999</v>
      </c>
      <c r="E138" s="1105"/>
      <c r="F138" s="1117">
        <v>335942056.23209012</v>
      </c>
      <c r="G138" s="1105"/>
      <c r="H138" s="1117"/>
      <c r="I138" s="1105"/>
      <c r="J138" s="1058">
        <v>0.860609841581775</v>
      </c>
      <c r="K138" s="1058">
        <v>0.96054799631752197</v>
      </c>
      <c r="L138" s="1058"/>
    </row>
    <row r="139" spans="1:12" ht="15.75">
      <c r="A139" s="1060" t="s">
        <v>538</v>
      </c>
      <c r="B139" s="1116"/>
      <c r="C139" s="1107"/>
      <c r="D139" s="1116"/>
      <c r="E139" s="1105"/>
      <c r="F139" s="1116"/>
      <c r="G139" s="1105"/>
      <c r="H139" s="1116"/>
      <c r="I139" s="1105"/>
      <c r="J139" s="1062"/>
      <c r="K139" s="1062"/>
      <c r="L139" s="1062"/>
    </row>
    <row r="140" spans="1:12">
      <c r="A140" s="1061" t="s">
        <v>539</v>
      </c>
      <c r="B140" s="1116">
        <v>170000000</v>
      </c>
      <c r="C140" s="1107"/>
      <c r="D140" s="1116">
        <v>150018506.52943</v>
      </c>
      <c r="E140" s="1108"/>
      <c r="F140" s="1116">
        <v>168243940.83612001</v>
      </c>
      <c r="G140" s="1108"/>
      <c r="H140" s="1116"/>
      <c r="I140" s="1108"/>
      <c r="J140" s="1062">
        <v>0.88246180311429412</v>
      </c>
      <c r="K140" s="1062">
        <v>0.98967024021247063</v>
      </c>
      <c r="L140" s="1062"/>
    </row>
    <row r="141" spans="1:12">
      <c r="A141" s="1061" t="s">
        <v>540</v>
      </c>
      <c r="B141" s="1116">
        <v>68400000</v>
      </c>
      <c r="C141" s="1107"/>
      <c r="D141" s="1116">
        <v>58388946.516539998</v>
      </c>
      <c r="E141" s="1108"/>
      <c r="F141" s="1116">
        <v>64761983.91616001</v>
      </c>
      <c r="G141" s="1108"/>
      <c r="H141" s="1116"/>
      <c r="I141" s="1108"/>
      <c r="J141" s="1062">
        <v>0.85363956895526316</v>
      </c>
      <c r="K141" s="1062">
        <v>0.9468126303532165</v>
      </c>
      <c r="L141" s="1062"/>
    </row>
    <row r="142" spans="1:12">
      <c r="A142" s="1063" t="s">
        <v>541</v>
      </c>
      <c r="B142" s="1116"/>
      <c r="C142" s="1107"/>
      <c r="D142" s="1116"/>
      <c r="E142" s="1108"/>
      <c r="F142" s="1116"/>
      <c r="G142" s="1108"/>
      <c r="H142" s="1116"/>
      <c r="I142" s="1108"/>
      <c r="J142" s="1062"/>
      <c r="K142" s="1062"/>
      <c r="L142" s="1062"/>
    </row>
    <row r="143" spans="1:12">
      <c r="A143" s="1061" t="s">
        <v>542</v>
      </c>
      <c r="B143" s="1116">
        <v>2930833</v>
      </c>
      <c r="C143" s="1107"/>
      <c r="D143" s="1116">
        <v>2988739.5046400004</v>
      </c>
      <c r="E143" s="1108"/>
      <c r="F143" s="1116">
        <v>3338264.6544100004</v>
      </c>
      <c r="G143" s="1108"/>
      <c r="H143" s="1116"/>
      <c r="I143" s="1108"/>
      <c r="J143" s="1062">
        <v>1.0197576950443783</v>
      </c>
      <c r="K143" s="1062">
        <v>1.1390156499568553</v>
      </c>
      <c r="L143" s="1062"/>
    </row>
    <row r="144" spans="1:12">
      <c r="A144" s="1061" t="s">
        <v>543</v>
      </c>
      <c r="B144" s="1116">
        <v>65229370</v>
      </c>
      <c r="C144" s="1107"/>
      <c r="D144" s="1116">
        <v>55223570.610840008</v>
      </c>
      <c r="E144" s="1108"/>
      <c r="F144" s="1116">
        <v>61210279.302990004</v>
      </c>
      <c r="G144" s="1108"/>
      <c r="H144" s="1116"/>
      <c r="I144" s="1108"/>
      <c r="J144" s="1062">
        <v>0.84660591710206623</v>
      </c>
      <c r="K144" s="1062">
        <v>0.93838525963059283</v>
      </c>
      <c r="L144" s="1062"/>
    </row>
    <row r="145" spans="1:12">
      <c r="A145" s="1061" t="s">
        <v>544</v>
      </c>
      <c r="B145" s="1116">
        <v>239797</v>
      </c>
      <c r="C145" s="1107"/>
      <c r="D145" s="1116">
        <v>176636.40105999997</v>
      </c>
      <c r="E145" s="1108"/>
      <c r="F145" s="1116">
        <v>213439.95875999998</v>
      </c>
      <c r="G145" s="1108"/>
      <c r="H145" s="1116"/>
      <c r="I145" s="1108"/>
      <c r="J145" s="1062">
        <v>0.73660805206070123</v>
      </c>
      <c r="K145" s="1062">
        <v>0.89008602593026598</v>
      </c>
      <c r="L145" s="1062"/>
    </row>
    <row r="146" spans="1:12">
      <c r="A146" s="1061" t="s">
        <v>545</v>
      </c>
      <c r="B146" s="1116">
        <v>2300000</v>
      </c>
      <c r="C146" s="1107"/>
      <c r="D146" s="1116">
        <v>1874579.3260299999</v>
      </c>
      <c r="E146" s="1108"/>
      <c r="F146" s="1116">
        <v>2097469.3940300001</v>
      </c>
      <c r="G146" s="1108"/>
      <c r="H146" s="1116"/>
      <c r="I146" s="1108"/>
      <c r="J146" s="1062">
        <v>0.81503448957826086</v>
      </c>
      <c r="K146" s="1062">
        <v>0.91194321479565221</v>
      </c>
      <c r="L146" s="1062"/>
    </row>
    <row r="147" spans="1:12">
      <c r="A147" s="1061" t="s">
        <v>546</v>
      </c>
      <c r="B147" s="1116">
        <v>38500000</v>
      </c>
      <c r="C147" s="1107"/>
      <c r="D147" s="1116">
        <v>34069744.692740001</v>
      </c>
      <c r="E147" s="1108"/>
      <c r="F147" s="1116">
        <v>37728245.217749998</v>
      </c>
      <c r="G147" s="1108"/>
      <c r="H147" s="1116"/>
      <c r="I147" s="1108"/>
      <c r="J147" s="1062">
        <v>0.88492843357766238</v>
      </c>
      <c r="K147" s="1062">
        <v>0.97995442124025967</v>
      </c>
      <c r="L147" s="1062"/>
    </row>
    <row r="148" spans="1:12">
      <c r="A148" s="1063" t="s">
        <v>547</v>
      </c>
      <c r="B148" s="1116"/>
      <c r="C148" s="1107"/>
      <c r="D148" s="1116"/>
      <c r="E148" s="1108"/>
      <c r="F148" s="1116"/>
      <c r="G148" s="1108"/>
      <c r="H148" s="1116"/>
      <c r="I148" s="1108"/>
      <c r="J148" s="1062"/>
      <c r="K148" s="1062"/>
      <c r="L148" s="1062"/>
    </row>
    <row r="149" spans="1:12">
      <c r="A149" s="1061" t="s">
        <v>548</v>
      </c>
      <c r="B149" s="1116">
        <v>10000</v>
      </c>
      <c r="C149" s="1107"/>
      <c r="D149" s="1116">
        <v>60447.957920000001</v>
      </c>
      <c r="E149" s="1108"/>
      <c r="F149" s="1116">
        <v>60459.629649999995</v>
      </c>
      <c r="G149" s="1108"/>
      <c r="H149" s="1116"/>
      <c r="I149" s="1108"/>
      <c r="J149" s="1062">
        <v>6.0447957920000004</v>
      </c>
      <c r="K149" s="1062">
        <v>6.0459629649999993</v>
      </c>
      <c r="L149" s="1062"/>
    </row>
    <row r="150" spans="1:12">
      <c r="A150" s="1061" t="s">
        <v>549</v>
      </c>
      <c r="B150" s="1116">
        <v>64100000</v>
      </c>
      <c r="C150" s="1107"/>
      <c r="D150" s="1116">
        <v>51326405.43878001</v>
      </c>
      <c r="E150" s="1108"/>
      <c r="F150" s="1116">
        <v>57201123.524980001</v>
      </c>
      <c r="G150" s="1108"/>
      <c r="H150" s="1116"/>
      <c r="I150" s="1108"/>
      <c r="J150" s="1062">
        <v>0.80072395380312023</v>
      </c>
      <c r="K150" s="1062">
        <v>0.89237322191856472</v>
      </c>
      <c r="L150" s="1062"/>
    </row>
    <row r="151" spans="1:12">
      <c r="A151" s="1063" t="s">
        <v>541</v>
      </c>
      <c r="B151" s="1116"/>
      <c r="C151" s="1107"/>
      <c r="D151" s="1116"/>
      <c r="E151" s="1108"/>
      <c r="F151" s="1116"/>
      <c r="G151" s="1108"/>
      <c r="H151" s="1116"/>
      <c r="I151" s="1108"/>
      <c r="J151" s="1062"/>
      <c r="K151" s="1062"/>
      <c r="L151" s="1062"/>
    </row>
    <row r="152" spans="1:12">
      <c r="A152" s="1061" t="s">
        <v>550</v>
      </c>
      <c r="B152" s="1116">
        <v>53548000</v>
      </c>
      <c r="C152" s="1107"/>
      <c r="D152" s="1116">
        <v>42390080.09984</v>
      </c>
      <c r="E152" s="1108"/>
      <c r="F152" s="1116">
        <v>47531873.573040001</v>
      </c>
      <c r="G152" s="1108"/>
      <c r="H152" s="1116"/>
      <c r="I152" s="1108"/>
      <c r="J152" s="1062">
        <v>0.79162770037797869</v>
      </c>
      <c r="K152" s="1062">
        <v>0.8876498388929559</v>
      </c>
      <c r="L152" s="1062"/>
    </row>
    <row r="153" spans="1:12">
      <c r="A153" s="1061" t="s">
        <v>551</v>
      </c>
      <c r="B153" s="1116">
        <v>10539000</v>
      </c>
      <c r="C153" s="1107"/>
      <c r="D153" s="1116">
        <v>8930667.3807799984</v>
      </c>
      <c r="E153" s="1108"/>
      <c r="F153" s="1116">
        <v>9663591.9937800001</v>
      </c>
      <c r="G153" s="1108"/>
      <c r="H153" s="1116"/>
      <c r="I153" s="1108"/>
      <c r="J153" s="1062">
        <v>0.84739229346047995</v>
      </c>
      <c r="K153" s="1062">
        <v>0.91693633113008821</v>
      </c>
      <c r="L153" s="1062"/>
    </row>
    <row r="154" spans="1:12">
      <c r="A154" s="1061" t="s">
        <v>552</v>
      </c>
      <c r="B154" s="1116">
        <v>13000</v>
      </c>
      <c r="C154" s="1107"/>
      <c r="D154" s="1116">
        <v>5657.9581600000001</v>
      </c>
      <c r="E154" s="1108"/>
      <c r="F154" s="1116">
        <v>5657.9581600000001</v>
      </c>
      <c r="G154" s="1108"/>
      <c r="H154" s="1116"/>
      <c r="I154" s="1108"/>
      <c r="J154" s="1062">
        <v>0.43522755076923075</v>
      </c>
      <c r="K154" s="1062">
        <v>0.43522755076923075</v>
      </c>
      <c r="L154" s="1062"/>
    </row>
    <row r="155" spans="1:12">
      <c r="A155" s="1061" t="s">
        <v>553</v>
      </c>
      <c r="B155" s="1116">
        <v>1700000</v>
      </c>
      <c r="C155" s="1107"/>
      <c r="D155" s="1116">
        <v>1312996.7009999999</v>
      </c>
      <c r="E155" s="1108"/>
      <c r="F155" s="1116">
        <v>1493323.2830000001</v>
      </c>
      <c r="G155" s="1108"/>
      <c r="H155" s="1116"/>
      <c r="I155" s="1108"/>
      <c r="J155" s="1062">
        <v>0.77235100058823525</v>
      </c>
      <c r="K155" s="1062">
        <v>0.87842546058823534</v>
      </c>
      <c r="L155" s="1062"/>
    </row>
    <row r="156" spans="1:12">
      <c r="A156" s="1061" t="s">
        <v>554</v>
      </c>
      <c r="B156" s="1116">
        <v>4740000</v>
      </c>
      <c r="C156" s="1107"/>
      <c r="D156" s="1116">
        <v>3998529.8121500001</v>
      </c>
      <c r="E156" s="1108"/>
      <c r="F156" s="1116">
        <v>4415992.8769700006</v>
      </c>
      <c r="G156" s="1108"/>
      <c r="H156" s="1116"/>
      <c r="I156" s="1108"/>
      <c r="J156" s="1062">
        <v>0.8435716903270043</v>
      </c>
      <c r="K156" s="1062">
        <v>0.93164406687130819</v>
      </c>
      <c r="L156" s="1062"/>
    </row>
    <row r="157" spans="1:12">
      <c r="A157" s="1061" t="s">
        <v>773</v>
      </c>
      <c r="B157" s="1116"/>
      <c r="C157" s="1107"/>
      <c r="D157" s="1116">
        <v>-23.327999999999999</v>
      </c>
      <c r="E157" s="1108"/>
      <c r="F157" s="1116">
        <v>-23.140999999999998</v>
      </c>
      <c r="G157" s="1108"/>
      <c r="H157" s="1116"/>
      <c r="I157" s="1108"/>
      <c r="J157" s="1062"/>
      <c r="K157" s="1062"/>
      <c r="L157" s="1062"/>
    </row>
    <row r="158" spans="1:12">
      <c r="A158" s="1061" t="s">
        <v>775</v>
      </c>
      <c r="B158" s="1116"/>
      <c r="C158" s="1107"/>
      <c r="D158" s="1116">
        <v>5.314E-2</v>
      </c>
      <c r="E158" s="1108"/>
      <c r="F158" s="1116">
        <v>7.1080000000000004E-2</v>
      </c>
      <c r="G158" s="1108"/>
      <c r="H158" s="1116"/>
      <c r="I158" s="1108"/>
      <c r="J158" s="1062"/>
      <c r="K158" s="1062"/>
      <c r="L158" s="1062"/>
    </row>
    <row r="159" spans="1:12">
      <c r="A159" s="1064" t="s">
        <v>774</v>
      </c>
      <c r="B159" s="1116"/>
      <c r="C159" s="1107"/>
      <c r="D159" s="1116">
        <v>0.253</v>
      </c>
      <c r="E159" s="1108"/>
      <c r="F159" s="1116">
        <v>0.253</v>
      </c>
      <c r="G159" s="1108"/>
      <c r="H159" s="1116"/>
      <c r="I159" s="1108"/>
      <c r="J159" s="1062"/>
      <c r="K159" s="1062"/>
      <c r="L159" s="1062"/>
    </row>
    <row r="160" spans="1:12" ht="18.75">
      <c r="A160" s="1056" t="s">
        <v>555</v>
      </c>
      <c r="B160" s="1117">
        <v>46589928</v>
      </c>
      <c r="C160" s="1104"/>
      <c r="D160" s="1117">
        <v>41729673.015277818</v>
      </c>
      <c r="E160" s="1105"/>
      <c r="F160" s="1117">
        <v>44847680.690397829</v>
      </c>
      <c r="G160" s="1105"/>
      <c r="H160" s="1117"/>
      <c r="I160" s="1159"/>
      <c r="J160" s="1058">
        <v>0.89568013531331958</v>
      </c>
      <c r="K160" s="1058">
        <v>0.96260463614362801</v>
      </c>
      <c r="L160" s="1058"/>
    </row>
    <row r="161" spans="1:12" ht="15.75">
      <c r="A161" s="1060" t="s">
        <v>538</v>
      </c>
      <c r="B161" s="1103"/>
      <c r="C161" s="1107"/>
      <c r="D161" s="1103"/>
      <c r="E161" s="1108"/>
      <c r="F161" s="1103"/>
      <c r="G161" s="1108"/>
      <c r="H161" s="1103"/>
      <c r="I161" s="1108"/>
      <c r="J161" s="1062"/>
      <c r="K161" s="1062"/>
      <c r="L161" s="1062"/>
    </row>
    <row r="162" spans="1:12">
      <c r="A162" s="1061" t="s">
        <v>556</v>
      </c>
      <c r="B162" s="1106">
        <v>499868</v>
      </c>
      <c r="C162" s="1107"/>
      <c r="D162" s="1106">
        <v>439136.98796000006</v>
      </c>
      <c r="E162" s="1109"/>
      <c r="F162" s="1106">
        <v>469282.39596000005</v>
      </c>
      <c r="G162" s="1109"/>
      <c r="H162" s="1106"/>
      <c r="I162" s="1109"/>
      <c r="J162" s="1062">
        <v>0.87850590147799035</v>
      </c>
      <c r="K162" s="1062">
        <v>0.93881263845655261</v>
      </c>
      <c r="L162" s="1062"/>
    </row>
    <row r="163" spans="1:12">
      <c r="A163" s="1063" t="s">
        <v>557</v>
      </c>
      <c r="B163" s="1106"/>
      <c r="C163" s="1107"/>
      <c r="D163" s="1106"/>
      <c r="E163" s="1108"/>
      <c r="F163" s="1106"/>
      <c r="G163" s="1108"/>
      <c r="H163" s="1106"/>
      <c r="I163" s="1108"/>
      <c r="J163" s="1062"/>
      <c r="K163" s="1062"/>
      <c r="L163" s="1062"/>
    </row>
    <row r="164" spans="1:12">
      <c r="A164" s="1065" t="s">
        <v>558</v>
      </c>
      <c r="B164" s="1116">
        <v>499868</v>
      </c>
      <c r="C164" s="1107"/>
      <c r="D164" s="1116">
        <v>506003.61496000004</v>
      </c>
      <c r="E164" s="1108"/>
      <c r="F164" s="1116">
        <v>536156.11496000004</v>
      </c>
      <c r="G164" s="1108"/>
      <c r="H164" s="1116"/>
      <c r="I164" s="1108"/>
      <c r="J164" s="1062">
        <v>1.0122744703801805</v>
      </c>
      <c r="K164" s="1062">
        <v>1.0725953951043077</v>
      </c>
      <c r="L164" s="1062"/>
    </row>
    <row r="165" spans="1:12">
      <c r="A165" s="1065" t="s">
        <v>736</v>
      </c>
      <c r="B165" s="1116"/>
      <c r="C165" s="1107"/>
      <c r="D165" s="1116">
        <v>-66866.626999999993</v>
      </c>
      <c r="E165" s="1108"/>
      <c r="F165" s="1116">
        <v>-66873.718999999997</v>
      </c>
      <c r="G165" s="1108"/>
      <c r="H165" s="1116"/>
      <c r="I165" s="1108"/>
      <c r="J165" s="1062"/>
      <c r="K165" s="1062"/>
      <c r="L165" s="1062"/>
    </row>
    <row r="166" spans="1:12">
      <c r="A166" s="1061" t="s">
        <v>732</v>
      </c>
      <c r="B166" s="1116">
        <v>7437077</v>
      </c>
      <c r="C166" s="1107"/>
      <c r="D166" s="1116">
        <v>7437077.4013100006</v>
      </c>
      <c r="E166" s="1108"/>
      <c r="F166" s="1116">
        <v>7437077.4013100006</v>
      </c>
      <c r="G166" s="1108"/>
      <c r="H166" s="1116"/>
      <c r="I166" s="1108"/>
      <c r="J166" s="1062">
        <v>1.0000000539607161</v>
      </c>
      <c r="K166" s="1062">
        <v>1.0000000539607161</v>
      </c>
      <c r="L166" s="1062"/>
    </row>
    <row r="167" spans="1:12">
      <c r="A167" s="1061" t="s">
        <v>733</v>
      </c>
      <c r="B167" s="1116">
        <v>4680000</v>
      </c>
      <c r="C167" s="1107"/>
      <c r="D167" s="1116">
        <v>3727230.0094299996</v>
      </c>
      <c r="E167" s="1108"/>
      <c r="F167" s="1116">
        <v>4133855.7143999999</v>
      </c>
      <c r="G167" s="1108"/>
      <c r="H167" s="1116"/>
      <c r="I167" s="1108"/>
      <c r="J167" s="1062">
        <v>0.79641666868162386</v>
      </c>
      <c r="K167" s="1062">
        <v>0.88330250307692304</v>
      </c>
      <c r="L167" s="1062"/>
    </row>
    <row r="168" spans="1:12">
      <c r="A168" s="1061" t="s">
        <v>734</v>
      </c>
      <c r="B168" s="1116">
        <v>31034571</v>
      </c>
      <c r="C168" s="1107"/>
      <c r="D168" s="1116">
        <v>27728059.33655782</v>
      </c>
      <c r="E168" s="1108"/>
      <c r="F168" s="1116">
        <v>30139520.409167826</v>
      </c>
      <c r="G168" s="1108"/>
      <c r="H168" s="1116"/>
      <c r="I168" s="1108"/>
      <c r="J168" s="1062">
        <v>0.89345714933703513</v>
      </c>
      <c r="K168" s="1062">
        <v>0.97115956296505035</v>
      </c>
      <c r="L168" s="1062"/>
    </row>
    <row r="169" spans="1:12">
      <c r="A169" s="1061" t="s">
        <v>735</v>
      </c>
      <c r="B169" s="1116">
        <v>2938412</v>
      </c>
      <c r="C169" s="1107"/>
      <c r="D169" s="1116">
        <v>2398169.2800199999</v>
      </c>
      <c r="E169" s="1108"/>
      <c r="F169" s="1116">
        <v>2667944.7695599999</v>
      </c>
      <c r="G169" s="1108"/>
      <c r="H169" s="1116"/>
      <c r="I169" s="1108"/>
      <c r="J169" s="1062">
        <v>0.81614466590117385</v>
      </c>
      <c r="K169" s="1062">
        <v>0.90795462636281088</v>
      </c>
      <c r="L169" s="1062"/>
    </row>
    <row r="170" spans="1:12" ht="15.75">
      <c r="A170" s="1066" t="s">
        <v>559</v>
      </c>
      <c r="B170" s="1118">
        <v>2341716</v>
      </c>
      <c r="C170" s="1110"/>
      <c r="D170" s="1118">
        <v>1253337.2186799999</v>
      </c>
      <c r="E170" s="1111"/>
      <c r="F170" s="1118">
        <v>1698055.6712400001</v>
      </c>
      <c r="G170" s="1111"/>
      <c r="H170" s="1118"/>
      <c r="I170" s="1110"/>
      <c r="J170" s="1067">
        <v>0.53522170010368464</v>
      </c>
      <c r="K170" s="1067">
        <v>0.72513305253070826</v>
      </c>
      <c r="L170" s="1155"/>
    </row>
  </sheetData>
  <mergeCells count="9">
    <mergeCell ref="D132:I132"/>
    <mergeCell ref="J132:L132"/>
    <mergeCell ref="A2:L2"/>
    <mergeCell ref="D5:I5"/>
    <mergeCell ref="J5:L5"/>
    <mergeCell ref="D48:I48"/>
    <mergeCell ref="J48:L48"/>
    <mergeCell ref="D90:I90"/>
    <mergeCell ref="J90:L90"/>
  </mergeCells>
  <conditionalFormatting sqref="K9:K43">
    <cfRule type="containsErrors" dxfId="28" priority="4">
      <formula>ISERROR(K9)</formula>
    </cfRule>
  </conditionalFormatting>
  <conditionalFormatting sqref="K136:K170">
    <cfRule type="containsErrors" dxfId="27" priority="1">
      <formula>ISERROR(K136)</formula>
    </cfRule>
  </conditionalFormatting>
  <conditionalFormatting sqref="K52:K86">
    <cfRule type="containsErrors" dxfId="26" priority="3">
      <formula>ISERROR(K52)</formula>
    </cfRule>
  </conditionalFormatting>
  <conditionalFormatting sqref="K94:K128">
    <cfRule type="containsErrors" dxfId="25" priority="2">
      <formula>ISERROR(K94)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7" max="11" man="1"/>
    <brk id="129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70" transitionEvaluation="1"/>
  <dimension ref="A1:E192"/>
  <sheetViews>
    <sheetView showGridLines="0" topLeftCell="A70" zoomScale="70" zoomScaleNormal="70" workbookViewId="0">
      <selection activeCell="A92" sqref="A92"/>
    </sheetView>
  </sheetViews>
  <sheetFormatPr defaultColWidth="96.42578125" defaultRowHeight="15"/>
  <cols>
    <col min="1" max="1" width="99" style="940" customWidth="1"/>
    <col min="2" max="3" width="21.140625" style="940" customWidth="1"/>
    <col min="4" max="4" width="2" style="940" customWidth="1"/>
    <col min="5" max="5" width="18.5703125" style="940" customWidth="1"/>
    <col min="6" max="16384" width="96.42578125" style="940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35" t="s">
        <v>226</v>
      </c>
      <c r="B2" s="1635"/>
      <c r="C2" s="1635"/>
      <c r="D2" s="1635"/>
      <c r="E2" s="1635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940" t="s">
        <v>4</v>
      </c>
      <c r="E4" s="80" t="s">
        <v>2</v>
      </c>
    </row>
    <row r="5" spans="1:5" ht="15.95" customHeight="1">
      <c r="A5" s="81"/>
      <c r="B5" s="82" t="s">
        <v>227</v>
      </c>
      <c r="C5" s="1636" t="s">
        <v>229</v>
      </c>
      <c r="D5" s="1637"/>
      <c r="E5" s="284"/>
    </row>
    <row r="6" spans="1:5" ht="15.95" customHeight="1">
      <c r="A6" s="83" t="s">
        <v>3</v>
      </c>
      <c r="B6" s="84" t="s">
        <v>228</v>
      </c>
      <c r="C6" s="1638"/>
      <c r="D6" s="1639"/>
      <c r="E6" s="285" t="s">
        <v>230</v>
      </c>
    </row>
    <row r="7" spans="1:5" ht="15.95" customHeight="1">
      <c r="A7" s="85"/>
      <c r="B7" s="86" t="s">
        <v>739</v>
      </c>
      <c r="C7" s="1638"/>
      <c r="D7" s="1639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40">
        <v>3</v>
      </c>
      <c r="D8" s="1641"/>
      <c r="E8" s="314">
        <v>4</v>
      </c>
    </row>
    <row r="9" spans="1:5" ht="31.5" customHeight="1">
      <c r="A9" s="724" t="s">
        <v>233</v>
      </c>
      <c r="B9" s="786">
        <v>398671644000</v>
      </c>
      <c r="C9" s="902">
        <v>382487792593.7301</v>
      </c>
      <c r="D9" s="784"/>
      <c r="E9" s="313">
        <v>0.95940556182051939</v>
      </c>
    </row>
    <row r="10" spans="1:5" ht="19.5" customHeight="1">
      <c r="A10" s="725" t="s">
        <v>234</v>
      </c>
      <c r="B10" s="787">
        <v>540000</v>
      </c>
      <c r="C10" s="901">
        <v>672348.4</v>
      </c>
      <c r="D10" s="785"/>
      <c r="E10" s="1120">
        <v>1.2450896296296297</v>
      </c>
    </row>
    <row r="11" spans="1:5" ht="19.5" customHeight="1">
      <c r="A11" s="725" t="s">
        <v>235</v>
      </c>
      <c r="B11" s="787">
        <v>2779000</v>
      </c>
      <c r="C11" s="901">
        <v>2780497.3100000005</v>
      </c>
      <c r="D11" s="785"/>
      <c r="E11" s="1120">
        <v>1.0005387945304067</v>
      </c>
    </row>
    <row r="12" spans="1:5" ht="19.5" customHeight="1">
      <c r="A12" s="725" t="s">
        <v>236</v>
      </c>
      <c r="B12" s="787">
        <v>1409000</v>
      </c>
      <c r="C12" s="901">
        <v>1445756.61</v>
      </c>
      <c r="D12" s="785"/>
      <c r="E12" s="1120">
        <v>1.0260870191625266</v>
      </c>
    </row>
    <row r="13" spans="1:5" ht="20.100000000000001" customHeight="1">
      <c r="A13" s="725" t="s">
        <v>237</v>
      </c>
      <c r="B13" s="787">
        <v>367000</v>
      </c>
      <c r="C13" s="901">
        <v>362977.34</v>
      </c>
      <c r="D13" s="785"/>
      <c r="E13" s="1120">
        <v>0.9890390735694824</v>
      </c>
    </row>
    <row r="14" spans="1:5" ht="20.100000000000001" customHeight="1">
      <c r="A14" s="725" t="s">
        <v>238</v>
      </c>
      <c r="B14" s="787">
        <v>43189000</v>
      </c>
      <c r="C14" s="901">
        <v>39663444.82</v>
      </c>
      <c r="D14" s="785"/>
      <c r="E14" s="1120">
        <v>0.91836914075343257</v>
      </c>
    </row>
    <row r="15" spans="1:5" ht="20.100000000000001" customHeight="1">
      <c r="A15" s="725" t="s">
        <v>239</v>
      </c>
      <c r="B15" s="787">
        <v>30000</v>
      </c>
      <c r="C15" s="901">
        <v>31917.920000000002</v>
      </c>
      <c r="D15" s="785"/>
      <c r="E15" s="1120">
        <v>1.0639306666666668</v>
      </c>
    </row>
    <row r="16" spans="1:5" ht="20.100000000000001" customHeight="1">
      <c r="A16" s="725" t="s">
        <v>240</v>
      </c>
      <c r="B16" s="787">
        <v>1703000</v>
      </c>
      <c r="C16" s="901">
        <v>1578151.5199999998</v>
      </c>
      <c r="D16" s="785"/>
      <c r="E16" s="1120">
        <v>0.92668908984145615</v>
      </c>
    </row>
    <row r="17" spans="1:5" ht="20.100000000000001" customHeight="1">
      <c r="A17" s="725" t="s">
        <v>241</v>
      </c>
      <c r="B17" s="787">
        <v>45000</v>
      </c>
      <c r="C17" s="901">
        <v>15604.18</v>
      </c>
      <c r="D17" s="785"/>
      <c r="E17" s="1120">
        <v>0.34675955555555554</v>
      </c>
    </row>
    <row r="18" spans="1:5" ht="20.100000000000001" customHeight="1">
      <c r="A18" s="725" t="s">
        <v>242</v>
      </c>
      <c r="B18" s="787">
        <v>41580000</v>
      </c>
      <c r="C18" s="901">
        <v>31938626.589999996</v>
      </c>
      <c r="D18" s="785"/>
      <c r="E18" s="1120">
        <v>0.7681247376142375</v>
      </c>
    </row>
    <row r="19" spans="1:5" ht="19.5" customHeight="1">
      <c r="A19" s="726" t="s">
        <v>702</v>
      </c>
      <c r="B19" s="787">
        <v>0</v>
      </c>
      <c r="C19" s="901">
        <v>4277.4400000000005</v>
      </c>
      <c r="D19" s="785"/>
      <c r="E19" s="1120">
        <v>0</v>
      </c>
    </row>
    <row r="20" spans="1:5" ht="20.100000000000001" customHeight="1">
      <c r="A20" s="725" t="s">
        <v>243</v>
      </c>
      <c r="B20" s="787">
        <v>10000</v>
      </c>
      <c r="C20" s="901">
        <v>73018.509999999995</v>
      </c>
      <c r="D20" s="785"/>
      <c r="E20" s="1120">
        <v>7.3018509999999992</v>
      </c>
    </row>
    <row r="21" spans="1:5" ht="20.100000000000001" customHeight="1">
      <c r="A21" s="725" t="s">
        <v>244</v>
      </c>
      <c r="B21" s="787">
        <v>1904000</v>
      </c>
      <c r="C21" s="901">
        <v>2015310.03</v>
      </c>
      <c r="D21" s="785"/>
      <c r="E21" s="1120">
        <v>1.058461150210084</v>
      </c>
    </row>
    <row r="22" spans="1:5" ht="20.100000000000001" customHeight="1">
      <c r="A22" s="725" t="s">
        <v>245</v>
      </c>
      <c r="B22" s="787">
        <v>2208000</v>
      </c>
      <c r="C22" s="901">
        <v>2338581.5999999996</v>
      </c>
      <c r="D22" s="785"/>
      <c r="E22" s="1120">
        <v>1.0591402173913043</v>
      </c>
    </row>
    <row r="23" spans="1:5" ht="20.100000000000001" customHeight="1">
      <c r="A23" s="725" t="s">
        <v>246</v>
      </c>
      <c r="B23" s="787">
        <v>2000</v>
      </c>
      <c r="C23" s="901">
        <v>2256.42</v>
      </c>
      <c r="D23" s="785"/>
      <c r="E23" s="1120">
        <v>1.1282099999999999</v>
      </c>
    </row>
    <row r="24" spans="1:5" ht="20.100000000000001" customHeight="1">
      <c r="A24" s="725" t="s">
        <v>247</v>
      </c>
      <c r="B24" s="787">
        <v>2409752000</v>
      </c>
      <c r="C24" s="901">
        <v>2419639659.5599985</v>
      </c>
      <c r="D24" s="785"/>
      <c r="E24" s="1120">
        <v>1.0041031855394242</v>
      </c>
    </row>
    <row r="25" spans="1:5" ht="20.100000000000001" customHeight="1">
      <c r="A25" s="725" t="s">
        <v>248</v>
      </c>
      <c r="B25" s="787">
        <v>2969000</v>
      </c>
      <c r="C25" s="901">
        <v>3465656.61</v>
      </c>
      <c r="D25" s="785"/>
      <c r="E25" s="1120">
        <v>1.1672807713034692</v>
      </c>
    </row>
    <row r="26" spans="1:5" ht="20.100000000000001" customHeight="1">
      <c r="A26" s="725" t="s">
        <v>249</v>
      </c>
      <c r="B26" s="787">
        <v>56000</v>
      </c>
      <c r="C26" s="901">
        <v>80787.02</v>
      </c>
      <c r="D26" s="785"/>
      <c r="E26" s="1120">
        <v>1.4426253571428571</v>
      </c>
    </row>
    <row r="27" spans="1:5" ht="20.100000000000001" customHeight="1">
      <c r="A27" s="727" t="s">
        <v>250</v>
      </c>
      <c r="B27" s="787">
        <v>34721000</v>
      </c>
      <c r="C27" s="901">
        <v>38073045.879999995</v>
      </c>
      <c r="D27" s="785"/>
      <c r="E27" s="1120">
        <v>1.096542319633651</v>
      </c>
    </row>
    <row r="28" spans="1:5" ht="20.100000000000001" customHeight="1">
      <c r="A28" s="725" t="s">
        <v>251</v>
      </c>
      <c r="B28" s="787">
        <v>224947000</v>
      </c>
      <c r="C28" s="901">
        <v>215590984.05000001</v>
      </c>
      <c r="D28" s="785"/>
      <c r="E28" s="1120">
        <v>0.95840790964093769</v>
      </c>
    </row>
    <row r="29" spans="1:5" ht="20.100000000000001" customHeight="1">
      <c r="A29" s="725" t="s">
        <v>252</v>
      </c>
      <c r="B29" s="787">
        <v>56123000</v>
      </c>
      <c r="C29" s="901">
        <v>58454043.140000001</v>
      </c>
      <c r="D29" s="785"/>
      <c r="E29" s="1120">
        <v>1.0415345427008535</v>
      </c>
    </row>
    <row r="30" spans="1:5" ht="20.100000000000001" customHeight="1">
      <c r="A30" s="725" t="s">
        <v>253</v>
      </c>
      <c r="B30" s="787">
        <v>11244000</v>
      </c>
      <c r="C30" s="901">
        <v>11285248.900000002</v>
      </c>
      <c r="D30" s="785"/>
      <c r="E30" s="1120">
        <v>1.0036685254357882</v>
      </c>
    </row>
    <row r="31" spans="1:5" ht="20.100000000000001" customHeight="1">
      <c r="A31" s="725" t="s">
        <v>254</v>
      </c>
      <c r="B31" s="787">
        <v>7164000</v>
      </c>
      <c r="C31" s="901">
        <v>7696431.9800000004</v>
      </c>
      <c r="D31" s="785"/>
      <c r="E31" s="1120">
        <v>1.0743204885538806</v>
      </c>
    </row>
    <row r="32" spans="1:5" ht="20.100000000000001" customHeight="1">
      <c r="A32" s="725" t="s">
        <v>255</v>
      </c>
      <c r="B32" s="787">
        <v>0</v>
      </c>
      <c r="C32" s="901">
        <v>32938.14</v>
      </c>
      <c r="D32" s="785"/>
      <c r="E32" s="1120">
        <v>0</v>
      </c>
    </row>
    <row r="33" spans="1:5" ht="20.100000000000001" customHeight="1">
      <c r="A33" s="725" t="s">
        <v>256</v>
      </c>
      <c r="B33" s="787">
        <v>8632000</v>
      </c>
      <c r="C33" s="901">
        <v>6234063.4100000011</v>
      </c>
      <c r="D33" s="785"/>
      <c r="E33" s="1120">
        <v>0.72220382414272488</v>
      </c>
    </row>
    <row r="34" spans="1:5" ht="20.100000000000001" customHeight="1">
      <c r="A34" s="725" t="s">
        <v>257</v>
      </c>
      <c r="B34" s="787">
        <v>1040000</v>
      </c>
      <c r="C34" s="901">
        <v>1495586.8900000001</v>
      </c>
      <c r="D34" s="785"/>
      <c r="E34" s="1120">
        <v>1.4380643173076924</v>
      </c>
    </row>
    <row r="35" spans="1:5" ht="20.100000000000001" customHeight="1">
      <c r="A35" s="725" t="s">
        <v>258</v>
      </c>
      <c r="B35" s="787">
        <v>7000</v>
      </c>
      <c r="C35" s="901">
        <v>6010.14</v>
      </c>
      <c r="D35" s="785"/>
      <c r="E35" s="1120">
        <v>0.85859142857142867</v>
      </c>
    </row>
    <row r="36" spans="1:5" ht="20.100000000000001" customHeight="1">
      <c r="A36" s="725" t="s">
        <v>259</v>
      </c>
      <c r="B36" s="787">
        <v>6541000</v>
      </c>
      <c r="C36" s="901">
        <v>9340137.3899999987</v>
      </c>
      <c r="D36" s="785"/>
      <c r="E36" s="1120">
        <v>1.4279372251949241</v>
      </c>
    </row>
    <row r="37" spans="1:5" ht="20.100000000000001" customHeight="1">
      <c r="A37" s="725" t="s">
        <v>717</v>
      </c>
      <c r="B37" s="787">
        <v>60640000</v>
      </c>
      <c r="C37" s="901">
        <v>97330551.529999986</v>
      </c>
      <c r="D37" s="785"/>
      <c r="E37" s="1120">
        <v>1.6050552692941951</v>
      </c>
    </row>
    <row r="38" spans="1:5" ht="20.100000000000001" customHeight="1">
      <c r="A38" s="725" t="s">
        <v>260</v>
      </c>
      <c r="B38" s="787">
        <v>401771000</v>
      </c>
      <c r="C38" s="901">
        <v>380127207.07999998</v>
      </c>
      <c r="D38" s="785"/>
      <c r="E38" s="1120">
        <v>0.94612903141341709</v>
      </c>
    </row>
    <row r="39" spans="1:5" ht="20.100000000000001" customHeight="1">
      <c r="A39" s="725" t="s">
        <v>261</v>
      </c>
      <c r="B39" s="787">
        <v>7208000</v>
      </c>
      <c r="C39" s="901">
        <v>6304677.2999999998</v>
      </c>
      <c r="D39" s="785"/>
      <c r="E39" s="1120">
        <v>0.87467776082130966</v>
      </c>
    </row>
    <row r="40" spans="1:5" ht="20.100000000000001" customHeight="1">
      <c r="A40" s="725" t="s">
        <v>262</v>
      </c>
      <c r="B40" s="787">
        <v>29279000</v>
      </c>
      <c r="C40" s="901">
        <v>22063329.810000002</v>
      </c>
      <c r="D40" s="785"/>
      <c r="E40" s="1120">
        <v>0.75355475972540054</v>
      </c>
    </row>
    <row r="41" spans="1:5" s="90" customFormat="1" ht="20.100000000000001" customHeight="1">
      <c r="A41" s="725" t="s">
        <v>263</v>
      </c>
      <c r="B41" s="787">
        <v>39814000</v>
      </c>
      <c r="C41" s="901">
        <v>41719901.100000009</v>
      </c>
      <c r="D41" s="785"/>
      <c r="E41" s="1120">
        <v>1.0478701235746222</v>
      </c>
    </row>
    <row r="42" spans="1:5" ht="20.100000000000001" customHeight="1">
      <c r="A42" s="725" t="s">
        <v>264</v>
      </c>
      <c r="B42" s="787">
        <v>466296000</v>
      </c>
      <c r="C42" s="901">
        <v>481422133.45999992</v>
      </c>
      <c r="D42" s="785"/>
      <c r="E42" s="1120">
        <v>1.0324389088904899</v>
      </c>
    </row>
    <row r="43" spans="1:5" ht="20.100000000000001" customHeight="1">
      <c r="A43" s="725" t="s">
        <v>265</v>
      </c>
      <c r="B43" s="787">
        <v>30096000</v>
      </c>
      <c r="C43" s="901">
        <v>40504918.560000002</v>
      </c>
      <c r="D43" s="785"/>
      <c r="E43" s="1120">
        <v>1.3458572089314196</v>
      </c>
    </row>
    <row r="44" spans="1:5" ht="20.100000000000001" customHeight="1">
      <c r="A44" s="725" t="s">
        <v>266</v>
      </c>
      <c r="B44" s="787">
        <v>398000</v>
      </c>
      <c r="C44" s="901">
        <v>332558.93000000005</v>
      </c>
      <c r="D44" s="785"/>
      <c r="E44" s="1120">
        <v>0.83557520100502525</v>
      </c>
    </row>
    <row r="45" spans="1:5" ht="20.100000000000001" customHeight="1">
      <c r="A45" s="725" t="s">
        <v>267</v>
      </c>
      <c r="B45" s="787">
        <v>62100000</v>
      </c>
      <c r="C45" s="901">
        <v>73340568.989999995</v>
      </c>
      <c r="D45" s="785"/>
      <c r="E45" s="1120">
        <v>1.181007552173913</v>
      </c>
    </row>
    <row r="46" spans="1:5" ht="20.100000000000001" customHeight="1">
      <c r="A46" s="725" t="s">
        <v>268</v>
      </c>
      <c r="B46" s="787">
        <v>100912000</v>
      </c>
      <c r="C46" s="901">
        <v>113738132.41000001</v>
      </c>
      <c r="D46" s="785"/>
      <c r="E46" s="1120">
        <v>1.1271021524694784</v>
      </c>
    </row>
    <row r="47" spans="1:5" ht="20.100000000000001" customHeight="1">
      <c r="A47" s="725" t="s">
        <v>269</v>
      </c>
      <c r="B47" s="787">
        <v>0</v>
      </c>
      <c r="C47" s="901">
        <v>817568.73</v>
      </c>
      <c r="D47" s="785"/>
      <c r="E47" s="1120">
        <v>0</v>
      </c>
    </row>
    <row r="48" spans="1:5" ht="20.100000000000001" customHeight="1">
      <c r="A48" s="725" t="s">
        <v>270</v>
      </c>
      <c r="B48" s="787">
        <v>1798101420.55</v>
      </c>
      <c r="C48" s="901">
        <v>2492956673.7399998</v>
      </c>
      <c r="D48" s="785"/>
      <c r="E48" s="1120">
        <v>1.3864382983343948</v>
      </c>
    </row>
    <row r="49" spans="1:5" ht="20.100000000000001" customHeight="1">
      <c r="A49" s="725" t="s">
        <v>271</v>
      </c>
      <c r="B49" s="787">
        <v>104526000</v>
      </c>
      <c r="C49" s="901">
        <v>105740031.51000002</v>
      </c>
      <c r="D49" s="785"/>
      <c r="E49" s="1120">
        <v>1.0116146366454282</v>
      </c>
    </row>
    <row r="50" spans="1:5" ht="20.100000000000001" customHeight="1">
      <c r="A50" s="725" t="s">
        <v>272</v>
      </c>
      <c r="B50" s="787">
        <v>31000</v>
      </c>
      <c r="C50" s="901">
        <v>34052.670000000006</v>
      </c>
      <c r="D50" s="785"/>
      <c r="E50" s="1120">
        <v>1.0984732258064518</v>
      </c>
    </row>
    <row r="51" spans="1:5" ht="20.100000000000001" customHeight="1">
      <c r="A51" s="725" t="s">
        <v>273</v>
      </c>
      <c r="B51" s="787">
        <v>255000</v>
      </c>
      <c r="C51" s="901">
        <v>1295511.0999999994</v>
      </c>
      <c r="D51" s="785"/>
      <c r="E51" s="1120">
        <v>5.080435686274507</v>
      </c>
    </row>
    <row r="52" spans="1:5" ht="20.100000000000001" customHeight="1">
      <c r="A52" s="725" t="s">
        <v>274</v>
      </c>
      <c r="B52" s="787">
        <v>184839000</v>
      </c>
      <c r="C52" s="901">
        <v>112995758.97000001</v>
      </c>
      <c r="D52" s="785"/>
      <c r="E52" s="1120">
        <v>0.61131989985879609</v>
      </c>
    </row>
    <row r="53" spans="1:5" ht="20.100000000000001" customHeight="1">
      <c r="A53" s="725" t="s">
        <v>275</v>
      </c>
      <c r="B53" s="787">
        <v>187161000</v>
      </c>
      <c r="C53" s="901">
        <v>201081416.73999998</v>
      </c>
      <c r="D53" s="785"/>
      <c r="E53" s="1120">
        <v>1.074376695679121</v>
      </c>
    </row>
    <row r="54" spans="1:5" ht="20.100000000000001" customHeight="1">
      <c r="A54" s="725" t="s">
        <v>276</v>
      </c>
      <c r="B54" s="787">
        <v>1081000</v>
      </c>
      <c r="C54" s="901">
        <v>2141885.69</v>
      </c>
      <c r="D54" s="785"/>
      <c r="E54" s="1120">
        <v>1.9813928677150785</v>
      </c>
    </row>
    <row r="55" spans="1:5" ht="20.100000000000001" customHeight="1">
      <c r="A55" s="725" t="s">
        <v>277</v>
      </c>
      <c r="B55" s="787">
        <v>22840000</v>
      </c>
      <c r="C55" s="901">
        <v>23198941.369999997</v>
      </c>
      <c r="D55" s="785"/>
      <c r="E55" s="1120">
        <v>1.0157154715411558</v>
      </c>
    </row>
    <row r="56" spans="1:5" ht="20.100000000000001" customHeight="1">
      <c r="A56" s="725" t="s">
        <v>278</v>
      </c>
      <c r="B56" s="787">
        <v>21867000</v>
      </c>
      <c r="C56" s="901">
        <v>23138071.100000001</v>
      </c>
      <c r="D56" s="785"/>
      <c r="E56" s="1120">
        <v>1.0581273654365027</v>
      </c>
    </row>
    <row r="57" spans="1:5" ht="20.100000000000001" customHeight="1">
      <c r="A57" s="725" t="s">
        <v>279</v>
      </c>
      <c r="B57" s="787">
        <v>147400000</v>
      </c>
      <c r="C57" s="901">
        <v>150219157.15000004</v>
      </c>
      <c r="D57" s="785"/>
      <c r="E57" s="1120">
        <v>1.0191258965400274</v>
      </c>
    </row>
    <row r="58" spans="1:5" ht="20.100000000000001" customHeight="1">
      <c r="A58" s="725" t="s">
        <v>743</v>
      </c>
      <c r="B58" s="787">
        <v>11105183579.450001</v>
      </c>
      <c r="C58" s="901">
        <v>9341687023.7399998</v>
      </c>
      <c r="D58" s="785"/>
      <c r="E58" s="1120">
        <v>0.84120059402049607</v>
      </c>
    </row>
    <row r="59" spans="1:5" ht="20.100000000000001" customHeight="1">
      <c r="A59" s="725" t="s">
        <v>280</v>
      </c>
      <c r="B59" s="787">
        <v>0</v>
      </c>
      <c r="C59" s="901">
        <v>5473.48</v>
      </c>
      <c r="D59" s="785"/>
      <c r="E59" s="1120">
        <v>0</v>
      </c>
    </row>
    <row r="60" spans="1:5" ht="20.100000000000001" customHeight="1">
      <c r="A60" s="725" t="s">
        <v>281</v>
      </c>
      <c r="B60" s="787">
        <v>26579000</v>
      </c>
      <c r="C60" s="901">
        <v>14852749.84</v>
      </c>
      <c r="D60" s="785"/>
      <c r="E60" s="1120">
        <v>0.55881522404906125</v>
      </c>
    </row>
    <row r="61" spans="1:5" ht="20.100000000000001" customHeight="1">
      <c r="A61" s="725" t="s">
        <v>282</v>
      </c>
      <c r="B61" s="787">
        <v>43000</v>
      </c>
      <c r="C61" s="901">
        <v>43618.939999999995</v>
      </c>
      <c r="D61" s="785"/>
      <c r="E61" s="1120">
        <v>1.0143939534883719</v>
      </c>
    </row>
    <row r="62" spans="1:5" ht="20.100000000000001" customHeight="1">
      <c r="A62" s="725" t="s">
        <v>750</v>
      </c>
      <c r="B62" s="787">
        <v>455700000</v>
      </c>
      <c r="C62" s="901">
        <v>492050676.68000001</v>
      </c>
      <c r="D62" s="785"/>
      <c r="E62" s="1120">
        <v>1.0797688757515911</v>
      </c>
    </row>
    <row r="63" spans="1:5" ht="20.100000000000001" customHeight="1">
      <c r="A63" s="725" t="s">
        <v>283</v>
      </c>
      <c r="B63" s="787">
        <v>457000</v>
      </c>
      <c r="C63" s="901">
        <v>311830.90000000002</v>
      </c>
      <c r="D63" s="785"/>
      <c r="E63" s="1120">
        <v>0.68234332603938741</v>
      </c>
    </row>
    <row r="64" spans="1:5" ht="20.100000000000001" customHeight="1">
      <c r="A64" s="725" t="s">
        <v>284</v>
      </c>
      <c r="B64" s="787">
        <v>9297000</v>
      </c>
      <c r="C64" s="901">
        <v>10589289.620000001</v>
      </c>
      <c r="D64" s="785"/>
      <c r="E64" s="1120">
        <v>1.1390007120576531</v>
      </c>
    </row>
    <row r="65" spans="1:5" ht="20.100000000000001" customHeight="1">
      <c r="A65" s="725" t="s">
        <v>285</v>
      </c>
      <c r="B65" s="787">
        <v>2207000</v>
      </c>
      <c r="C65" s="901">
        <v>1693978.3200000003</v>
      </c>
      <c r="D65" s="785"/>
      <c r="E65" s="1120">
        <v>0.76754794743996391</v>
      </c>
    </row>
    <row r="66" spans="1:5" ht="20.100000000000001" customHeight="1">
      <c r="A66" s="725" t="s">
        <v>286</v>
      </c>
      <c r="B66" s="787">
        <v>336000</v>
      </c>
      <c r="C66" s="901">
        <v>475291.83000000007</v>
      </c>
      <c r="D66" s="785"/>
      <c r="E66" s="1120">
        <v>1.414559017857143</v>
      </c>
    </row>
    <row r="67" spans="1:5" ht="20.100000000000001" customHeight="1">
      <c r="A67" s="725" t="s">
        <v>287</v>
      </c>
      <c r="B67" s="787">
        <v>530000</v>
      </c>
      <c r="C67" s="901">
        <v>505569.68</v>
      </c>
      <c r="D67" s="785"/>
      <c r="E67" s="1120">
        <v>0.95390505660377356</v>
      </c>
    </row>
    <row r="68" spans="1:5" ht="20.100000000000001" customHeight="1">
      <c r="A68" s="725" t="s">
        <v>288</v>
      </c>
      <c r="B68" s="787">
        <v>77000000</v>
      </c>
      <c r="C68" s="901">
        <v>71550678.549999997</v>
      </c>
      <c r="D68" s="785"/>
      <c r="E68" s="1120">
        <v>0.92922959155844154</v>
      </c>
    </row>
    <row r="69" spans="1:5" ht="20.100000000000001" customHeight="1">
      <c r="A69" s="725" t="s">
        <v>289</v>
      </c>
      <c r="B69" s="787">
        <v>4164000</v>
      </c>
      <c r="C69" s="901">
        <v>5756982.1799999997</v>
      </c>
      <c r="D69" s="886"/>
      <c r="E69" s="1120">
        <v>1.3825605619596542</v>
      </c>
    </row>
    <row r="70" spans="1:5" ht="19.5" customHeight="1">
      <c r="A70" s="725" t="s">
        <v>290</v>
      </c>
      <c r="B70" s="787">
        <v>6000</v>
      </c>
      <c r="C70" s="901">
        <v>10764.259999999998</v>
      </c>
      <c r="D70" s="785"/>
      <c r="E70" s="1120">
        <v>1.794043333333333</v>
      </c>
    </row>
    <row r="71" spans="1:5" ht="20.100000000000001" customHeight="1">
      <c r="A71" s="725" t="s">
        <v>291</v>
      </c>
      <c r="B71" s="787">
        <v>59584000</v>
      </c>
      <c r="C71" s="901">
        <v>61471840.57</v>
      </c>
      <c r="D71" s="785"/>
      <c r="E71" s="1120">
        <v>1.0316836830357143</v>
      </c>
    </row>
    <row r="72" spans="1:5" ht="20.100000000000001" customHeight="1">
      <c r="A72" s="725" t="s">
        <v>292</v>
      </c>
      <c r="B72" s="787">
        <v>7252000</v>
      </c>
      <c r="C72" s="901">
        <v>8442852.9399999995</v>
      </c>
      <c r="D72" s="785"/>
      <c r="E72" s="1120">
        <v>1.16421027854385</v>
      </c>
    </row>
    <row r="73" spans="1:5" ht="20.100000000000001" customHeight="1">
      <c r="A73" s="725" t="s">
        <v>293</v>
      </c>
      <c r="B73" s="787">
        <v>35000</v>
      </c>
      <c r="C73" s="901">
        <v>59780.729999999996</v>
      </c>
      <c r="D73" s="785"/>
      <c r="E73" s="1120">
        <v>1.708020857142857</v>
      </c>
    </row>
    <row r="74" spans="1:5" ht="20.100000000000001" customHeight="1">
      <c r="A74" s="725" t="s">
        <v>294</v>
      </c>
      <c r="B74" s="787">
        <v>0</v>
      </c>
      <c r="C74" s="901">
        <v>41514.520000000004</v>
      </c>
      <c r="D74" s="785"/>
      <c r="E74" s="1120">
        <v>0</v>
      </c>
    </row>
    <row r="75" spans="1:5" ht="20.100000000000001" customHeight="1">
      <c r="A75" s="725" t="s">
        <v>295</v>
      </c>
      <c r="B75" s="787">
        <v>220000</v>
      </c>
      <c r="C75" s="901">
        <v>150811.51</v>
      </c>
      <c r="D75" s="785"/>
      <c r="E75" s="1120">
        <v>0.68550686363636371</v>
      </c>
    </row>
    <row r="76" spans="1:5" ht="20.100000000000001" customHeight="1">
      <c r="A76" s="725" t="s">
        <v>296</v>
      </c>
      <c r="B76" s="787">
        <v>800000</v>
      </c>
      <c r="C76" s="901">
        <v>742989.89</v>
      </c>
      <c r="D76" s="785"/>
      <c r="E76" s="1120">
        <v>0.92873736250000005</v>
      </c>
    </row>
    <row r="77" spans="1:5" ht="20.100000000000001" customHeight="1">
      <c r="A77" s="725" t="s">
        <v>297</v>
      </c>
      <c r="B77" s="787">
        <v>3501000</v>
      </c>
      <c r="C77" s="901">
        <v>3961361.7199999997</v>
      </c>
      <c r="D77" s="785"/>
      <c r="E77" s="1120">
        <v>1.1314943501856611</v>
      </c>
    </row>
    <row r="78" spans="1:5" ht="20.100000000000001" customHeight="1">
      <c r="A78" s="725" t="s">
        <v>298</v>
      </c>
      <c r="B78" s="787">
        <v>20000</v>
      </c>
      <c r="C78" s="901">
        <v>27903.48</v>
      </c>
      <c r="D78" s="785"/>
      <c r="E78" s="1120">
        <v>1.3951739999999999</v>
      </c>
    </row>
    <row r="79" spans="1:5" ht="20.100000000000001" customHeight="1">
      <c r="A79" s="725" t="s">
        <v>299</v>
      </c>
      <c r="B79" s="787">
        <v>233100000</v>
      </c>
      <c r="C79" s="901">
        <v>245438292.43999997</v>
      </c>
      <c r="D79" s="785"/>
      <c r="E79" s="1120">
        <v>1.0529313274989274</v>
      </c>
    </row>
    <row r="80" spans="1:5" ht="20.100000000000001" customHeight="1">
      <c r="A80" s="725" t="s">
        <v>347</v>
      </c>
      <c r="B80" s="787">
        <v>5915000</v>
      </c>
      <c r="C80" s="901">
        <v>5864671.2199999997</v>
      </c>
      <c r="D80" s="785"/>
      <c r="E80" s="1120">
        <v>0.9914913305156382</v>
      </c>
    </row>
    <row r="81" spans="1:5" ht="20.100000000000001" customHeight="1">
      <c r="A81" s="725" t="s">
        <v>300</v>
      </c>
      <c r="B81" s="787">
        <v>643000</v>
      </c>
      <c r="C81" s="901">
        <v>669208.57000000007</v>
      </c>
      <c r="D81" s="785"/>
      <c r="E81" s="1120">
        <v>1.0407598289269053</v>
      </c>
    </row>
    <row r="82" spans="1:5" ht="20.100000000000001" customHeight="1">
      <c r="A82" s="725" t="s">
        <v>301</v>
      </c>
      <c r="B82" s="787">
        <v>763859000</v>
      </c>
      <c r="C82" s="901">
        <v>721315403.45000005</v>
      </c>
      <c r="D82" s="785"/>
      <c r="E82" s="1120">
        <v>0.94430438529885763</v>
      </c>
    </row>
    <row r="83" spans="1:5" ht="20.100000000000001" customHeight="1">
      <c r="A83" s="725" t="s">
        <v>302</v>
      </c>
      <c r="B83" s="787">
        <v>366330679000</v>
      </c>
      <c r="C83" s="901">
        <v>351423367413.79016</v>
      </c>
      <c r="D83" s="785"/>
      <c r="E83" s="1120">
        <v>0.95930640691382052</v>
      </c>
    </row>
    <row r="84" spans="1:5" ht="20.100000000000001" customHeight="1">
      <c r="A84" s="725" t="s">
        <v>303</v>
      </c>
      <c r="B84" s="787">
        <v>7824860000</v>
      </c>
      <c r="C84" s="901">
        <v>7971616121.4200001</v>
      </c>
      <c r="D84" s="785"/>
      <c r="E84" s="1120">
        <v>1.0187551114550293</v>
      </c>
    </row>
    <row r="85" spans="1:5" ht="20.100000000000001" customHeight="1">
      <c r="A85" s="725" t="s">
        <v>304</v>
      </c>
      <c r="B85" s="787">
        <v>1819000</v>
      </c>
      <c r="C85" s="901">
        <v>1822638.8599999999</v>
      </c>
      <c r="D85" s="785"/>
      <c r="E85" s="1120">
        <v>1.0020004727872456</v>
      </c>
    </row>
    <row r="86" spans="1:5" ht="19.5" customHeight="1">
      <c r="A86" s="725" t="s">
        <v>305</v>
      </c>
      <c r="B86" s="787">
        <v>2938412000</v>
      </c>
      <c r="C86" s="901">
        <v>2716146220.5100002</v>
      </c>
      <c r="D86" s="785"/>
      <c r="E86" s="1120">
        <v>0.92435853805048451</v>
      </c>
    </row>
    <row r="87" spans="1:5" ht="20.100000000000001" customHeight="1">
      <c r="A87" s="725" t="s">
        <v>307</v>
      </c>
      <c r="B87" s="787">
        <v>2281791000</v>
      </c>
      <c r="C87" s="901">
        <v>2149324172.1699939</v>
      </c>
      <c r="D87" s="785"/>
      <c r="E87" s="1120">
        <v>0.94194611696250619</v>
      </c>
    </row>
    <row r="88" spans="1:5" ht="20.100000000000001" customHeight="1">
      <c r="A88" s="725" t="s">
        <v>308</v>
      </c>
      <c r="B88" s="787">
        <v>0</v>
      </c>
      <c r="C88" s="901">
        <v>555356.94000000018</v>
      </c>
      <c r="D88" s="785"/>
      <c r="E88" s="1120">
        <v>0</v>
      </c>
    </row>
    <row r="89" spans="1:5" ht="20.100000000000001" customHeight="1">
      <c r="A89" s="725" t="s">
        <v>309</v>
      </c>
      <c r="B89" s="787">
        <v>12074000</v>
      </c>
      <c r="C89" s="901">
        <v>12419701.24</v>
      </c>
      <c r="D89" s="785"/>
      <c r="E89" s="1120">
        <v>1.0286318734470763</v>
      </c>
    </row>
    <row r="90" spans="1:5" ht="6" customHeight="1">
      <c r="A90" s="728"/>
      <c r="B90" s="899"/>
      <c r="C90" s="903"/>
      <c r="D90" s="651"/>
      <c r="E90" s="729"/>
    </row>
    <row r="91" spans="1:5" ht="7.5" customHeight="1">
      <c r="A91" s="658"/>
      <c r="C91" s="91"/>
      <c r="D91" s="91"/>
    </row>
    <row r="92" spans="1:5">
      <c r="A92" s="658"/>
    </row>
    <row r="93" spans="1:5">
      <c r="A93" s="887"/>
      <c r="C93" s="279"/>
      <c r="D93" s="279"/>
      <c r="E93" s="279"/>
    </row>
    <row r="94" spans="1:5">
      <c r="C94" s="1018"/>
      <c r="D94" s="1018"/>
      <c r="E94" s="1019"/>
    </row>
    <row r="95" spans="1:5">
      <c r="C95" s="279"/>
      <c r="D95" s="279"/>
      <c r="E95" s="279"/>
    </row>
    <row r="192" spans="3:3">
      <c r="C192" s="940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G31"/>
  <sheetViews>
    <sheetView showGridLines="0" zoomScale="75" zoomScaleNormal="75" zoomScaleSheetLayoutView="85" workbookViewId="0">
      <selection activeCell="G19" sqref="G19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140625" style="93" bestFit="1" customWidth="1"/>
    <col min="6" max="6" width="19.7109375" style="93" customWidth="1"/>
    <col min="7" max="7" width="44.5703125" style="93" customWidth="1"/>
    <col min="8" max="16384" width="16.28515625" style="93"/>
  </cols>
  <sheetData>
    <row r="1" spans="1:7" ht="15" customHeight="1">
      <c r="A1" s="92" t="s">
        <v>310</v>
      </c>
    </row>
    <row r="2" spans="1:7" ht="15.75">
      <c r="A2" s="94" t="s">
        <v>311</v>
      </c>
      <c r="B2" s="95"/>
      <c r="C2" s="95"/>
      <c r="D2" s="95"/>
    </row>
    <row r="3" spans="1:7" ht="15.75">
      <c r="A3" s="94"/>
      <c r="B3" s="95"/>
      <c r="C3" s="95"/>
      <c r="D3" s="95"/>
    </row>
    <row r="4" spans="1:7" ht="15.75" customHeight="1">
      <c r="A4" s="94"/>
      <c r="B4" s="95"/>
      <c r="C4" s="95"/>
      <c r="D4" s="97" t="s">
        <v>2</v>
      </c>
    </row>
    <row r="5" spans="1:7" ht="15.95" customHeight="1">
      <c r="A5" s="98"/>
      <c r="B5" s="99" t="s">
        <v>227</v>
      </c>
      <c r="C5" s="100"/>
      <c r="D5" s="316"/>
    </row>
    <row r="6" spans="1:7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7" ht="15.95" customHeight="1">
      <c r="A7" s="104"/>
      <c r="B7" s="105" t="s">
        <v>739</v>
      </c>
      <c r="C7" s="106"/>
      <c r="D7" s="318" t="s">
        <v>232</v>
      </c>
      <c r="F7" s="328"/>
    </row>
    <row r="8" spans="1:7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110"/>
      <c r="F8" s="329"/>
    </row>
    <row r="9" spans="1:7" ht="19.5" customHeight="1">
      <c r="A9" s="112" t="s">
        <v>312</v>
      </c>
      <c r="B9" s="788">
        <v>2281791000</v>
      </c>
      <c r="C9" s="789">
        <v>2149324172.170001</v>
      </c>
      <c r="D9" s="730">
        <v>0.94194611696250929</v>
      </c>
      <c r="E9" s="926"/>
      <c r="F9" s="110"/>
      <c r="G9" s="96"/>
    </row>
    <row r="10" spans="1:7" ht="22.5" customHeight="1">
      <c r="A10" s="113" t="s">
        <v>313</v>
      </c>
      <c r="B10" s="790">
        <v>185004000</v>
      </c>
      <c r="C10" s="791">
        <v>165211255.87000009</v>
      </c>
      <c r="D10" s="706">
        <v>0.89301450709173902</v>
      </c>
      <c r="E10" s="110"/>
      <c r="F10" s="110"/>
      <c r="G10" s="114"/>
    </row>
    <row r="11" spans="1:7" ht="24" customHeight="1">
      <c r="A11" s="113" t="s">
        <v>314</v>
      </c>
      <c r="B11" s="790">
        <v>90003000</v>
      </c>
      <c r="C11" s="791">
        <v>103655799.78999999</v>
      </c>
      <c r="D11" s="706">
        <v>1.1516927190204771</v>
      </c>
      <c r="E11" s="110"/>
      <c r="F11" s="110"/>
      <c r="G11" s="115"/>
    </row>
    <row r="12" spans="1:7" ht="24" customHeight="1">
      <c r="A12" s="113" t="s">
        <v>315</v>
      </c>
      <c r="B12" s="790">
        <v>90205000</v>
      </c>
      <c r="C12" s="791">
        <v>90749979.990000024</v>
      </c>
      <c r="D12" s="706">
        <v>1.0060415718640876</v>
      </c>
      <c r="E12" s="110"/>
      <c r="F12" s="110"/>
      <c r="G12" s="115"/>
    </row>
    <row r="13" spans="1:7" ht="24" customHeight="1">
      <c r="A13" s="113" t="s">
        <v>316</v>
      </c>
      <c r="B13" s="790">
        <v>48613000</v>
      </c>
      <c r="C13" s="791">
        <v>46111229.729999997</v>
      </c>
      <c r="D13" s="706">
        <v>0.94853701129327539</v>
      </c>
      <c r="E13" s="110"/>
      <c r="F13" s="110"/>
      <c r="G13" s="115"/>
    </row>
    <row r="14" spans="1:7" ht="24" customHeight="1">
      <c r="A14" s="113" t="s">
        <v>317</v>
      </c>
      <c r="B14" s="790">
        <v>144376000</v>
      </c>
      <c r="C14" s="791">
        <v>130213647.33000007</v>
      </c>
      <c r="D14" s="706">
        <v>0.90190646180805722</v>
      </c>
      <c r="E14" s="110"/>
      <c r="F14" s="110"/>
      <c r="G14" s="115"/>
    </row>
    <row r="15" spans="1:7" ht="24" customHeight="1">
      <c r="A15" s="113" t="s">
        <v>318</v>
      </c>
      <c r="B15" s="790">
        <v>174932000</v>
      </c>
      <c r="C15" s="791">
        <v>160196527.88000005</v>
      </c>
      <c r="D15" s="706">
        <v>0.91576457069032569</v>
      </c>
      <c r="E15" s="110"/>
      <c r="F15" s="110"/>
      <c r="G15" s="115"/>
    </row>
    <row r="16" spans="1:7" ht="24" customHeight="1">
      <c r="A16" s="113" t="s">
        <v>319</v>
      </c>
      <c r="B16" s="790">
        <v>451355000</v>
      </c>
      <c r="C16" s="791">
        <v>414803635.14000064</v>
      </c>
      <c r="D16" s="706">
        <v>0.91901858878266696</v>
      </c>
      <c r="E16" s="110"/>
      <c r="F16" s="110"/>
      <c r="G16" s="116"/>
    </row>
    <row r="17" spans="1:7" ht="24" customHeight="1">
      <c r="A17" s="113" t="s">
        <v>320</v>
      </c>
      <c r="B17" s="790">
        <v>42201000</v>
      </c>
      <c r="C17" s="791">
        <v>40801547.620000005</v>
      </c>
      <c r="D17" s="706">
        <v>0.96683840714675018</v>
      </c>
      <c r="E17" s="110"/>
      <c r="F17" s="110"/>
      <c r="G17" s="115"/>
    </row>
    <row r="18" spans="1:7" ht="24" customHeight="1">
      <c r="A18" s="113" t="s">
        <v>321</v>
      </c>
      <c r="B18" s="790">
        <v>73939000</v>
      </c>
      <c r="C18" s="791">
        <v>72476022.659999967</v>
      </c>
      <c r="D18" s="706">
        <v>0.98021372563870168</v>
      </c>
      <c r="E18" s="110"/>
      <c r="F18" s="110"/>
      <c r="G18" s="116"/>
    </row>
    <row r="19" spans="1:7" ht="24" customHeight="1">
      <c r="A19" s="113" t="s">
        <v>322</v>
      </c>
      <c r="B19" s="790">
        <v>58798000</v>
      </c>
      <c r="C19" s="791">
        <v>60522923.970000044</v>
      </c>
      <c r="D19" s="706">
        <v>1.0293364395047457</v>
      </c>
      <c r="E19" s="110"/>
      <c r="F19" s="110"/>
      <c r="G19" s="115" t="s">
        <v>4</v>
      </c>
    </row>
    <row r="20" spans="1:7" ht="24" customHeight="1">
      <c r="A20" s="113" t="s">
        <v>323</v>
      </c>
      <c r="B20" s="790">
        <v>159773000</v>
      </c>
      <c r="C20" s="791">
        <v>147734189.78000006</v>
      </c>
      <c r="D20" s="706">
        <v>0.92465053407021247</v>
      </c>
      <c r="E20" s="110"/>
      <c r="F20" s="110"/>
      <c r="G20" s="115"/>
    </row>
    <row r="21" spans="1:7" ht="24" customHeight="1">
      <c r="A21" s="113" t="s">
        <v>324</v>
      </c>
      <c r="B21" s="790">
        <v>275152000</v>
      </c>
      <c r="C21" s="791">
        <v>242793354.54000008</v>
      </c>
      <c r="D21" s="706">
        <v>0.88239720060184945</v>
      </c>
      <c r="E21" s="110"/>
      <c r="F21" s="110"/>
      <c r="G21" s="115"/>
    </row>
    <row r="22" spans="1:7" ht="24" customHeight="1">
      <c r="A22" s="113" t="s">
        <v>325</v>
      </c>
      <c r="B22" s="790">
        <v>51616000</v>
      </c>
      <c r="C22" s="791">
        <v>53224317.670000002</v>
      </c>
      <c r="D22" s="706">
        <v>1.031159285299132</v>
      </c>
      <c r="E22" s="110"/>
      <c r="F22" s="110"/>
      <c r="G22" s="115"/>
    </row>
    <row r="23" spans="1:7" ht="24" customHeight="1">
      <c r="A23" s="113" t="s">
        <v>326</v>
      </c>
      <c r="B23" s="790">
        <v>73965000</v>
      </c>
      <c r="C23" s="791">
        <v>69542031.110000014</v>
      </c>
      <c r="D23" s="706">
        <v>0.94020186723450305</v>
      </c>
      <c r="E23" s="110"/>
      <c r="F23" s="110"/>
      <c r="G23" s="115"/>
    </row>
    <row r="24" spans="1:7" ht="24" customHeight="1">
      <c r="A24" s="113" t="s">
        <v>327</v>
      </c>
      <c r="B24" s="790">
        <v>263013000</v>
      </c>
      <c r="C24" s="791">
        <v>239641835.56999996</v>
      </c>
      <c r="D24" s="706">
        <v>0.91114064920745352</v>
      </c>
      <c r="E24" s="110"/>
      <c r="F24" s="110"/>
      <c r="G24" s="115"/>
    </row>
    <row r="25" spans="1:7" ht="24" customHeight="1">
      <c r="A25" s="117" t="s">
        <v>328</v>
      </c>
      <c r="B25" s="792">
        <v>98846000</v>
      </c>
      <c r="C25" s="793">
        <v>111645873.51999998</v>
      </c>
      <c r="D25" s="707">
        <v>1.1294930854055802</v>
      </c>
      <c r="E25" s="110"/>
      <c r="F25" s="110"/>
      <c r="G25" s="115"/>
    </row>
    <row r="26" spans="1:7" ht="23.25" customHeight="1">
      <c r="A26" s="658"/>
    </row>
    <row r="31" spans="1:7">
      <c r="D31" s="93" t="s">
        <v>4</v>
      </c>
    </row>
  </sheetData>
  <conditionalFormatting sqref="F9:F25">
    <cfRule type="cellIs" dxfId="24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2"/>
  <sheetViews>
    <sheetView showGridLines="0" showZeros="0" topLeftCell="B1" zoomScale="70" zoomScaleNormal="70" zoomScaleSheetLayoutView="70" workbookViewId="0">
      <selection activeCell="N119" sqref="N119"/>
    </sheetView>
  </sheetViews>
  <sheetFormatPr defaultColWidth="7.85546875" defaultRowHeight="15"/>
  <cols>
    <col min="1" max="1" width="6.7109375" style="595" hidden="1" customWidth="1"/>
    <col min="2" max="2" width="2.28515625" style="595" customWidth="1"/>
    <col min="3" max="3" width="4.5703125" style="595" customWidth="1"/>
    <col min="4" max="4" width="66.28515625" style="595" customWidth="1"/>
    <col min="5" max="5" width="16" style="597" customWidth="1"/>
    <col min="6" max="6" width="19.140625" style="595" bestFit="1" customWidth="1"/>
    <col min="7" max="7" width="16" style="595" customWidth="1"/>
    <col min="8" max="8" width="16.42578125" style="595" customWidth="1"/>
    <col min="9" max="9" width="16" style="595" customWidth="1"/>
    <col min="10" max="10" width="11.5703125" style="595" bestFit="1" customWidth="1"/>
    <col min="11" max="12" width="9.28515625" style="595" customWidth="1"/>
    <col min="13" max="13" width="12.7109375" style="595" bestFit="1" customWidth="1"/>
    <col min="14" max="14" width="14.140625" style="595" bestFit="1" customWidth="1"/>
    <col min="15" max="15" width="16.28515625" style="595" bestFit="1" customWidth="1"/>
    <col min="16" max="16" width="16.42578125" style="595" customWidth="1"/>
    <col min="17" max="17" width="9" style="595" bestFit="1" customWidth="1"/>
    <col min="18" max="18" width="7.85546875" style="595"/>
    <col min="19" max="19" width="16" style="595" customWidth="1"/>
    <col min="20" max="16384" width="7.85546875" style="595"/>
  </cols>
  <sheetData>
    <row r="1" spans="1:16" ht="19.5" customHeight="1">
      <c r="B1" s="596" t="s">
        <v>644</v>
      </c>
      <c r="C1" s="596"/>
      <c r="D1" s="596"/>
      <c r="I1" s="598"/>
    </row>
    <row r="2" spans="1:16" ht="15.75" customHeight="1">
      <c r="B2" s="1647" t="s">
        <v>645</v>
      </c>
      <c r="C2" s="1647"/>
      <c r="D2" s="1647"/>
      <c r="E2" s="1647"/>
      <c r="F2" s="1647"/>
      <c r="G2" s="1647"/>
      <c r="H2" s="1647"/>
      <c r="I2" s="1647"/>
      <c r="J2" s="1647"/>
      <c r="K2" s="1647"/>
      <c r="L2" s="1647"/>
    </row>
    <row r="3" spans="1:16" ht="15" customHeight="1"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6" ht="15" customHeight="1"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</row>
    <row r="5" spans="1:16" ht="15.75">
      <c r="B5" s="599"/>
      <c r="C5" s="600"/>
      <c r="D5" s="601"/>
      <c r="E5" s="99" t="s">
        <v>227</v>
      </c>
      <c r="F5" s="923" t="s">
        <v>516</v>
      </c>
      <c r="G5" s="602" t="s">
        <v>229</v>
      </c>
      <c r="H5" s="603"/>
      <c r="I5" s="603"/>
      <c r="J5" s="603" t="s">
        <v>433</v>
      </c>
      <c r="K5" s="603"/>
      <c r="L5" s="604"/>
    </row>
    <row r="6" spans="1:16" ht="15.75">
      <c r="B6" s="605" t="s">
        <v>3</v>
      </c>
      <c r="C6" s="606"/>
      <c r="D6" s="607"/>
      <c r="E6" s="102" t="s">
        <v>228</v>
      </c>
      <c r="F6" s="924" t="s">
        <v>519</v>
      </c>
      <c r="G6" s="609"/>
      <c r="H6" s="609"/>
      <c r="I6" s="609"/>
      <c r="J6" s="609"/>
      <c r="K6" s="780"/>
      <c r="L6" s="780"/>
    </row>
    <row r="7" spans="1:16" ht="15.75">
      <c r="B7" s="610"/>
      <c r="C7" s="597"/>
      <c r="D7" s="611"/>
      <c r="E7" s="105" t="s">
        <v>739</v>
      </c>
      <c r="F7" s="608"/>
      <c r="G7" s="612" t="s">
        <v>434</v>
      </c>
      <c r="H7" s="613" t="s">
        <v>534</v>
      </c>
      <c r="I7" s="613" t="s">
        <v>436</v>
      </c>
      <c r="J7" s="1095" t="s">
        <v>531</v>
      </c>
      <c r="K7" s="1096" t="s">
        <v>456</v>
      </c>
      <c r="L7" s="1096" t="s">
        <v>752</v>
      </c>
    </row>
    <row r="8" spans="1:16" s="614" customFormat="1" ht="15" customHeight="1">
      <c r="B8" s="615"/>
      <c r="C8" s="616"/>
      <c r="D8" s="617"/>
      <c r="E8" s="1642" t="s">
        <v>646</v>
      </c>
      <c r="F8" s="1643"/>
      <c r="G8" s="1643"/>
      <c r="H8" s="1643"/>
      <c r="I8" s="1644"/>
      <c r="J8" s="781"/>
      <c r="K8" s="781"/>
      <c r="L8" s="781"/>
      <c r="M8" s="595"/>
    </row>
    <row r="9" spans="1:16" s="614" customFormat="1" ht="9.9499999999999993" customHeight="1">
      <c r="B9" s="1645">
        <v>1</v>
      </c>
      <c r="C9" s="1646"/>
      <c r="D9" s="1646"/>
      <c r="E9" s="618">
        <v>2</v>
      </c>
      <c r="F9" s="619">
        <v>3</v>
      </c>
      <c r="G9" s="619">
        <v>4</v>
      </c>
      <c r="H9" s="620">
        <v>5</v>
      </c>
      <c r="I9" s="620">
        <v>6</v>
      </c>
      <c r="J9" s="708">
        <v>7</v>
      </c>
      <c r="K9" s="890">
        <v>8</v>
      </c>
      <c r="L9" s="708">
        <v>9</v>
      </c>
    </row>
    <row r="10" spans="1:16" ht="21.75" customHeight="1">
      <c r="A10" s="621" t="s">
        <v>647</v>
      </c>
      <c r="B10" s="622" t="s">
        <v>648</v>
      </c>
      <c r="C10" s="623"/>
      <c r="D10" s="624"/>
      <c r="E10" s="1119">
        <v>508019293000</v>
      </c>
      <c r="F10" s="1119">
        <v>508019293000.00024</v>
      </c>
      <c r="G10" s="922">
        <v>36844986274.309998</v>
      </c>
      <c r="H10" s="1119">
        <v>73245088550.819931</v>
      </c>
      <c r="I10" s="1119">
        <v>105552645769.01984</v>
      </c>
      <c r="J10" s="888">
        <v>7.2526746094089739E-2</v>
      </c>
      <c r="K10" s="652">
        <v>0.14417776954549616</v>
      </c>
      <c r="L10" s="652">
        <v>0.20777290788643293</v>
      </c>
    </row>
    <row r="11" spans="1:16" ht="15.75">
      <c r="A11" s="621"/>
      <c r="B11" s="626" t="s">
        <v>536</v>
      </c>
      <c r="C11" s="627"/>
      <c r="D11" s="624"/>
      <c r="E11" s="1073"/>
      <c r="F11" s="1073"/>
      <c r="G11" s="669"/>
      <c r="H11" s="1073"/>
      <c r="I11" s="1073"/>
      <c r="J11" s="889"/>
      <c r="K11" s="625"/>
      <c r="L11" s="1068"/>
    </row>
    <row r="12" spans="1:16" ht="21.75" customHeight="1">
      <c r="A12" s="621" t="s">
        <v>649</v>
      </c>
      <c r="B12" s="628" t="s">
        <v>622</v>
      </c>
      <c r="C12" s="629" t="s">
        <v>650</v>
      </c>
      <c r="D12" s="630"/>
      <c r="E12" s="1073">
        <v>291411455000</v>
      </c>
      <c r="F12" s="1073">
        <v>290935853979.03021</v>
      </c>
      <c r="G12" s="669">
        <v>21501511481.480003</v>
      </c>
      <c r="H12" s="1073">
        <v>43030328352.849945</v>
      </c>
      <c r="I12" s="1073">
        <v>61934671549.809975</v>
      </c>
      <c r="J12" s="1113">
        <v>7.3904646633995708E-2</v>
      </c>
      <c r="K12" s="1068">
        <v>0.14790314691138565</v>
      </c>
      <c r="L12" s="1068">
        <v>0.21288084882887634</v>
      </c>
      <c r="P12" s="667"/>
    </row>
    <row r="13" spans="1:16" ht="12" customHeight="1">
      <c r="A13" s="621"/>
      <c r="B13" s="631"/>
      <c r="C13" s="632" t="s">
        <v>564</v>
      </c>
      <c r="D13" s="633"/>
      <c r="E13" s="1072"/>
      <c r="F13" s="1072"/>
      <c r="G13" s="668"/>
      <c r="H13" s="1072"/>
      <c r="I13" s="1072"/>
      <c r="J13" s="1114"/>
      <c r="K13" s="1069"/>
      <c r="L13" s="1069"/>
    </row>
    <row r="14" spans="1:16" ht="15.95" customHeight="1">
      <c r="A14" s="621" t="s">
        <v>651</v>
      </c>
      <c r="B14" s="631"/>
      <c r="C14" s="634" t="s">
        <v>652</v>
      </c>
      <c r="D14" s="633" t="s">
        <v>653</v>
      </c>
      <c r="E14" s="1072">
        <v>66697426000</v>
      </c>
      <c r="F14" s="1072">
        <v>66737530661</v>
      </c>
      <c r="G14" s="668">
        <v>8936489137</v>
      </c>
      <c r="H14" s="1072">
        <v>17872978274</v>
      </c>
      <c r="I14" s="1072">
        <v>22998941907</v>
      </c>
      <c r="J14" s="1114">
        <v>0.1339050014060873</v>
      </c>
      <c r="K14" s="1069">
        <v>0.2678100028121746</v>
      </c>
      <c r="L14" s="1069">
        <v>0.34461781368305999</v>
      </c>
    </row>
    <row r="15" spans="1:16" ht="15.95" customHeight="1">
      <c r="A15" s="621" t="s">
        <v>654</v>
      </c>
      <c r="B15" s="631"/>
      <c r="C15" s="634" t="s">
        <v>655</v>
      </c>
      <c r="D15" s="633" t="s">
        <v>656</v>
      </c>
      <c r="E15" s="1072">
        <v>69281878000</v>
      </c>
      <c r="F15" s="1072">
        <v>70881878000</v>
      </c>
      <c r="G15" s="668">
        <v>4663105146.3999996</v>
      </c>
      <c r="H15" s="1072">
        <v>8681512133.6100006</v>
      </c>
      <c r="I15" s="1072">
        <v>12877294007.349998</v>
      </c>
      <c r="J15" s="1114">
        <v>6.5786986433965522E-2</v>
      </c>
      <c r="K15" s="1069">
        <v>0.12247858519789784</v>
      </c>
      <c r="L15" s="1069">
        <v>0.18167258502025016</v>
      </c>
      <c r="P15" s="667"/>
    </row>
    <row r="16" spans="1:16" ht="12" customHeight="1">
      <c r="A16" s="621"/>
      <c r="B16" s="631"/>
      <c r="C16" s="634"/>
      <c r="D16" s="633" t="s">
        <v>564</v>
      </c>
      <c r="E16" s="1072"/>
      <c r="F16" s="1072"/>
      <c r="G16" s="668"/>
      <c r="H16" s="1072"/>
      <c r="I16" s="1072"/>
      <c r="J16" s="1114"/>
      <c r="K16" s="1069"/>
      <c r="L16" s="1069"/>
    </row>
    <row r="17" spans="1:14" ht="15.95" customHeight="1">
      <c r="A17" s="621" t="s">
        <v>657</v>
      </c>
      <c r="B17" s="635"/>
      <c r="C17" s="634"/>
      <c r="D17" s="633" t="s">
        <v>658</v>
      </c>
      <c r="E17" s="1072">
        <v>45522023000</v>
      </c>
      <c r="F17" s="1072">
        <v>45522023000</v>
      </c>
      <c r="G17" s="668">
        <v>3039351135.75</v>
      </c>
      <c r="H17" s="1072">
        <v>5653579408.0600004</v>
      </c>
      <c r="I17" s="1072">
        <v>8105629277.5299997</v>
      </c>
      <c r="J17" s="1114">
        <v>6.6766609554017406E-2</v>
      </c>
      <c r="K17" s="1069">
        <v>0.12419437967552541</v>
      </c>
      <c r="L17" s="1069">
        <v>0.17805951368923126</v>
      </c>
    </row>
    <row r="18" spans="1:14" ht="15.95" customHeight="1">
      <c r="A18" s="621" t="s">
        <v>659</v>
      </c>
      <c r="B18" s="631"/>
      <c r="C18" s="634"/>
      <c r="D18" s="636" t="s">
        <v>660</v>
      </c>
      <c r="E18" s="1072">
        <v>18497155000</v>
      </c>
      <c r="F18" s="1072">
        <v>18497155000</v>
      </c>
      <c r="G18" s="668">
        <v>1512670677.6500001</v>
      </c>
      <c r="H18" s="1072">
        <v>2805766059.5500002</v>
      </c>
      <c r="I18" s="1072">
        <v>4438415063.8199997</v>
      </c>
      <c r="J18" s="1114">
        <v>8.1778558791879077E-2</v>
      </c>
      <c r="K18" s="1069">
        <v>0.15168635714789655</v>
      </c>
      <c r="L18" s="1069">
        <v>0.23995122838187816</v>
      </c>
    </row>
    <row r="19" spans="1:14" ht="45">
      <c r="A19" s="637" t="s">
        <v>661</v>
      </c>
      <c r="B19" s="631"/>
      <c r="C19" s="638" t="s">
        <v>662</v>
      </c>
      <c r="D19" s="639" t="s">
        <v>663</v>
      </c>
      <c r="E19" s="1072">
        <v>60700643000</v>
      </c>
      <c r="F19" s="1072">
        <v>64159967422.090004</v>
      </c>
      <c r="G19" s="668">
        <v>5169972369.5300007</v>
      </c>
      <c r="H19" s="1072">
        <v>10354156547</v>
      </c>
      <c r="I19" s="1072">
        <v>15559786673.960003</v>
      </c>
      <c r="J19" s="1114">
        <v>8.0579410764320319E-2</v>
      </c>
      <c r="K19" s="1069">
        <v>0.16138032737583821</v>
      </c>
      <c r="L19" s="1069">
        <v>0.24251550147456644</v>
      </c>
      <c r="N19" s="1614"/>
    </row>
    <row r="20" spans="1:14" ht="30">
      <c r="A20" s="637" t="s">
        <v>664</v>
      </c>
      <c r="B20" s="631"/>
      <c r="C20" s="638" t="s">
        <v>665</v>
      </c>
      <c r="D20" s="639" t="s">
        <v>666</v>
      </c>
      <c r="E20" s="1072">
        <v>3171071000</v>
      </c>
      <c r="F20" s="1072">
        <v>5823791902.2200012</v>
      </c>
      <c r="G20" s="668">
        <v>251747666.15000001</v>
      </c>
      <c r="H20" s="1072">
        <v>543679669.25</v>
      </c>
      <c r="I20" s="1072">
        <v>861069328.26999986</v>
      </c>
      <c r="J20" s="1114">
        <v>4.3227448778524351E-2</v>
      </c>
      <c r="K20" s="1069">
        <v>9.3354927232676688E-2</v>
      </c>
      <c r="L20" s="1069">
        <v>0.1478537253265805</v>
      </c>
    </row>
    <row r="21" spans="1:14" ht="30">
      <c r="A21" s="637" t="s">
        <v>667</v>
      </c>
      <c r="B21" s="631"/>
      <c r="C21" s="638" t="s">
        <v>668</v>
      </c>
      <c r="D21" s="639" t="s">
        <v>738</v>
      </c>
      <c r="E21" s="1072">
        <v>20318325000</v>
      </c>
      <c r="F21" s="1072">
        <v>20530430654</v>
      </c>
      <c r="G21" s="668">
        <v>1739327787</v>
      </c>
      <c r="H21" s="1072">
        <v>3389429087</v>
      </c>
      <c r="I21" s="1072">
        <v>5171947313.5</v>
      </c>
      <c r="J21" s="1114">
        <v>8.4719498402782992E-2</v>
      </c>
      <c r="K21" s="1069">
        <v>0.16509293663256053</v>
      </c>
      <c r="L21" s="1069">
        <v>0.25191616292239516</v>
      </c>
    </row>
    <row r="22" spans="1:14" ht="21.75" customHeight="1">
      <c r="A22" s="621" t="s">
        <v>669</v>
      </c>
      <c r="B22" s="622" t="s">
        <v>637</v>
      </c>
      <c r="C22" s="623" t="s">
        <v>670</v>
      </c>
      <c r="D22" s="640"/>
      <c r="E22" s="1073">
        <v>26744707000</v>
      </c>
      <c r="F22" s="1073">
        <v>26763114155.190002</v>
      </c>
      <c r="G22" s="669">
        <v>2058382849.2299993</v>
      </c>
      <c r="H22" s="1073">
        <v>4071288181.3199973</v>
      </c>
      <c r="I22" s="1073">
        <v>6278029959.2799959</v>
      </c>
      <c r="J22" s="1113">
        <v>7.6911185943988145E-2</v>
      </c>
      <c r="K22" s="1068">
        <v>0.15212311084995608</v>
      </c>
      <c r="L22" s="1068">
        <v>0.23457770732045161</v>
      </c>
    </row>
    <row r="23" spans="1:14" ht="21.75" customHeight="1">
      <c r="A23" s="621" t="s">
        <v>671</v>
      </c>
      <c r="B23" s="641" t="s">
        <v>672</v>
      </c>
      <c r="C23" s="623" t="s">
        <v>673</v>
      </c>
      <c r="D23" s="640"/>
      <c r="E23" s="1073">
        <v>88863531000</v>
      </c>
      <c r="F23" s="1073">
        <v>91380284226.709961</v>
      </c>
      <c r="G23" s="669">
        <v>4973834718.5199995</v>
      </c>
      <c r="H23" s="1073">
        <v>12571047469.149992</v>
      </c>
      <c r="I23" s="1073">
        <v>19695850402.149853</v>
      </c>
      <c r="J23" s="1113">
        <v>5.4430063996957614E-2</v>
      </c>
      <c r="K23" s="1068">
        <v>0.13756848728946658</v>
      </c>
      <c r="L23" s="1068">
        <v>0.21553719786300318</v>
      </c>
    </row>
    <row r="24" spans="1:14" ht="12" customHeight="1">
      <c r="A24" s="621"/>
      <c r="B24" s="641"/>
      <c r="C24" s="632" t="s">
        <v>564</v>
      </c>
      <c r="D24" s="640"/>
      <c r="E24" s="1072"/>
      <c r="F24" s="1072"/>
      <c r="G24" s="668"/>
      <c r="H24" s="1072"/>
      <c r="I24" s="1072"/>
      <c r="J24" s="1113"/>
      <c r="K24" s="1068"/>
      <c r="L24" s="1068"/>
    </row>
    <row r="25" spans="1:14" ht="15.75" customHeight="1">
      <c r="A25" s="621" t="s">
        <v>674</v>
      </c>
      <c r="B25" s="641"/>
      <c r="C25" s="634" t="s">
        <v>675</v>
      </c>
      <c r="D25" s="633" t="s">
        <v>676</v>
      </c>
      <c r="E25" s="1072">
        <v>58362182000</v>
      </c>
      <c r="F25" s="1072">
        <v>58224270975.029999</v>
      </c>
      <c r="G25" s="668">
        <v>3370674954.9500003</v>
      </c>
      <c r="H25" s="1072">
        <v>9442654095.4899998</v>
      </c>
      <c r="I25" s="1072">
        <v>14820888452.360006</v>
      </c>
      <c r="J25" s="1114">
        <v>5.7891235021139971E-2</v>
      </c>
      <c r="K25" s="1069">
        <v>0.16217728341398327</v>
      </c>
      <c r="L25" s="1069">
        <v>0.25454828723774109</v>
      </c>
    </row>
    <row r="26" spans="1:14" ht="15.75" customHeight="1">
      <c r="A26" s="621" t="s">
        <v>677</v>
      </c>
      <c r="B26" s="641"/>
      <c r="C26" s="634" t="s">
        <v>678</v>
      </c>
      <c r="D26" s="633" t="s">
        <v>679</v>
      </c>
      <c r="E26" s="1072">
        <v>20882825000</v>
      </c>
      <c r="F26" s="1072">
        <v>24393752001.440002</v>
      </c>
      <c r="G26" s="668">
        <v>822644963.30000019</v>
      </c>
      <c r="H26" s="1072">
        <v>1759430314.6399994</v>
      </c>
      <c r="I26" s="1072">
        <v>3455329019.8100004</v>
      </c>
      <c r="J26" s="1114">
        <v>3.372359296148613E-2</v>
      </c>
      <c r="K26" s="1069">
        <v>7.2126268830483203E-2</v>
      </c>
      <c r="L26" s="1069">
        <v>0.14164811627198748</v>
      </c>
    </row>
    <row r="27" spans="1:14" ht="21.75" customHeight="1">
      <c r="A27" s="621" t="s">
        <v>680</v>
      </c>
      <c r="B27" s="641" t="s">
        <v>681</v>
      </c>
      <c r="C27" s="623" t="s">
        <v>682</v>
      </c>
      <c r="D27" s="640"/>
      <c r="E27" s="1073">
        <v>33668011000</v>
      </c>
      <c r="F27" s="1073">
        <v>33994372720.090019</v>
      </c>
      <c r="G27" s="669">
        <v>564391225.76999998</v>
      </c>
      <c r="H27" s="1073">
        <v>2052471895.4999995</v>
      </c>
      <c r="I27" s="1073">
        <v>2823955261.3599992</v>
      </c>
      <c r="J27" s="1113">
        <v>1.6602489783153304E-2</v>
      </c>
      <c r="K27" s="1068">
        <v>6.037681331554702E-2</v>
      </c>
      <c r="L27" s="1068">
        <v>8.3071256663932974E-2</v>
      </c>
    </row>
    <row r="28" spans="1:14" ht="12" customHeight="1">
      <c r="A28" s="621"/>
      <c r="B28" s="641"/>
      <c r="C28" s="632" t="s">
        <v>564</v>
      </c>
      <c r="D28" s="640"/>
      <c r="E28" s="1072"/>
      <c r="F28" s="1072"/>
      <c r="G28" s="668"/>
      <c r="H28" s="1072"/>
      <c r="I28" s="1072"/>
      <c r="J28" s="1114"/>
      <c r="K28" s="1069"/>
      <c r="L28" s="1069"/>
    </row>
    <row r="29" spans="1:14" ht="30" customHeight="1">
      <c r="A29" s="637" t="s">
        <v>683</v>
      </c>
      <c r="B29" s="641"/>
      <c r="C29" s="638" t="s">
        <v>684</v>
      </c>
      <c r="D29" s="642" t="s">
        <v>685</v>
      </c>
      <c r="E29" s="1072">
        <v>18128884000</v>
      </c>
      <c r="F29" s="1072">
        <v>19566075836.5</v>
      </c>
      <c r="G29" s="668">
        <v>525106924.29999995</v>
      </c>
      <c r="H29" s="1072">
        <v>1934778741.96</v>
      </c>
      <c r="I29" s="1072">
        <v>2498528093.7700005</v>
      </c>
      <c r="J29" s="1114">
        <v>2.6837620823304119E-2</v>
      </c>
      <c r="K29" s="1069">
        <v>9.8884352597198938E-2</v>
      </c>
      <c r="L29" s="1069">
        <v>0.12769694417257965</v>
      </c>
    </row>
    <row r="30" spans="1:14" ht="47.25" customHeight="1">
      <c r="A30" s="637" t="s">
        <v>686</v>
      </c>
      <c r="B30" s="641"/>
      <c r="C30" s="638" t="s">
        <v>687</v>
      </c>
      <c r="D30" s="642" t="s">
        <v>688</v>
      </c>
      <c r="E30" s="1072">
        <v>159134000</v>
      </c>
      <c r="F30" s="1072">
        <v>361456413.25000006</v>
      </c>
      <c r="G30" s="668">
        <v>6055.61</v>
      </c>
      <c r="H30" s="1072">
        <v>2238140.84</v>
      </c>
      <c r="I30" s="1072">
        <v>64612480.699999996</v>
      </c>
      <c r="J30" s="1114">
        <v>1.6753361617107783E-5</v>
      </c>
      <c r="K30" s="1069">
        <v>6.1920075504428738E-3</v>
      </c>
      <c r="L30" s="1069">
        <v>0.17875593939264539</v>
      </c>
      <c r="M30" s="643"/>
    </row>
    <row r="31" spans="1:14" ht="30">
      <c r="A31" s="637" t="s">
        <v>689</v>
      </c>
      <c r="B31" s="641"/>
      <c r="C31" s="638" t="s">
        <v>690</v>
      </c>
      <c r="D31" s="642" t="s">
        <v>691</v>
      </c>
      <c r="E31" s="1072">
        <v>20150000</v>
      </c>
      <c r="F31" s="1072">
        <v>397883555.39999998</v>
      </c>
      <c r="G31" s="668"/>
      <c r="H31" s="1072">
        <v>6639917.3899999997</v>
      </c>
      <c r="I31" s="1072">
        <v>10777890.030000001</v>
      </c>
      <c r="J31" s="1114">
        <v>0</v>
      </c>
      <c r="K31" s="1069">
        <v>1.6688092030656465E-2</v>
      </c>
      <c r="L31" s="1069">
        <v>2.7088050973015917E-2</v>
      </c>
    </row>
    <row r="32" spans="1:14" ht="21.75" customHeight="1">
      <c r="A32" s="637" t="s">
        <v>692</v>
      </c>
      <c r="B32" s="644" t="s">
        <v>693</v>
      </c>
      <c r="C32" s="645" t="s">
        <v>694</v>
      </c>
      <c r="D32" s="646"/>
      <c r="E32" s="1071">
        <v>29399900000</v>
      </c>
      <c r="F32" s="1071">
        <v>29099905000</v>
      </c>
      <c r="G32" s="657">
        <v>3637611105.4899998</v>
      </c>
      <c r="H32" s="1071">
        <v>4542075831.9799995</v>
      </c>
      <c r="I32" s="1071">
        <v>5822827122.6300001</v>
      </c>
      <c r="J32" s="1113">
        <v>0.12500422614747367</v>
      </c>
      <c r="K32" s="1068">
        <v>0.15608558969453679</v>
      </c>
      <c r="L32" s="1068">
        <v>0.20009780522066997</v>
      </c>
    </row>
    <row r="33" spans="1:14" ht="21.75" customHeight="1">
      <c r="A33" s="637" t="s">
        <v>695</v>
      </c>
      <c r="B33" s="644" t="s">
        <v>696</v>
      </c>
      <c r="C33" s="645" t="s">
        <v>697</v>
      </c>
      <c r="D33" s="646"/>
      <c r="E33" s="1073">
        <v>25992407000</v>
      </c>
      <c r="F33" s="1073">
        <v>25014527706.959999</v>
      </c>
      <c r="G33" s="669">
        <v>3547050169.4799995</v>
      </c>
      <c r="H33" s="1073">
        <v>5739182921.4699993</v>
      </c>
      <c r="I33" s="1073">
        <v>7022972606.3800001</v>
      </c>
      <c r="J33" s="1113">
        <v>0.14179960585436416</v>
      </c>
      <c r="K33" s="1068">
        <v>0.2294339908673606</v>
      </c>
      <c r="L33" s="1068">
        <v>0.28075575476189946</v>
      </c>
    </row>
    <row r="34" spans="1:14" ht="21.75" customHeight="1">
      <c r="A34" s="637" t="s">
        <v>698</v>
      </c>
      <c r="B34" s="647" t="s">
        <v>699</v>
      </c>
      <c r="C34" s="648" t="s">
        <v>700</v>
      </c>
      <c r="D34" s="649"/>
      <c r="E34" s="1074">
        <v>11939282000</v>
      </c>
      <c r="F34" s="1074">
        <v>10831235212.019991</v>
      </c>
      <c r="G34" s="670">
        <v>562204724.34000003</v>
      </c>
      <c r="H34" s="1074">
        <v>1238693898.5499969</v>
      </c>
      <c r="I34" s="1074">
        <v>1974338867.4100039</v>
      </c>
      <c r="J34" s="1154">
        <v>5.1905873460867315E-2</v>
      </c>
      <c r="K34" s="1070">
        <v>0.1143631242700143</v>
      </c>
      <c r="L34" s="1070">
        <v>0.18228196773152672</v>
      </c>
    </row>
    <row r="35" spans="1:14" s="778" customFormat="1" ht="14.25">
      <c r="E35" s="779"/>
    </row>
    <row r="36" spans="1:14" s="778" customFormat="1" ht="14.25">
      <c r="E36" s="779"/>
    </row>
    <row r="37" spans="1:14" s="778" customFormat="1" ht="14.25">
      <c r="E37" s="779"/>
    </row>
    <row r="38" spans="1:14" ht="15.75">
      <c r="B38" s="599"/>
      <c r="C38" s="600"/>
      <c r="D38" s="601"/>
      <c r="E38" s="99" t="s">
        <v>227</v>
      </c>
      <c r="F38" s="923" t="s">
        <v>516</v>
      </c>
      <c r="G38" s="602" t="s">
        <v>229</v>
      </c>
      <c r="H38" s="603"/>
      <c r="I38" s="603"/>
      <c r="J38" s="603" t="s">
        <v>433</v>
      </c>
      <c r="K38" s="603"/>
      <c r="L38" s="604"/>
    </row>
    <row r="39" spans="1:14" ht="15.75">
      <c r="B39" s="605" t="s">
        <v>3</v>
      </c>
      <c r="C39" s="606"/>
      <c r="D39" s="607"/>
      <c r="E39" s="102" t="s">
        <v>228</v>
      </c>
      <c r="F39" s="924" t="s">
        <v>519</v>
      </c>
      <c r="G39" s="609"/>
      <c r="H39" s="609"/>
      <c r="I39" s="609"/>
      <c r="J39" s="609"/>
      <c r="K39" s="780"/>
      <c r="L39" s="780"/>
    </row>
    <row r="40" spans="1:14" ht="15.75">
      <c r="B40" s="610"/>
      <c r="C40" s="597"/>
      <c r="D40" s="611"/>
      <c r="E40" s="105" t="s">
        <v>739</v>
      </c>
      <c r="F40" s="608"/>
      <c r="G40" s="612" t="s">
        <v>745</v>
      </c>
      <c r="H40" s="613" t="s">
        <v>746</v>
      </c>
      <c r="I40" s="613" t="s">
        <v>747</v>
      </c>
      <c r="J40" s="1095" t="s">
        <v>531</v>
      </c>
      <c r="K40" s="1096" t="s">
        <v>456</v>
      </c>
      <c r="L40" s="1096" t="s">
        <v>752</v>
      </c>
    </row>
    <row r="41" spans="1:14">
      <c r="B41" s="615"/>
      <c r="C41" s="616"/>
      <c r="D41" s="617"/>
      <c r="E41" s="1642" t="s">
        <v>646</v>
      </c>
      <c r="F41" s="1643"/>
      <c r="G41" s="1643"/>
      <c r="H41" s="1643"/>
      <c r="I41" s="1644"/>
      <c r="J41" s="781"/>
      <c r="K41" s="781"/>
      <c r="L41" s="781"/>
    </row>
    <row r="42" spans="1:14">
      <c r="B42" s="1645">
        <v>1</v>
      </c>
      <c r="C42" s="1646"/>
      <c r="D42" s="1646"/>
      <c r="E42" s="1137">
        <v>2</v>
      </c>
      <c r="F42" s="619">
        <v>3</v>
      </c>
      <c r="G42" s="619">
        <v>4</v>
      </c>
      <c r="H42" s="620">
        <v>5</v>
      </c>
      <c r="I42" s="620">
        <v>6</v>
      </c>
      <c r="J42" s="708">
        <v>7</v>
      </c>
      <c r="K42" s="890">
        <v>8</v>
      </c>
      <c r="L42" s="708">
        <v>9</v>
      </c>
    </row>
    <row r="43" spans="1:14" ht="15.75">
      <c r="B43" s="622" t="s">
        <v>648</v>
      </c>
      <c r="C43" s="623"/>
      <c r="D43" s="624"/>
      <c r="E43" s="1119">
        <v>508019293000</v>
      </c>
      <c r="F43" s="1119">
        <v>508019293000.00024</v>
      </c>
      <c r="G43" s="1119">
        <v>148522813926.77008</v>
      </c>
      <c r="H43" s="1119">
        <v>182951413608.42972</v>
      </c>
      <c r="I43" s="1119">
        <v>214512294099.32001</v>
      </c>
      <c r="J43" s="888">
        <v>0.29235664072854417</v>
      </c>
      <c r="K43" s="652">
        <v>0.36012690094513722</v>
      </c>
      <c r="L43" s="652">
        <v>0.42225225902851665</v>
      </c>
      <c r="N43" s="667"/>
    </row>
    <row r="44" spans="1:14" ht="15.75">
      <c r="B44" s="626" t="s">
        <v>536</v>
      </c>
      <c r="C44" s="627"/>
      <c r="D44" s="624"/>
      <c r="E44" s="1073"/>
      <c r="F44" s="1073"/>
      <c r="G44" s="1073"/>
      <c r="H44" s="1073"/>
      <c r="I44" s="1073"/>
      <c r="J44" s="1113"/>
      <c r="K44" s="1068"/>
      <c r="L44" s="1068"/>
      <c r="N44" s="667"/>
    </row>
    <row r="45" spans="1:14" ht="15.75">
      <c r="B45" s="628" t="s">
        <v>622</v>
      </c>
      <c r="C45" s="629" t="s">
        <v>650</v>
      </c>
      <c r="D45" s="630"/>
      <c r="E45" s="1073">
        <v>291411455000</v>
      </c>
      <c r="F45" s="1073">
        <v>290935853979.03021</v>
      </c>
      <c r="G45" s="1073">
        <v>86267084104.850067</v>
      </c>
      <c r="H45" s="1073">
        <v>106977261213.58994</v>
      </c>
      <c r="I45" s="1073">
        <v>126102592346.40007</v>
      </c>
      <c r="J45" s="1113">
        <v>0.29651582273207189</v>
      </c>
      <c r="K45" s="1068">
        <v>0.36770050769095147</v>
      </c>
      <c r="L45" s="1068">
        <v>0.43343778575840008</v>
      </c>
      <c r="N45" s="667"/>
    </row>
    <row r="46" spans="1:14">
      <c r="B46" s="631"/>
      <c r="C46" s="632" t="s">
        <v>564</v>
      </c>
      <c r="D46" s="633"/>
      <c r="E46" s="1072"/>
      <c r="F46" s="1072"/>
      <c r="G46" s="1072"/>
      <c r="H46" s="1072"/>
      <c r="I46" s="1072"/>
      <c r="J46" s="1114"/>
      <c r="K46" s="1069"/>
      <c r="L46" s="1069"/>
      <c r="N46" s="667"/>
    </row>
    <row r="47" spans="1:14">
      <c r="B47" s="631"/>
      <c r="C47" s="634" t="s">
        <v>652</v>
      </c>
      <c r="D47" s="633" t="s">
        <v>653</v>
      </c>
      <c r="E47" s="1072">
        <v>66697426000</v>
      </c>
      <c r="F47" s="1072">
        <v>66737530661</v>
      </c>
      <c r="G47" s="1072">
        <v>28174603040</v>
      </c>
      <c r="H47" s="1072">
        <v>33673209464</v>
      </c>
      <c r="I47" s="1072">
        <v>38817891488</v>
      </c>
      <c r="J47" s="1114">
        <v>0.42217029549858132</v>
      </c>
      <c r="K47" s="1069">
        <v>0.50456181297816449</v>
      </c>
      <c r="L47" s="1069">
        <v>0.58165010157746744</v>
      </c>
      <c r="N47" s="667"/>
    </row>
    <row r="48" spans="1:14">
      <c r="B48" s="631"/>
      <c r="C48" s="634" t="s">
        <v>655</v>
      </c>
      <c r="D48" s="633" t="s">
        <v>656</v>
      </c>
      <c r="E48" s="1072">
        <v>69281878000</v>
      </c>
      <c r="F48" s="1072">
        <v>70881878000</v>
      </c>
      <c r="G48" s="1072">
        <v>20320127043.73</v>
      </c>
      <c r="H48" s="1072">
        <v>26467509424.040001</v>
      </c>
      <c r="I48" s="1072">
        <v>30434619519.059998</v>
      </c>
      <c r="J48" s="1114">
        <v>0.28667591233587236</v>
      </c>
      <c r="K48" s="1069">
        <v>0.37340304984639378</v>
      </c>
      <c r="L48" s="1069">
        <v>0.42937095316605461</v>
      </c>
      <c r="N48" s="667"/>
    </row>
    <row r="49" spans="2:14">
      <c r="B49" s="631"/>
      <c r="C49" s="634"/>
      <c r="D49" s="633" t="s">
        <v>564</v>
      </c>
      <c r="E49" s="1072"/>
      <c r="F49" s="1072"/>
      <c r="G49" s="1072"/>
      <c r="H49" s="1072"/>
      <c r="I49" s="1072"/>
      <c r="J49" s="1114"/>
      <c r="K49" s="1069"/>
      <c r="L49" s="1069"/>
      <c r="N49" s="667"/>
    </row>
    <row r="50" spans="2:14">
      <c r="B50" s="635"/>
      <c r="C50" s="634"/>
      <c r="D50" s="633" t="s">
        <v>658</v>
      </c>
      <c r="E50" s="1186">
        <v>45522023000</v>
      </c>
      <c r="F50" s="1186">
        <v>45522023000</v>
      </c>
      <c r="G50" s="1072">
        <v>13955731893.68</v>
      </c>
      <c r="H50" s="1072">
        <v>18154781478.279999</v>
      </c>
      <c r="I50" s="1072">
        <v>20118693472.07</v>
      </c>
      <c r="J50" s="1114">
        <v>0.30657099517919051</v>
      </c>
      <c r="K50" s="1069">
        <v>0.39881315200512946</v>
      </c>
      <c r="L50" s="1069">
        <v>0.44195517128204076</v>
      </c>
      <c r="N50" s="667"/>
    </row>
    <row r="51" spans="2:14">
      <c r="B51" s="631"/>
      <c r="C51" s="634"/>
      <c r="D51" s="636" t="s">
        <v>660</v>
      </c>
      <c r="E51" s="1072">
        <v>18497155000</v>
      </c>
      <c r="F51" s="1072">
        <v>18497155000</v>
      </c>
      <c r="G51" s="1072">
        <v>5913758484.0500002</v>
      </c>
      <c r="H51" s="1072">
        <v>7723488279.7600002</v>
      </c>
      <c r="I51" s="1072">
        <v>9420603380.9899998</v>
      </c>
      <c r="J51" s="1114">
        <v>0.31971178724782273</v>
      </c>
      <c r="K51" s="1069">
        <v>0.41755006538897471</v>
      </c>
      <c r="L51" s="1069">
        <v>0.5093001264783692</v>
      </c>
      <c r="N51" s="667"/>
    </row>
    <row r="52" spans="2:14" ht="45">
      <c r="B52" s="631"/>
      <c r="C52" s="638" t="s">
        <v>662</v>
      </c>
      <c r="D52" s="639" t="s">
        <v>663</v>
      </c>
      <c r="E52" s="1072">
        <v>60700643000</v>
      </c>
      <c r="F52" s="1072">
        <v>64159967422.090004</v>
      </c>
      <c r="G52" s="1072">
        <v>21344365486.799999</v>
      </c>
      <c r="H52" s="1072">
        <v>26290040437.5</v>
      </c>
      <c r="I52" s="1072">
        <v>31478525211.879997</v>
      </c>
      <c r="J52" s="1114">
        <v>0.33267419458587855</v>
      </c>
      <c r="K52" s="1069">
        <v>0.40975769617439756</v>
      </c>
      <c r="L52" s="1069">
        <v>0.49062564207353504</v>
      </c>
      <c r="N52" s="667"/>
    </row>
    <row r="53" spans="2:14" ht="30">
      <c r="B53" s="631"/>
      <c r="C53" s="638" t="s">
        <v>665</v>
      </c>
      <c r="D53" s="639" t="s">
        <v>666</v>
      </c>
      <c r="E53" s="1072">
        <v>3171071000</v>
      </c>
      <c r="F53" s="1072">
        <v>5823791902.2200012</v>
      </c>
      <c r="G53" s="1072">
        <v>1220370887.47</v>
      </c>
      <c r="H53" s="1072">
        <v>1941140476.3500001</v>
      </c>
      <c r="I53" s="1072">
        <v>2663708576.3800001</v>
      </c>
      <c r="J53" s="1114">
        <v>0.20954919199719355</v>
      </c>
      <c r="K53" s="1069">
        <v>0.33331212875412786</v>
      </c>
      <c r="L53" s="1069">
        <v>0.45738388683919273</v>
      </c>
      <c r="N53" s="667"/>
    </row>
    <row r="54" spans="2:14" ht="30">
      <c r="B54" s="631"/>
      <c r="C54" s="638" t="s">
        <v>668</v>
      </c>
      <c r="D54" s="639" t="s">
        <v>738</v>
      </c>
      <c r="E54" s="1072">
        <v>20318325000</v>
      </c>
      <c r="F54" s="1072">
        <v>20530430654</v>
      </c>
      <c r="G54" s="1072">
        <v>6856793427</v>
      </c>
      <c r="H54" s="1072">
        <v>8638008170</v>
      </c>
      <c r="I54" s="1072">
        <v>10316066494.610001</v>
      </c>
      <c r="J54" s="1114">
        <v>0.33398195793150942</v>
      </c>
      <c r="K54" s="1069">
        <v>0.4207416939067975</v>
      </c>
      <c r="L54" s="1069">
        <v>0.50247686804368585</v>
      </c>
      <c r="N54" s="667"/>
    </row>
    <row r="55" spans="2:14" ht="15.75">
      <c r="B55" s="622" t="s">
        <v>637</v>
      </c>
      <c r="C55" s="623" t="s">
        <v>670</v>
      </c>
      <c r="D55" s="640"/>
      <c r="E55" s="1073">
        <v>26744707000</v>
      </c>
      <c r="F55" s="1073">
        <v>26763114155.190002</v>
      </c>
      <c r="G55" s="1073">
        <v>8787762060.3399849</v>
      </c>
      <c r="H55" s="1073">
        <v>10882135659.899986</v>
      </c>
      <c r="I55" s="1073">
        <v>13140085147.280033</v>
      </c>
      <c r="J55" s="1113">
        <v>0.328353494641274</v>
      </c>
      <c r="K55" s="1068">
        <v>0.40660946991438524</v>
      </c>
      <c r="L55" s="1068">
        <v>0.49097743525231197</v>
      </c>
      <c r="N55" s="667"/>
    </row>
    <row r="56" spans="2:14" ht="15.75">
      <c r="B56" s="641" t="s">
        <v>672</v>
      </c>
      <c r="C56" s="623" t="s">
        <v>673</v>
      </c>
      <c r="D56" s="640"/>
      <c r="E56" s="1073">
        <v>88863531000</v>
      </c>
      <c r="F56" s="1073">
        <v>91380284226.709961</v>
      </c>
      <c r="G56" s="1073">
        <v>26628750436.49004</v>
      </c>
      <c r="H56" s="1073">
        <v>32716639759.479794</v>
      </c>
      <c r="I56" s="1073">
        <v>38895918362.439903</v>
      </c>
      <c r="J56" s="1113">
        <v>0.29140586136091928</v>
      </c>
      <c r="K56" s="1068">
        <v>0.35802733638157036</v>
      </c>
      <c r="L56" s="1068">
        <v>0.42564890984515935</v>
      </c>
      <c r="N56" s="667"/>
    </row>
    <row r="57" spans="2:14" ht="15.75">
      <c r="B57" s="641"/>
      <c r="C57" s="632" t="s">
        <v>564</v>
      </c>
      <c r="D57" s="640"/>
      <c r="E57" s="1072"/>
      <c r="F57" s="1072"/>
      <c r="G57" s="1072"/>
      <c r="H57" s="1072"/>
      <c r="I57" s="1072"/>
      <c r="J57" s="1113"/>
      <c r="K57" s="1068"/>
      <c r="L57" s="1068"/>
      <c r="N57" s="667"/>
    </row>
    <row r="58" spans="2:14" ht="15.75">
      <c r="B58" s="641"/>
      <c r="C58" s="634" t="s">
        <v>675</v>
      </c>
      <c r="D58" s="633" t="s">
        <v>676</v>
      </c>
      <c r="E58" s="1072">
        <v>58362182000</v>
      </c>
      <c r="F58" s="1072">
        <v>58224270975.029999</v>
      </c>
      <c r="G58" s="1072">
        <v>19509857618.229996</v>
      </c>
      <c r="H58" s="1072">
        <v>23823635825.859997</v>
      </c>
      <c r="I58" s="1072">
        <v>28228541898.860008</v>
      </c>
      <c r="J58" s="1114">
        <v>0.3350811833538796</v>
      </c>
      <c r="K58" s="1069">
        <v>0.40917018670919858</v>
      </c>
      <c r="L58" s="1069">
        <v>0.48482430825052447</v>
      </c>
      <c r="N58" s="667"/>
    </row>
    <row r="59" spans="2:14" ht="15.75">
      <c r="B59" s="641"/>
      <c r="C59" s="634" t="s">
        <v>678</v>
      </c>
      <c r="D59" s="633" t="s">
        <v>679</v>
      </c>
      <c r="E59" s="1072">
        <v>20882825000</v>
      </c>
      <c r="F59" s="1072">
        <v>24393752001.440002</v>
      </c>
      <c r="G59" s="1072">
        <v>5221684859.909996</v>
      </c>
      <c r="H59" s="1072">
        <v>6434598800.3399963</v>
      </c>
      <c r="I59" s="1072">
        <v>7817086017.8300028</v>
      </c>
      <c r="J59" s="1114">
        <v>0.21405829081158781</v>
      </c>
      <c r="K59" s="1069">
        <v>0.26378061070556719</v>
      </c>
      <c r="L59" s="1069">
        <v>0.32045443510979976</v>
      </c>
      <c r="N59" s="667"/>
    </row>
    <row r="60" spans="2:14" ht="15.75">
      <c r="B60" s="641" t="s">
        <v>681</v>
      </c>
      <c r="C60" s="623" t="s">
        <v>682</v>
      </c>
      <c r="D60" s="640"/>
      <c r="E60" s="1073">
        <v>33668011000</v>
      </c>
      <c r="F60" s="1073">
        <v>33994372720.090019</v>
      </c>
      <c r="G60" s="1073">
        <v>3974662474.3399978</v>
      </c>
      <c r="H60" s="1073">
        <v>4718172588.1299944</v>
      </c>
      <c r="I60" s="1073">
        <v>5930007289.3399992</v>
      </c>
      <c r="J60" s="1113">
        <v>0.11692118889992192</v>
      </c>
      <c r="K60" s="1068">
        <v>0.13879275334713398</v>
      </c>
      <c r="L60" s="1068">
        <v>0.17444085049510208</v>
      </c>
      <c r="N60" s="667"/>
    </row>
    <row r="61" spans="2:14" ht="15.75">
      <c r="B61" s="641"/>
      <c r="C61" s="632" t="s">
        <v>564</v>
      </c>
      <c r="D61" s="640"/>
      <c r="E61" s="1072"/>
      <c r="F61" s="1072"/>
      <c r="G61" s="1072"/>
      <c r="H61" s="1072"/>
      <c r="I61" s="1072"/>
      <c r="J61" s="1114"/>
      <c r="K61" s="1069"/>
      <c r="L61" s="1069"/>
      <c r="N61" s="667"/>
    </row>
    <row r="62" spans="2:14" ht="30">
      <c r="B62" s="641"/>
      <c r="C62" s="638" t="s">
        <v>684</v>
      </c>
      <c r="D62" s="642" t="s">
        <v>685</v>
      </c>
      <c r="E62" s="1072">
        <v>18128884000</v>
      </c>
      <c r="F62" s="1072">
        <v>19566075836.5</v>
      </c>
      <c r="G62" s="1072">
        <v>3139571366.139998</v>
      </c>
      <c r="H62" s="1072">
        <v>3612565852.1699986</v>
      </c>
      <c r="I62" s="1072">
        <v>4643712536.2599964</v>
      </c>
      <c r="J62" s="1114">
        <v>0.16045994058160656</v>
      </c>
      <c r="K62" s="1069">
        <v>0.18463415364213462</v>
      </c>
      <c r="L62" s="1069">
        <v>0.23733489408219879</v>
      </c>
      <c r="N62" s="667"/>
    </row>
    <row r="63" spans="2:14" ht="45">
      <c r="B63" s="641"/>
      <c r="C63" s="638" t="s">
        <v>687</v>
      </c>
      <c r="D63" s="642" t="s">
        <v>688</v>
      </c>
      <c r="E63" s="1072">
        <v>159134000</v>
      </c>
      <c r="F63" s="1072">
        <v>361456413.25000006</v>
      </c>
      <c r="G63" s="1072">
        <v>75454310.25</v>
      </c>
      <c r="H63" s="1072">
        <v>90400968.819999993</v>
      </c>
      <c r="I63" s="1072">
        <v>99601728.210000008</v>
      </c>
      <c r="J63" s="1114">
        <v>0.20875078566613312</v>
      </c>
      <c r="K63" s="1069">
        <v>0.25010199157117868</v>
      </c>
      <c r="L63" s="1069">
        <v>0.27555667726141803</v>
      </c>
      <c r="N63" s="667"/>
    </row>
    <row r="64" spans="2:14" ht="30">
      <c r="B64" s="641"/>
      <c r="C64" s="638" t="s">
        <v>690</v>
      </c>
      <c r="D64" s="642" t="s">
        <v>691</v>
      </c>
      <c r="E64" s="1072">
        <v>20150000</v>
      </c>
      <c r="F64" s="1072">
        <v>397883555.39999998</v>
      </c>
      <c r="G64" s="1072">
        <v>12574420.890000001</v>
      </c>
      <c r="H64" s="1072">
        <v>19138389.539999999</v>
      </c>
      <c r="I64" s="1072">
        <v>55395936.960000001</v>
      </c>
      <c r="J64" s="1114">
        <v>3.1603268643155394E-2</v>
      </c>
      <c r="K64" s="1069">
        <v>4.8100478846781716E-2</v>
      </c>
      <c r="L64" s="1069">
        <v>0.13922650536363435</v>
      </c>
      <c r="N64" s="667"/>
    </row>
    <row r="65" spans="2:14" ht="15.75">
      <c r="B65" s="644" t="s">
        <v>693</v>
      </c>
      <c r="C65" s="645" t="s">
        <v>694</v>
      </c>
      <c r="D65" s="646"/>
      <c r="E65" s="1071">
        <v>29399900000</v>
      </c>
      <c r="F65" s="1071">
        <v>29099905000</v>
      </c>
      <c r="G65" s="1071">
        <v>11258891874.92</v>
      </c>
      <c r="H65" s="1071">
        <v>12556873439.969999</v>
      </c>
      <c r="I65" s="1071">
        <v>13111398629.85</v>
      </c>
      <c r="J65" s="1113">
        <v>0.38690476394751117</v>
      </c>
      <c r="K65" s="1068">
        <v>0.43150908705612612</v>
      </c>
      <c r="L65" s="1068">
        <v>0.4505649977156283</v>
      </c>
      <c r="N65" s="667"/>
    </row>
    <row r="66" spans="2:14" ht="15.75">
      <c r="B66" s="644" t="s">
        <v>696</v>
      </c>
      <c r="C66" s="645" t="s">
        <v>697</v>
      </c>
      <c r="D66" s="646"/>
      <c r="E66" s="1073">
        <v>25992407000</v>
      </c>
      <c r="F66" s="1073">
        <v>25014527706.959999</v>
      </c>
      <c r="G66" s="1073">
        <v>8967316182.7700005</v>
      </c>
      <c r="H66" s="1073">
        <v>11712421185.179998</v>
      </c>
      <c r="I66" s="1073">
        <v>13261553328.369999</v>
      </c>
      <c r="J66" s="1113">
        <v>0.35848432909948363</v>
      </c>
      <c r="K66" s="1068">
        <v>0.46822475812410219</v>
      </c>
      <c r="L66" s="1068">
        <v>0.53015405622390088</v>
      </c>
      <c r="N66" s="667"/>
    </row>
    <row r="67" spans="2:14" ht="15.75">
      <c r="B67" s="647" t="s">
        <v>699</v>
      </c>
      <c r="C67" s="648" t="s">
        <v>700</v>
      </c>
      <c r="D67" s="649"/>
      <c r="E67" s="1074">
        <v>11939282000</v>
      </c>
      <c r="F67" s="1074">
        <v>10831235212.019991</v>
      </c>
      <c r="G67" s="1074">
        <v>2638346793.0599971</v>
      </c>
      <c r="H67" s="1074">
        <v>3387909762.1800075</v>
      </c>
      <c r="I67" s="1074">
        <v>4070738995.639998</v>
      </c>
      <c r="J67" s="1154">
        <v>0.24358688011244414</v>
      </c>
      <c r="K67" s="1070">
        <v>0.31279071092651239</v>
      </c>
      <c r="L67" s="1070">
        <v>0.37583331134038017</v>
      </c>
      <c r="N67" s="667"/>
    </row>
    <row r="71" spans="2:14" ht="15.75">
      <c r="B71" s="599"/>
      <c r="C71" s="600"/>
      <c r="D71" s="601"/>
      <c r="E71" s="99" t="s">
        <v>227</v>
      </c>
      <c r="F71" s="923" t="s">
        <v>516</v>
      </c>
      <c r="G71" s="602" t="s">
        <v>229</v>
      </c>
      <c r="H71" s="603"/>
      <c r="I71" s="603"/>
      <c r="J71" s="603" t="s">
        <v>433</v>
      </c>
      <c r="K71" s="603"/>
      <c r="L71" s="604"/>
    </row>
    <row r="72" spans="2:14" ht="15.75">
      <c r="B72" s="605" t="s">
        <v>3</v>
      </c>
      <c r="C72" s="606"/>
      <c r="D72" s="607"/>
      <c r="E72" s="102" t="s">
        <v>228</v>
      </c>
      <c r="F72" s="924" t="s">
        <v>519</v>
      </c>
      <c r="G72" s="609"/>
      <c r="H72" s="609"/>
      <c r="I72" s="609"/>
      <c r="J72" s="609"/>
      <c r="K72" s="780"/>
      <c r="L72" s="780"/>
    </row>
    <row r="73" spans="2:14" ht="15.75">
      <c r="B73" s="610"/>
      <c r="C73" s="597"/>
      <c r="D73" s="611"/>
      <c r="E73" s="105" t="s">
        <v>739</v>
      </c>
      <c r="F73" s="608"/>
      <c r="G73" s="612" t="s">
        <v>757</v>
      </c>
      <c r="H73" s="613" t="s">
        <v>758</v>
      </c>
      <c r="I73" s="613" t="s">
        <v>759</v>
      </c>
      <c r="J73" s="1095" t="s">
        <v>531</v>
      </c>
      <c r="K73" s="1096" t="s">
        <v>456</v>
      </c>
      <c r="L73" s="1096" t="s">
        <v>752</v>
      </c>
    </row>
    <row r="74" spans="2:14">
      <c r="B74" s="615"/>
      <c r="C74" s="616"/>
      <c r="D74" s="617"/>
      <c r="E74" s="1642" t="s">
        <v>646</v>
      </c>
      <c r="F74" s="1643"/>
      <c r="G74" s="1643"/>
      <c r="H74" s="1643"/>
      <c r="I74" s="1644"/>
      <c r="J74" s="781"/>
      <c r="K74" s="781"/>
      <c r="L74" s="781"/>
    </row>
    <row r="75" spans="2:14">
      <c r="B75" s="1645">
        <v>1</v>
      </c>
      <c r="C75" s="1646"/>
      <c r="D75" s="1646"/>
      <c r="E75" s="1179">
        <v>2</v>
      </c>
      <c r="F75" s="619">
        <v>3</v>
      </c>
      <c r="G75" s="619">
        <v>4</v>
      </c>
      <c r="H75" s="620">
        <v>5</v>
      </c>
      <c r="I75" s="620">
        <v>6</v>
      </c>
      <c r="J75" s="708">
        <v>7</v>
      </c>
      <c r="K75" s="890">
        <v>8</v>
      </c>
      <c r="L75" s="708">
        <v>9</v>
      </c>
    </row>
    <row r="76" spans="2:14" ht="15.75">
      <c r="B76" s="622" t="s">
        <v>648</v>
      </c>
      <c r="C76" s="623"/>
      <c r="D76" s="624"/>
      <c r="E76" s="1119">
        <v>508019293000</v>
      </c>
      <c r="F76" s="1119">
        <v>508019293000.00024</v>
      </c>
      <c r="G76" s="1119">
        <v>252101391012.90027</v>
      </c>
      <c r="H76" s="1193">
        <v>282208425672.37006</v>
      </c>
      <c r="I76" s="1193">
        <v>318266374345.23981</v>
      </c>
      <c r="J76" s="888">
        <v>0.49624373421759033</v>
      </c>
      <c r="K76" s="1184">
        <v>0.55550729974416524</v>
      </c>
      <c r="L76" s="1184">
        <v>0.62648481805835599</v>
      </c>
    </row>
    <row r="77" spans="2:14" ht="15.75">
      <c r="B77" s="626" t="s">
        <v>536</v>
      </c>
      <c r="C77" s="627"/>
      <c r="D77" s="624"/>
      <c r="E77" s="1073"/>
      <c r="F77" s="1073"/>
      <c r="G77" s="1073"/>
      <c r="H77" s="1187"/>
      <c r="I77" s="1187"/>
      <c r="J77" s="1113"/>
      <c r="K77" s="1183"/>
      <c r="L77" s="1183"/>
    </row>
    <row r="78" spans="2:14" ht="15.75">
      <c r="B78" s="628" t="s">
        <v>622</v>
      </c>
      <c r="C78" s="629" t="s">
        <v>650</v>
      </c>
      <c r="D78" s="630"/>
      <c r="E78" s="1073">
        <v>291411455000</v>
      </c>
      <c r="F78" s="1073">
        <v>290935853979.03021</v>
      </c>
      <c r="G78" s="1073">
        <v>146241965918.95004</v>
      </c>
      <c r="H78" s="1187">
        <v>164671580629.83011</v>
      </c>
      <c r="I78" s="1187">
        <v>186154724401.14996</v>
      </c>
      <c r="J78" s="1113">
        <v>0.50266051405781953</v>
      </c>
      <c r="K78" s="1183">
        <v>0.56600648692030631</v>
      </c>
      <c r="L78" s="1183">
        <v>0.63984800035875755</v>
      </c>
    </row>
    <row r="79" spans="2:14">
      <c r="B79" s="631"/>
      <c r="C79" s="632" t="s">
        <v>564</v>
      </c>
      <c r="D79" s="633"/>
      <c r="E79" s="1072"/>
      <c r="F79" s="1072"/>
      <c r="G79" s="1072"/>
      <c r="H79" s="1186"/>
      <c r="I79" s="1186"/>
      <c r="J79" s="1114"/>
      <c r="K79" s="1194"/>
      <c r="L79" s="1194"/>
    </row>
    <row r="80" spans="2:14">
      <c r="B80" s="631"/>
      <c r="C80" s="634" t="s">
        <v>652</v>
      </c>
      <c r="D80" s="633" t="s">
        <v>653</v>
      </c>
      <c r="E80" s="1072">
        <v>66697426000</v>
      </c>
      <c r="F80" s="1072">
        <v>66737530661</v>
      </c>
      <c r="G80" s="1072">
        <v>44043696506</v>
      </c>
      <c r="H80" s="1186">
        <v>49202719456</v>
      </c>
      <c r="I80" s="1186">
        <v>54341892937</v>
      </c>
      <c r="J80" s="1114">
        <v>0.65995394300284183</v>
      </c>
      <c r="K80" s="1194">
        <v>0.73725711707749819</v>
      </c>
      <c r="L80" s="1194">
        <v>0.81426286526894609</v>
      </c>
    </row>
    <row r="81" spans="2:12">
      <c r="B81" s="631"/>
      <c r="C81" s="634" t="s">
        <v>655</v>
      </c>
      <c r="D81" s="633" t="s">
        <v>656</v>
      </c>
      <c r="E81" s="1072">
        <v>69281878000</v>
      </c>
      <c r="F81" s="1072">
        <v>70881878000</v>
      </c>
      <c r="G81" s="1072">
        <v>34735032463.940002</v>
      </c>
      <c r="H81" s="1186">
        <v>38519739710.470001</v>
      </c>
      <c r="I81" s="1186">
        <v>45469538931.739998</v>
      </c>
      <c r="J81" s="1114">
        <v>0.49004108587444595</v>
      </c>
      <c r="K81" s="1194">
        <v>0.54343565375722691</v>
      </c>
      <c r="L81" s="1194">
        <v>0.6414832706850685</v>
      </c>
    </row>
    <row r="82" spans="2:12">
      <c r="B82" s="631"/>
      <c r="C82" s="634"/>
      <c r="D82" s="633" t="s">
        <v>564</v>
      </c>
      <c r="E82" s="1072"/>
      <c r="F82" s="1072"/>
      <c r="G82" s="1072"/>
      <c r="H82" s="1186"/>
      <c r="I82" s="1186"/>
      <c r="J82" s="1114"/>
      <c r="K82" s="1194"/>
      <c r="L82" s="1194"/>
    </row>
    <row r="83" spans="2:12">
      <c r="B83" s="635"/>
      <c r="C83" s="634"/>
      <c r="D83" s="633" t="s">
        <v>658</v>
      </c>
      <c r="E83" s="1186">
        <v>45522023000</v>
      </c>
      <c r="F83" s="1186">
        <v>45522023000</v>
      </c>
      <c r="G83" s="1072">
        <v>22172777980.18</v>
      </c>
      <c r="H83" s="1186">
        <v>24731377930.099998</v>
      </c>
      <c r="I83" s="1186">
        <v>29254135497.029999</v>
      </c>
      <c r="J83" s="1114">
        <v>0.4870780452832687</v>
      </c>
      <c r="K83" s="1194">
        <v>0.54328380639190832</v>
      </c>
      <c r="L83" s="1194">
        <v>0.64263698247834899</v>
      </c>
    </row>
    <row r="84" spans="2:12">
      <c r="B84" s="631"/>
      <c r="C84" s="634"/>
      <c r="D84" s="636" t="s">
        <v>660</v>
      </c>
      <c r="E84" s="1072">
        <v>18497155000</v>
      </c>
      <c r="F84" s="1072">
        <v>18497155000</v>
      </c>
      <c r="G84" s="1072">
        <v>10940848817.76</v>
      </c>
      <c r="H84" s="1186">
        <v>12045873114.370001</v>
      </c>
      <c r="I84" s="1186">
        <v>13591831768.709999</v>
      </c>
      <c r="J84" s="1114">
        <v>0.59148819468507452</v>
      </c>
      <c r="K84" s="1194">
        <v>0.65122842482370946</v>
      </c>
      <c r="L84" s="1194">
        <v>0.73480661046036533</v>
      </c>
    </row>
    <row r="85" spans="2:12" ht="45">
      <c r="B85" s="631"/>
      <c r="C85" s="638" t="s">
        <v>662</v>
      </c>
      <c r="D85" s="639" t="s">
        <v>663</v>
      </c>
      <c r="E85" s="1072">
        <v>60700643000</v>
      </c>
      <c r="F85" s="1072">
        <v>64159967422.090004</v>
      </c>
      <c r="G85" s="1072">
        <v>37217185863.409996</v>
      </c>
      <c r="H85" s="1186">
        <v>42724002462.179993</v>
      </c>
      <c r="I85" s="1186">
        <v>48170583966.75</v>
      </c>
      <c r="J85" s="1114">
        <v>0.5800686527561465</v>
      </c>
      <c r="K85" s="1194">
        <v>0.66589813210332616</v>
      </c>
      <c r="L85" s="1194">
        <v>0.75078878469263488</v>
      </c>
    </row>
    <row r="86" spans="2:12" ht="30">
      <c r="B86" s="631"/>
      <c r="C86" s="638" t="s">
        <v>665</v>
      </c>
      <c r="D86" s="639" t="s">
        <v>666</v>
      </c>
      <c r="E86" s="1072">
        <v>3171071000</v>
      </c>
      <c r="F86" s="1072">
        <v>5823791902.2200012</v>
      </c>
      <c r="G86" s="1072">
        <v>3121371497.6400003</v>
      </c>
      <c r="H86" s="1186">
        <v>3631117193.2700005</v>
      </c>
      <c r="I86" s="1186">
        <v>4063739268.5999994</v>
      </c>
      <c r="J86" s="1114">
        <v>0.53596892712635369</v>
      </c>
      <c r="K86" s="1194">
        <v>0.62349707102100205</v>
      </c>
      <c r="L86" s="1194">
        <v>0.69778236187507348</v>
      </c>
    </row>
    <row r="87" spans="2:12" ht="30">
      <c r="B87" s="631"/>
      <c r="C87" s="638" t="s">
        <v>668</v>
      </c>
      <c r="D87" s="639" t="s">
        <v>738</v>
      </c>
      <c r="E87" s="1072">
        <v>20318325000</v>
      </c>
      <c r="F87" s="1072">
        <v>20530430654</v>
      </c>
      <c r="G87" s="1072">
        <v>11936586835.190001</v>
      </c>
      <c r="H87" s="1186">
        <v>13485496555.210001</v>
      </c>
      <c r="I87" s="1186">
        <v>15033479113.450001</v>
      </c>
      <c r="J87" s="1114">
        <v>0.58140947145034017</v>
      </c>
      <c r="K87" s="1194">
        <v>0.65685405155310683</v>
      </c>
      <c r="L87" s="1194">
        <v>0.73225347128901974</v>
      </c>
    </row>
    <row r="88" spans="2:12" ht="15.75">
      <c r="B88" s="622" t="s">
        <v>637</v>
      </c>
      <c r="C88" s="623" t="s">
        <v>670</v>
      </c>
      <c r="D88" s="640"/>
      <c r="E88" s="1073">
        <v>26744707000</v>
      </c>
      <c r="F88" s="1073">
        <v>26763114155.190002</v>
      </c>
      <c r="G88" s="1073">
        <v>15424973466.329996</v>
      </c>
      <c r="H88" s="1187">
        <v>17665207312.059998</v>
      </c>
      <c r="I88" s="1187">
        <v>19937597205.039974</v>
      </c>
      <c r="J88" s="1113">
        <v>0.5763519662504869</v>
      </c>
      <c r="K88" s="1183">
        <v>0.66005798912733382</v>
      </c>
      <c r="L88" s="1183">
        <v>0.7449655181915219</v>
      </c>
    </row>
    <row r="89" spans="2:12" ht="15.75">
      <c r="B89" s="641" t="s">
        <v>672</v>
      </c>
      <c r="C89" s="623" t="s">
        <v>673</v>
      </c>
      <c r="D89" s="640"/>
      <c r="E89" s="1073">
        <v>88863531000</v>
      </c>
      <c r="F89" s="1073">
        <v>91380284226.709961</v>
      </c>
      <c r="G89" s="1073">
        <v>45598472095.290237</v>
      </c>
      <c r="H89" s="1187">
        <v>51900679869.359985</v>
      </c>
      <c r="I89" s="1187">
        <v>58204891310.689873</v>
      </c>
      <c r="J89" s="1113">
        <v>0.4989968293616015</v>
      </c>
      <c r="K89" s="1183">
        <v>0.56796365111534308</v>
      </c>
      <c r="L89" s="1183">
        <v>0.63695239956013294</v>
      </c>
    </row>
    <row r="90" spans="2:12" ht="15.75">
      <c r="B90" s="641"/>
      <c r="C90" s="632" t="s">
        <v>564</v>
      </c>
      <c r="D90" s="640"/>
      <c r="E90" s="1072"/>
      <c r="F90" s="1072"/>
      <c r="G90" s="1072"/>
      <c r="H90" s="1186"/>
      <c r="I90" s="1186"/>
      <c r="J90" s="1113"/>
      <c r="K90" s="1183"/>
      <c r="L90" s="1183"/>
    </row>
    <row r="91" spans="2:12" ht="15.75">
      <c r="B91" s="641"/>
      <c r="C91" s="634" t="s">
        <v>675</v>
      </c>
      <c r="D91" s="633" t="s">
        <v>676</v>
      </c>
      <c r="E91" s="1072">
        <v>58362182000</v>
      </c>
      <c r="F91" s="1072">
        <v>58224270975.029999</v>
      </c>
      <c r="G91" s="1072">
        <v>32748619659.820011</v>
      </c>
      <c r="H91" s="1186">
        <v>37187270577.289993</v>
      </c>
      <c r="I91" s="1186">
        <v>41588436036.680008</v>
      </c>
      <c r="J91" s="1114">
        <v>0.56245649986522894</v>
      </c>
      <c r="K91" s="1194">
        <v>0.63869018803581223</v>
      </c>
      <c r="L91" s="1194">
        <v>0.71428006465749627</v>
      </c>
    </row>
    <row r="92" spans="2:12" ht="15.75">
      <c r="B92" s="641"/>
      <c r="C92" s="634" t="s">
        <v>678</v>
      </c>
      <c r="D92" s="633" t="s">
        <v>679</v>
      </c>
      <c r="E92" s="1072">
        <v>20882825000</v>
      </c>
      <c r="F92" s="1072">
        <v>24393752001.440002</v>
      </c>
      <c r="G92" s="1072">
        <v>9503047376.739996</v>
      </c>
      <c r="H92" s="1186">
        <v>11045185572.529993</v>
      </c>
      <c r="I92" s="1186">
        <v>12690135340.519999</v>
      </c>
      <c r="J92" s="1114">
        <v>0.38956890994788401</v>
      </c>
      <c r="K92" s="1194">
        <v>0.45278748311772532</v>
      </c>
      <c r="L92" s="1194">
        <v>0.52022072454335355</v>
      </c>
    </row>
    <row r="93" spans="2:12" ht="15.75">
      <c r="B93" s="641" t="s">
        <v>681</v>
      </c>
      <c r="C93" s="623" t="s">
        <v>682</v>
      </c>
      <c r="D93" s="640"/>
      <c r="E93" s="1073">
        <v>33668011000</v>
      </c>
      <c r="F93" s="1073">
        <v>33994372720.090019</v>
      </c>
      <c r="G93" s="1073">
        <v>7264497924.409996</v>
      </c>
      <c r="H93" s="1187">
        <v>8256364436.5999937</v>
      </c>
      <c r="I93" s="1187">
        <v>9999161530.7299976</v>
      </c>
      <c r="J93" s="1113">
        <v>0.21369707228387297</v>
      </c>
      <c r="K93" s="1183">
        <v>0.24287444585558249</v>
      </c>
      <c r="L93" s="1183">
        <v>0.29414166906573586</v>
      </c>
    </row>
    <row r="94" spans="2:12" ht="15.75">
      <c r="B94" s="641"/>
      <c r="C94" s="632" t="s">
        <v>564</v>
      </c>
      <c r="D94" s="640"/>
      <c r="E94" s="1072"/>
      <c r="F94" s="1072"/>
      <c r="G94" s="1072"/>
      <c r="H94" s="1186"/>
      <c r="I94" s="1186"/>
      <c r="J94" s="1114"/>
      <c r="K94" s="1194"/>
      <c r="L94" s="1194"/>
    </row>
    <row r="95" spans="2:12" ht="30">
      <c r="B95" s="641"/>
      <c r="C95" s="638" t="s">
        <v>684</v>
      </c>
      <c r="D95" s="642" t="s">
        <v>685</v>
      </c>
      <c r="E95" s="1072">
        <v>18128884000</v>
      </c>
      <c r="F95" s="1072">
        <v>19566075836.5</v>
      </c>
      <c r="G95" s="1072">
        <v>5671721668.039999</v>
      </c>
      <c r="H95" s="1186">
        <v>6330666280.4599991</v>
      </c>
      <c r="I95" s="1186">
        <v>7670932300.6599998</v>
      </c>
      <c r="J95" s="1114">
        <v>0.28987527777335664</v>
      </c>
      <c r="K95" s="1194">
        <v>0.32355319141972799</v>
      </c>
      <c r="L95" s="1194">
        <v>0.39205267140742023</v>
      </c>
    </row>
    <row r="96" spans="2:12" ht="45">
      <c r="B96" s="641"/>
      <c r="C96" s="638" t="s">
        <v>687</v>
      </c>
      <c r="D96" s="642" t="s">
        <v>688</v>
      </c>
      <c r="E96" s="1072">
        <v>159134000</v>
      </c>
      <c r="F96" s="1072">
        <v>361456413.25000006</v>
      </c>
      <c r="G96" s="1072">
        <v>110555186.69999999</v>
      </c>
      <c r="H96" s="1186">
        <v>118018807.21999998</v>
      </c>
      <c r="I96" s="1186">
        <v>123631972.2</v>
      </c>
      <c r="J96" s="1114">
        <v>0.30586035451952232</v>
      </c>
      <c r="K96" s="1194">
        <v>0.32650909734550121</v>
      </c>
      <c r="L96" s="1194">
        <v>0.34203839707359235</v>
      </c>
    </row>
    <row r="97" spans="2:12" ht="30">
      <c r="B97" s="641"/>
      <c r="C97" s="638" t="s">
        <v>690</v>
      </c>
      <c r="D97" s="642" t="s">
        <v>691</v>
      </c>
      <c r="E97" s="1072">
        <v>20150000</v>
      </c>
      <c r="F97" s="1072">
        <v>397883555.39999998</v>
      </c>
      <c r="G97" s="1072">
        <v>70426964.399999991</v>
      </c>
      <c r="H97" s="1186">
        <v>142821554.09999999</v>
      </c>
      <c r="I97" s="1186">
        <v>155545802.56000003</v>
      </c>
      <c r="J97" s="1114">
        <v>0.17700395868132426</v>
      </c>
      <c r="K97" s="1194">
        <v>0.35895314637072334</v>
      </c>
      <c r="L97" s="1194">
        <v>0.39093297636698471</v>
      </c>
    </row>
    <row r="98" spans="2:12" ht="15.75">
      <c r="B98" s="644" t="s">
        <v>693</v>
      </c>
      <c r="C98" s="645" t="s">
        <v>694</v>
      </c>
      <c r="D98" s="646"/>
      <c r="E98" s="1071">
        <v>29399900000</v>
      </c>
      <c r="F98" s="1071">
        <v>29099905000</v>
      </c>
      <c r="G98" s="1071">
        <v>18338798221.899998</v>
      </c>
      <c r="H98" s="1185">
        <v>18799912625.93</v>
      </c>
      <c r="I98" s="1185">
        <v>20776377513.75</v>
      </c>
      <c r="J98" s="1113">
        <v>0.63020130896990889</v>
      </c>
      <c r="K98" s="1183">
        <v>0.64604721650912611</v>
      </c>
      <c r="L98" s="1183">
        <v>0.71396719383619978</v>
      </c>
    </row>
    <row r="99" spans="2:12" ht="15.75">
      <c r="B99" s="644" t="s">
        <v>696</v>
      </c>
      <c r="C99" s="645" t="s">
        <v>697</v>
      </c>
      <c r="D99" s="646"/>
      <c r="E99" s="1073">
        <v>25992407000</v>
      </c>
      <c r="F99" s="1073">
        <v>25014527706.959999</v>
      </c>
      <c r="G99" s="1073">
        <v>14531419873.700001</v>
      </c>
      <c r="H99" s="1187">
        <v>15532757309.610001</v>
      </c>
      <c r="I99" s="1187">
        <v>17136516563.739998</v>
      </c>
      <c r="J99" s="1113">
        <v>0.58091921798134949</v>
      </c>
      <c r="K99" s="1183">
        <v>0.62094945351649367</v>
      </c>
      <c r="L99" s="1183">
        <v>0.68506256702068224</v>
      </c>
    </row>
    <row r="100" spans="2:12" ht="15.75">
      <c r="B100" s="647" t="s">
        <v>699</v>
      </c>
      <c r="C100" s="648" t="s">
        <v>700</v>
      </c>
      <c r="D100" s="649"/>
      <c r="E100" s="1074">
        <v>11939282000</v>
      </c>
      <c r="F100" s="1074">
        <v>10831235212.019991</v>
      </c>
      <c r="G100" s="1074">
        <v>4701263512.3199911</v>
      </c>
      <c r="H100" s="1188">
        <v>5381923488.9799805</v>
      </c>
      <c r="I100" s="1188">
        <v>6057105820.1400118</v>
      </c>
      <c r="J100" s="1154">
        <v>0.43404684879364008</v>
      </c>
      <c r="K100" s="1195">
        <v>0.49688917132991234</v>
      </c>
      <c r="L100" s="1195">
        <v>0.55922576710531802</v>
      </c>
    </row>
    <row r="103" spans="2:12" ht="15.75">
      <c r="B103" s="599"/>
      <c r="C103" s="600"/>
      <c r="D103" s="601"/>
      <c r="E103" s="99" t="s">
        <v>227</v>
      </c>
      <c r="F103" s="923" t="s">
        <v>516</v>
      </c>
      <c r="G103" s="602" t="s">
        <v>229</v>
      </c>
      <c r="H103" s="603"/>
      <c r="I103" s="603"/>
      <c r="J103" s="603" t="s">
        <v>433</v>
      </c>
      <c r="K103" s="603"/>
      <c r="L103" s="604"/>
    </row>
    <row r="104" spans="2:12" ht="15.75">
      <c r="B104" s="605" t="s">
        <v>3</v>
      </c>
      <c r="C104" s="606"/>
      <c r="D104" s="607"/>
      <c r="E104" s="102" t="s">
        <v>228</v>
      </c>
      <c r="F104" s="924" t="s">
        <v>519</v>
      </c>
      <c r="G104" s="609"/>
      <c r="H104" s="609"/>
      <c r="I104" s="609"/>
      <c r="J104" s="609"/>
      <c r="K104" s="780"/>
      <c r="L104" s="780"/>
    </row>
    <row r="105" spans="2:12" ht="15.75">
      <c r="B105" s="610"/>
      <c r="C105" s="597"/>
      <c r="D105" s="611"/>
      <c r="E105" s="105" t="s">
        <v>739</v>
      </c>
      <c r="F105" s="608"/>
      <c r="G105" s="612" t="s">
        <v>768</v>
      </c>
      <c r="H105" s="613" t="s">
        <v>769</v>
      </c>
      <c r="I105" s="613" t="s">
        <v>770</v>
      </c>
      <c r="J105" s="1095" t="s">
        <v>531</v>
      </c>
      <c r="K105" s="1096" t="s">
        <v>456</v>
      </c>
      <c r="L105" s="1096" t="s">
        <v>752</v>
      </c>
    </row>
    <row r="106" spans="2:12">
      <c r="B106" s="615"/>
      <c r="C106" s="616"/>
      <c r="D106" s="617"/>
      <c r="E106" s="1642" t="s">
        <v>646</v>
      </c>
      <c r="F106" s="1643"/>
      <c r="G106" s="1643"/>
      <c r="H106" s="1643"/>
      <c r="I106" s="1644"/>
      <c r="J106" s="781"/>
      <c r="K106" s="781"/>
      <c r="L106" s="781"/>
    </row>
    <row r="107" spans="2:12">
      <c r="B107" s="1645">
        <v>1</v>
      </c>
      <c r="C107" s="1646"/>
      <c r="D107" s="1646"/>
      <c r="E107" s="1197">
        <v>2</v>
      </c>
      <c r="F107" s="619">
        <v>3</v>
      </c>
      <c r="G107" s="619">
        <v>4</v>
      </c>
      <c r="H107" s="620">
        <v>5</v>
      </c>
      <c r="I107" s="620">
        <v>6</v>
      </c>
      <c r="J107" s="708">
        <v>7</v>
      </c>
      <c r="K107" s="890">
        <v>8</v>
      </c>
      <c r="L107" s="708">
        <v>9</v>
      </c>
    </row>
    <row r="108" spans="2:12" ht="15.75">
      <c r="B108" s="622" t="s">
        <v>648</v>
      </c>
      <c r="C108" s="623"/>
      <c r="D108" s="624"/>
      <c r="E108" s="1193">
        <v>508019293000</v>
      </c>
      <c r="F108" s="1193">
        <v>508019293000.00024</v>
      </c>
      <c r="G108" s="1193">
        <v>356042934029.39008</v>
      </c>
      <c r="H108" s="1193">
        <v>395692416169.63989</v>
      </c>
      <c r="I108" s="1193"/>
      <c r="J108" s="888">
        <v>0.70084530043505633</v>
      </c>
      <c r="K108" s="1184">
        <v>0.77889249802495142</v>
      </c>
      <c r="L108" s="1184"/>
    </row>
    <row r="109" spans="2:12" ht="15.75">
      <c r="B109" s="626" t="s">
        <v>536</v>
      </c>
      <c r="C109" s="627"/>
      <c r="D109" s="624"/>
      <c r="E109" s="1187"/>
      <c r="F109" s="1187"/>
      <c r="G109" s="1187"/>
      <c r="H109" s="1187"/>
      <c r="I109" s="1187"/>
      <c r="J109" s="1113"/>
      <c r="K109" s="1183"/>
      <c r="L109" s="1183"/>
    </row>
    <row r="110" spans="2:12" ht="15.75">
      <c r="B110" s="628" t="s">
        <v>622</v>
      </c>
      <c r="C110" s="629" t="s">
        <v>650</v>
      </c>
      <c r="D110" s="630"/>
      <c r="E110" s="1187">
        <v>291411455000</v>
      </c>
      <c r="F110" s="1187">
        <v>290935853979.03021</v>
      </c>
      <c r="G110" s="1187">
        <v>205720903601.54004</v>
      </c>
      <c r="H110" s="1187">
        <v>223105898792.47995</v>
      </c>
      <c r="I110" s="1187"/>
      <c r="J110" s="1113">
        <v>0.7071005542560862</v>
      </c>
      <c r="K110" s="1183">
        <v>0.76685597784232107</v>
      </c>
      <c r="L110" s="1183"/>
    </row>
    <row r="111" spans="2:12">
      <c r="B111" s="631"/>
      <c r="C111" s="632" t="s">
        <v>564</v>
      </c>
      <c r="D111" s="633"/>
      <c r="E111" s="1186"/>
      <c r="F111" s="1186"/>
      <c r="G111" s="1186"/>
      <c r="H111" s="1186"/>
      <c r="I111" s="1186"/>
      <c r="J111" s="1114"/>
      <c r="K111" s="1194"/>
      <c r="L111" s="1194"/>
    </row>
    <row r="112" spans="2:12">
      <c r="B112" s="631"/>
      <c r="C112" s="634" t="s">
        <v>652</v>
      </c>
      <c r="D112" s="633" t="s">
        <v>653</v>
      </c>
      <c r="E112" s="1186">
        <v>66697426000</v>
      </c>
      <c r="F112" s="1186">
        <v>66737530661</v>
      </c>
      <c r="G112" s="1186">
        <v>59523985536</v>
      </c>
      <c r="H112" s="1186">
        <v>65111784273</v>
      </c>
      <c r="I112" s="1186"/>
      <c r="J112" s="1114">
        <v>0.89191171663749547</v>
      </c>
      <c r="K112" s="1194">
        <v>0.97563969820432606</v>
      </c>
      <c r="L112" s="1194"/>
    </row>
    <row r="113" spans="2:17">
      <c r="B113" s="631"/>
      <c r="C113" s="634" t="s">
        <v>655</v>
      </c>
      <c r="D113" s="633" t="s">
        <v>656</v>
      </c>
      <c r="E113" s="1186">
        <v>69281878000</v>
      </c>
      <c r="F113" s="1186">
        <v>70881878000</v>
      </c>
      <c r="G113" s="1186">
        <v>50311639907.619995</v>
      </c>
      <c r="H113" s="1186">
        <v>52378897922.979996</v>
      </c>
      <c r="I113" s="1186"/>
      <c r="J113" s="1114">
        <v>0.70979552640549393</v>
      </c>
      <c r="K113" s="1194">
        <v>0.7389603577233097</v>
      </c>
      <c r="L113" s="1194"/>
      <c r="M113" s="667"/>
      <c r="N113" s="667"/>
      <c r="P113" s="1615"/>
      <c r="Q113" s="1615"/>
    </row>
    <row r="114" spans="2:17">
      <c r="B114" s="631"/>
      <c r="C114" s="634"/>
      <c r="D114" s="633" t="s">
        <v>564</v>
      </c>
      <c r="E114" s="1186"/>
      <c r="F114" s="1186"/>
      <c r="G114" s="1186"/>
      <c r="H114" s="1186"/>
      <c r="I114" s="1186"/>
      <c r="J114" s="1114"/>
      <c r="K114" s="1194"/>
      <c r="L114" s="1194"/>
    </row>
    <row r="115" spans="2:17">
      <c r="B115" s="635"/>
      <c r="C115" s="634"/>
      <c r="D115" s="633" t="s">
        <v>658</v>
      </c>
      <c r="E115" s="1186">
        <v>45522023000</v>
      </c>
      <c r="F115" s="1186">
        <v>45522023000</v>
      </c>
      <c r="G115" s="1186">
        <v>32267335963.029999</v>
      </c>
      <c r="H115" s="1186">
        <v>32843766222.91</v>
      </c>
      <c r="I115" s="1186"/>
      <c r="J115" s="1114">
        <v>0.70882913009006654</v>
      </c>
      <c r="K115" s="1194">
        <v>0.72149179800093677</v>
      </c>
      <c r="L115" s="1194"/>
    </row>
    <row r="116" spans="2:17">
      <c r="B116" s="631"/>
      <c r="C116" s="634"/>
      <c r="D116" s="636" t="s">
        <v>660</v>
      </c>
      <c r="E116" s="1186">
        <v>18497155000</v>
      </c>
      <c r="F116" s="1186">
        <v>18497155000</v>
      </c>
      <c r="G116" s="1186">
        <v>15261149278.59</v>
      </c>
      <c r="H116" s="1186">
        <v>16610894034.07</v>
      </c>
      <c r="I116" s="1186"/>
      <c r="J116" s="1114">
        <v>0.82505386793752877</v>
      </c>
      <c r="K116" s="1194">
        <v>0.89802426557327331</v>
      </c>
      <c r="L116" s="1194"/>
    </row>
    <row r="117" spans="2:17" ht="45">
      <c r="B117" s="631"/>
      <c r="C117" s="638" t="s">
        <v>662</v>
      </c>
      <c r="D117" s="639" t="s">
        <v>663</v>
      </c>
      <c r="E117" s="1186">
        <v>60700643000</v>
      </c>
      <c r="F117" s="1186">
        <v>64159967422.090004</v>
      </c>
      <c r="G117" s="1186">
        <v>53729035612.470001</v>
      </c>
      <c r="H117" s="1186">
        <v>58814142045.619995</v>
      </c>
      <c r="I117" s="1186"/>
      <c r="J117" s="1114">
        <v>0.83742305009293572</v>
      </c>
      <c r="K117" s="1194">
        <v>0.91667973673830971</v>
      </c>
      <c r="L117" s="1194"/>
    </row>
    <row r="118" spans="2:17" ht="30">
      <c r="B118" s="631"/>
      <c r="C118" s="638" t="s">
        <v>665</v>
      </c>
      <c r="D118" s="639" t="s">
        <v>666</v>
      </c>
      <c r="E118" s="1186">
        <v>3171071000</v>
      </c>
      <c r="F118" s="1186">
        <v>5823791902.2200012</v>
      </c>
      <c r="G118" s="1186">
        <v>4532093876.0199995</v>
      </c>
      <c r="H118" s="1186">
        <v>5130805129.869998</v>
      </c>
      <c r="I118" s="1186"/>
      <c r="J118" s="1114">
        <v>0.77820326552059449</v>
      </c>
      <c r="K118" s="1194">
        <v>0.88100763489062173</v>
      </c>
      <c r="L118" s="1194"/>
    </row>
    <row r="119" spans="2:17" ht="30">
      <c r="B119" s="631"/>
      <c r="C119" s="638" t="s">
        <v>668</v>
      </c>
      <c r="D119" s="639" t="s">
        <v>738</v>
      </c>
      <c r="E119" s="1186">
        <v>20318325000</v>
      </c>
      <c r="F119" s="1186">
        <v>20530430654</v>
      </c>
      <c r="G119" s="1186">
        <v>16787352168.070002</v>
      </c>
      <c r="H119" s="1186">
        <v>18729720797.959999</v>
      </c>
      <c r="I119" s="1186"/>
      <c r="J119" s="1114">
        <v>0.81768144326769276</v>
      </c>
      <c r="K119" s="1194">
        <v>0.91229069246586103</v>
      </c>
      <c r="L119" s="1194"/>
    </row>
    <row r="120" spans="2:17" ht="15.75">
      <c r="B120" s="622" t="s">
        <v>637</v>
      </c>
      <c r="C120" s="623" t="s">
        <v>670</v>
      </c>
      <c r="D120" s="640"/>
      <c r="E120" s="1187">
        <v>26744707000</v>
      </c>
      <c r="F120" s="1187">
        <v>26763114155.190002</v>
      </c>
      <c r="G120" s="1187">
        <v>22023534533.429981</v>
      </c>
      <c r="H120" s="1187">
        <v>24190833071.720001</v>
      </c>
      <c r="I120" s="1187"/>
      <c r="J120" s="1113">
        <v>0.8229062733777226</v>
      </c>
      <c r="K120" s="1183">
        <v>0.90388707874000629</v>
      </c>
      <c r="L120" s="1183"/>
    </row>
    <row r="121" spans="2:17" ht="15.75">
      <c r="B121" s="641" t="s">
        <v>672</v>
      </c>
      <c r="C121" s="623" t="s">
        <v>673</v>
      </c>
      <c r="D121" s="640"/>
      <c r="E121" s="1187">
        <v>88863531000</v>
      </c>
      <c r="F121" s="1187">
        <v>91380284226.709961</v>
      </c>
      <c r="G121" s="1187">
        <v>65106878623.820045</v>
      </c>
      <c r="H121" s="1187">
        <v>72280059242.96991</v>
      </c>
      <c r="I121" s="1187"/>
      <c r="J121" s="1113">
        <v>0.71248277650672553</v>
      </c>
      <c r="K121" s="1183">
        <v>0.79098089762608592</v>
      </c>
      <c r="L121" s="1183"/>
    </row>
    <row r="122" spans="2:17" ht="15.75">
      <c r="B122" s="641"/>
      <c r="C122" s="632" t="s">
        <v>564</v>
      </c>
      <c r="D122" s="640"/>
      <c r="E122" s="1186"/>
      <c r="F122" s="1186"/>
      <c r="G122" s="1186"/>
      <c r="H122" s="1186"/>
      <c r="I122" s="1186"/>
      <c r="J122" s="1113"/>
      <c r="K122" s="1183"/>
      <c r="L122" s="1183"/>
    </row>
    <row r="123" spans="2:17" ht="15.75">
      <c r="B123" s="641"/>
      <c r="C123" s="634" t="s">
        <v>675</v>
      </c>
      <c r="D123" s="633" t="s">
        <v>676</v>
      </c>
      <c r="E123" s="1186">
        <v>58362182000</v>
      </c>
      <c r="F123" s="1186">
        <v>58224270975.029999</v>
      </c>
      <c r="G123" s="1186">
        <v>46029141888.839996</v>
      </c>
      <c r="H123" s="1186">
        <v>50722667073.710007</v>
      </c>
      <c r="I123" s="1186"/>
      <c r="J123" s="1114">
        <v>0.79054904626594646</v>
      </c>
      <c r="K123" s="1194">
        <v>0.87116019186333615</v>
      </c>
      <c r="L123" s="1194"/>
    </row>
    <row r="124" spans="2:17" ht="15.75">
      <c r="B124" s="641"/>
      <c r="C124" s="634" t="s">
        <v>678</v>
      </c>
      <c r="D124" s="633" t="s">
        <v>679</v>
      </c>
      <c r="E124" s="1186">
        <v>20882825000</v>
      </c>
      <c r="F124" s="1186">
        <v>24393752001.440002</v>
      </c>
      <c r="G124" s="1186">
        <v>14802007819.899994</v>
      </c>
      <c r="H124" s="1186">
        <v>16860999714.789989</v>
      </c>
      <c r="I124" s="1186"/>
      <c r="J124" s="1114">
        <v>0.60679504403530082</v>
      </c>
      <c r="K124" s="1194">
        <v>0.69120157136116889</v>
      </c>
      <c r="L124" s="1194"/>
    </row>
    <row r="125" spans="2:17" ht="15.75">
      <c r="B125" s="641" t="s">
        <v>681</v>
      </c>
      <c r="C125" s="623" t="s">
        <v>682</v>
      </c>
      <c r="D125" s="640"/>
      <c r="E125" s="1187">
        <v>33668011000</v>
      </c>
      <c r="F125" s="1187">
        <v>33994372720.090019</v>
      </c>
      <c r="G125" s="1187">
        <v>11581353052.379995</v>
      </c>
      <c r="H125" s="1187">
        <v>17613623120.299969</v>
      </c>
      <c r="I125" s="1187"/>
      <c r="J125" s="1113">
        <v>0.34068441702810531</v>
      </c>
      <c r="K125" s="1183">
        <v>0.51813349419125054</v>
      </c>
      <c r="L125" s="1183"/>
    </row>
    <row r="126" spans="2:17" ht="15.75">
      <c r="B126" s="641"/>
      <c r="C126" s="632" t="s">
        <v>564</v>
      </c>
      <c r="D126" s="640"/>
      <c r="E126" s="1186"/>
      <c r="F126" s="1186"/>
      <c r="G126" s="1186"/>
      <c r="H126" s="1186"/>
      <c r="I126" s="1186"/>
      <c r="J126" s="1114"/>
      <c r="K126" s="1194"/>
      <c r="L126" s="1194"/>
    </row>
    <row r="127" spans="2:17" ht="30">
      <c r="B127" s="641"/>
      <c r="C127" s="638" t="s">
        <v>684</v>
      </c>
      <c r="D127" s="642" t="s">
        <v>685</v>
      </c>
      <c r="E127" s="1186">
        <v>18128884000</v>
      </c>
      <c r="F127" s="1186">
        <v>19566075836.5</v>
      </c>
      <c r="G127" s="1186">
        <v>8735906596.8099976</v>
      </c>
      <c r="H127" s="1186">
        <v>11179130542.1</v>
      </c>
      <c r="I127" s="1186"/>
      <c r="J127" s="1114">
        <v>0.44648230282913415</v>
      </c>
      <c r="K127" s="1194">
        <v>0.57135271454103365</v>
      </c>
      <c r="L127" s="1194"/>
    </row>
    <row r="128" spans="2:17" ht="45">
      <c r="B128" s="641"/>
      <c r="C128" s="638" t="s">
        <v>687</v>
      </c>
      <c r="D128" s="642" t="s">
        <v>688</v>
      </c>
      <c r="E128" s="1186">
        <v>159134000</v>
      </c>
      <c r="F128" s="1186">
        <v>361456413.25000006</v>
      </c>
      <c r="G128" s="1186">
        <v>137132371.82999998</v>
      </c>
      <c r="H128" s="1186">
        <v>157725371.16</v>
      </c>
      <c r="I128" s="1186"/>
      <c r="J128" s="1114">
        <v>0.37938840425319237</v>
      </c>
      <c r="K128" s="1194">
        <v>0.43636069351164009</v>
      </c>
      <c r="L128" s="1194"/>
    </row>
    <row r="129" spans="2:12" ht="30">
      <c r="B129" s="641"/>
      <c r="C129" s="638" t="s">
        <v>690</v>
      </c>
      <c r="D129" s="642" t="s">
        <v>691</v>
      </c>
      <c r="E129" s="1186">
        <v>20150000</v>
      </c>
      <c r="F129" s="1186">
        <v>397883555.39999998</v>
      </c>
      <c r="G129" s="1186">
        <v>176722001.79000005</v>
      </c>
      <c r="H129" s="1186">
        <v>208217958.06</v>
      </c>
      <c r="I129" s="1186"/>
      <c r="J129" s="1114">
        <v>0.44415507851873404</v>
      </c>
      <c r="K129" s="1194">
        <v>0.52331380685154105</v>
      </c>
      <c r="L129" s="1194"/>
    </row>
    <row r="130" spans="2:12" ht="15.75">
      <c r="B130" s="644" t="s">
        <v>693</v>
      </c>
      <c r="C130" s="645" t="s">
        <v>694</v>
      </c>
      <c r="D130" s="646"/>
      <c r="E130" s="1185">
        <v>29399900000</v>
      </c>
      <c r="F130" s="1185">
        <v>29099905000</v>
      </c>
      <c r="G130" s="1185">
        <v>25953941784.830002</v>
      </c>
      <c r="H130" s="1185">
        <v>27821999680.470001</v>
      </c>
      <c r="I130" s="1185"/>
      <c r="J130" s="1113">
        <v>0.89189094551442705</v>
      </c>
      <c r="K130" s="1183">
        <v>0.95608558448799064</v>
      </c>
      <c r="L130" s="1183"/>
    </row>
    <row r="131" spans="2:12" ht="15.75">
      <c r="B131" s="644" t="s">
        <v>696</v>
      </c>
      <c r="C131" s="645" t="s">
        <v>697</v>
      </c>
      <c r="D131" s="646"/>
      <c r="E131" s="1187">
        <v>25992407000</v>
      </c>
      <c r="F131" s="1187">
        <v>25014527706.959999</v>
      </c>
      <c r="G131" s="1187">
        <v>19052643099.119999</v>
      </c>
      <c r="H131" s="1187">
        <v>22681619148.100006</v>
      </c>
      <c r="I131" s="1187"/>
      <c r="J131" s="1113">
        <v>0.76166311522319186</v>
      </c>
      <c r="K131" s="1183">
        <v>0.90673785305125354</v>
      </c>
      <c r="L131" s="1183"/>
    </row>
    <row r="132" spans="2:12" ht="15.75">
      <c r="B132" s="647" t="s">
        <v>699</v>
      </c>
      <c r="C132" s="648" t="s">
        <v>700</v>
      </c>
      <c r="D132" s="649"/>
      <c r="E132" s="1188">
        <v>11939282000</v>
      </c>
      <c r="F132" s="1188">
        <v>10831235212.019991</v>
      </c>
      <c r="G132" s="1188">
        <v>6603679334.2700014</v>
      </c>
      <c r="H132" s="1188">
        <v>7998383113.5999908</v>
      </c>
      <c r="I132" s="1188"/>
      <c r="J132" s="1154">
        <v>0.60968848012289045</v>
      </c>
      <c r="K132" s="1195">
        <v>0.73845530606922516</v>
      </c>
      <c r="L132" s="1195"/>
    </row>
  </sheetData>
  <mergeCells count="9">
    <mergeCell ref="E106:I106"/>
    <mergeCell ref="B107:D107"/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23" priority="39">
      <formula>ISERROR(J10)</formula>
    </cfRule>
  </conditionalFormatting>
  <conditionalFormatting sqref="K10:K11">
    <cfRule type="containsErrors" dxfId="22" priority="38">
      <formula>ISERROR(K10)</formula>
    </cfRule>
  </conditionalFormatting>
  <conditionalFormatting sqref="L10:L11">
    <cfRule type="containsErrors" dxfId="21" priority="29">
      <formula>ISERROR(L10)</formula>
    </cfRule>
  </conditionalFormatting>
  <conditionalFormatting sqref="J12:J34">
    <cfRule type="containsErrors" dxfId="20" priority="25">
      <formula>ISERROR(J12)</formula>
    </cfRule>
  </conditionalFormatting>
  <conditionalFormatting sqref="K12:K34">
    <cfRule type="containsErrors" dxfId="19" priority="24">
      <formula>ISERROR(K12)</formula>
    </cfRule>
  </conditionalFormatting>
  <conditionalFormatting sqref="L12:L34">
    <cfRule type="containsErrors" dxfId="18" priority="23">
      <formula>ISERROR(L12)</formula>
    </cfRule>
  </conditionalFormatting>
  <conditionalFormatting sqref="J43:J44">
    <cfRule type="containsErrors" dxfId="17" priority="22">
      <formula>ISERROR(J43)</formula>
    </cfRule>
  </conditionalFormatting>
  <conditionalFormatting sqref="K43:K44">
    <cfRule type="containsErrors" dxfId="16" priority="21">
      <formula>ISERROR(K43)</formula>
    </cfRule>
  </conditionalFormatting>
  <conditionalFormatting sqref="L43:L44">
    <cfRule type="containsErrors" dxfId="15" priority="20">
      <formula>ISERROR(L43)</formula>
    </cfRule>
  </conditionalFormatting>
  <conditionalFormatting sqref="J45:J67">
    <cfRule type="containsErrors" dxfId="14" priority="19">
      <formula>ISERROR(J45)</formula>
    </cfRule>
  </conditionalFormatting>
  <conditionalFormatting sqref="K45:K67">
    <cfRule type="containsErrors" dxfId="13" priority="18">
      <formula>ISERROR(K45)</formula>
    </cfRule>
  </conditionalFormatting>
  <conditionalFormatting sqref="L45:L67">
    <cfRule type="containsErrors" dxfId="12" priority="17">
      <formula>ISERROR(L45)</formula>
    </cfRule>
  </conditionalFormatting>
  <conditionalFormatting sqref="J76:J77">
    <cfRule type="containsErrors" dxfId="11" priority="16">
      <formula>ISERROR(J76)</formula>
    </cfRule>
  </conditionalFormatting>
  <conditionalFormatting sqref="J78:J100">
    <cfRule type="containsErrors" dxfId="10" priority="13">
      <formula>ISERROR(J78)</formula>
    </cfRule>
  </conditionalFormatting>
  <conditionalFormatting sqref="K76:K77">
    <cfRule type="containsErrors" dxfId="9" priority="10">
      <formula>ISERROR(K76)</formula>
    </cfRule>
  </conditionalFormatting>
  <conditionalFormatting sqref="K78:K100">
    <cfRule type="containsErrors" dxfId="8" priority="9">
      <formula>ISERROR(K78)</formula>
    </cfRule>
  </conditionalFormatting>
  <conditionalFormatting sqref="L76:L77">
    <cfRule type="containsErrors" dxfId="7" priority="8">
      <formula>ISERROR(L76)</formula>
    </cfRule>
  </conditionalFormatting>
  <conditionalFormatting sqref="L78:L100">
    <cfRule type="containsErrors" dxfId="6" priority="7">
      <formula>ISERROR(L78)</formula>
    </cfRule>
  </conditionalFormatting>
  <conditionalFormatting sqref="J108:J109">
    <cfRule type="containsErrors" dxfId="5" priority="6">
      <formula>ISERROR(J108)</formula>
    </cfRule>
  </conditionalFormatting>
  <conditionalFormatting sqref="J110:J132">
    <cfRule type="containsErrors" dxfId="4" priority="5">
      <formula>ISERROR(J110)</formula>
    </cfRule>
  </conditionalFormatting>
  <conditionalFormatting sqref="K108:K109">
    <cfRule type="containsErrors" dxfId="3" priority="4">
      <formula>ISERROR(K108)</formula>
    </cfRule>
  </conditionalFormatting>
  <conditionalFormatting sqref="K110:K132">
    <cfRule type="containsErrors" dxfId="2" priority="3">
      <formula>ISERROR(K110)</formula>
    </cfRule>
  </conditionalFormatting>
  <conditionalFormatting sqref="L108:L109">
    <cfRule type="containsErrors" dxfId="1" priority="2">
      <formula>ISERROR(L108)</formula>
    </cfRule>
  </conditionalFormatting>
  <conditionalFormatting sqref="L110:L132">
    <cfRule type="containsErrors" dxfId="0" priority="1">
      <formula>ISERROR(L110)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&amp;"-,Standardowy"&amp;P -</oddHeader>
  </headerFooter>
  <rowBreaks count="3" manualBreakCount="3">
    <brk id="36" min="1" max="11" man="1"/>
    <brk id="69" min="1" max="11" man="1"/>
    <brk id="101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58</vt:i4>
      </vt:variant>
    </vt:vector>
  </HeadingPairs>
  <TitlesOfParts>
    <vt:vector size="89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17'!Tytuły_wydruku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2021-01-15T14:24:19Z</cp:lastPrinted>
  <dcterms:created xsi:type="dcterms:W3CDTF">2019-07-31T09:18:36Z</dcterms:created>
  <dcterms:modified xsi:type="dcterms:W3CDTF">2021-01-19T12:22:00Z</dcterms:modified>
</cp:coreProperties>
</file>