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defaultThemeVersion="166925"/>
  <mc:AlternateContent xmlns:mc="http://schemas.openxmlformats.org/markup-compatibility/2006">
    <mc:Choice Requires="x15">
      <x15ac:absPath xmlns:x15ac="http://schemas.microsoft.com/office/spreadsheetml/2010/11/ac" url="C:\Users\Pracownik\Desktop\"/>
    </mc:Choice>
  </mc:AlternateContent>
  <xr:revisionPtr revIDLastSave="0" documentId="13_ncr:1_{7FB467E3-40E3-4AE2-AD59-E723296B26ED}" xr6:coauthVersionLast="36" xr6:coauthVersionMax="36" xr10:uidLastSave="{00000000-0000-0000-0000-000000000000}"/>
  <bookViews>
    <workbookView xWindow="0" yWindow="0" windowWidth="28800" windowHeight="11025" xr2:uid="{00000000-000D-0000-FFFF-FFFF00000000}"/>
  </bookViews>
  <sheets>
    <sheet name="Arkusz1" sheetId="1" r:id="rId1"/>
    <sheet name="Arkusz2"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2" i="1" l="1"/>
  <c r="J72" i="1"/>
  <c r="H72" i="1"/>
  <c r="G72" i="1"/>
  <c r="K71" i="1"/>
  <c r="J71" i="1"/>
  <c r="I71" i="1"/>
  <c r="H71" i="1"/>
  <c r="G71" i="1"/>
  <c r="F71" i="1"/>
  <c r="E71" i="1"/>
  <c r="D71" i="1"/>
  <c r="K70" i="1"/>
  <c r="J70" i="1"/>
  <c r="I70" i="1"/>
  <c r="H70" i="1"/>
  <c r="G70" i="1"/>
  <c r="F70" i="1"/>
  <c r="E70" i="1"/>
  <c r="D70" i="1"/>
  <c r="K69" i="1"/>
  <c r="J69" i="1"/>
  <c r="I69" i="1"/>
  <c r="H69" i="1"/>
  <c r="G69" i="1"/>
  <c r="K68" i="1"/>
  <c r="J68" i="1"/>
  <c r="I68" i="1"/>
  <c r="H68" i="1"/>
  <c r="G68" i="1"/>
  <c r="F67" i="1"/>
  <c r="E67" i="1"/>
  <c r="D67" i="1"/>
  <c r="F66" i="1"/>
  <c r="E66" i="1"/>
  <c r="D66" i="1"/>
  <c r="J50" i="1"/>
  <c r="K50" i="1"/>
  <c r="I50" i="1"/>
  <c r="H50" i="1"/>
  <c r="G50" i="1"/>
  <c r="F50" i="1"/>
  <c r="E50" i="1"/>
  <c r="D50" i="1"/>
  <c r="K32" i="1"/>
  <c r="I32" i="1"/>
  <c r="H32" i="1"/>
  <c r="F31" i="1"/>
  <c r="E31" i="1"/>
  <c r="K30" i="1"/>
  <c r="I30" i="1"/>
  <c r="H30" i="1"/>
  <c r="F29" i="1"/>
  <c r="E29" i="1"/>
  <c r="K28" i="1"/>
  <c r="I28" i="1"/>
  <c r="H28" i="1"/>
  <c r="F27" i="1"/>
  <c r="E27" i="1"/>
  <c r="J26" i="1"/>
  <c r="G26" i="1"/>
  <c r="D25" i="1"/>
  <c r="C57" i="2" l="1"/>
  <c r="D57" i="2"/>
  <c r="E57" i="2"/>
  <c r="E62" i="2" s="1"/>
  <c r="F57" i="2"/>
  <c r="F64" i="2" s="1"/>
  <c r="G57" i="2"/>
  <c r="G64" i="2" s="1"/>
  <c r="H57" i="2"/>
  <c r="I57" i="2"/>
  <c r="I64" i="2" s="1"/>
  <c r="J57" i="2"/>
  <c r="J64" i="2" s="1"/>
  <c r="C58" i="2"/>
  <c r="C65" i="2" s="1"/>
  <c r="D58" i="2"/>
  <c r="E58" i="2"/>
  <c r="E65" i="2" s="1"/>
  <c r="F58" i="2"/>
  <c r="F65" i="2" s="1"/>
  <c r="G58" i="2"/>
  <c r="G65" i="2" s="1"/>
  <c r="H58" i="2"/>
  <c r="I58" i="2"/>
  <c r="I65" i="2" s="1"/>
  <c r="J58" i="2"/>
  <c r="J65" i="2" s="1"/>
  <c r="C59" i="2"/>
  <c r="C66" i="2" s="1"/>
  <c r="D59" i="2"/>
  <c r="D66" i="2" s="1"/>
  <c r="E59" i="2"/>
  <c r="E66" i="2" s="1"/>
  <c r="F59" i="2"/>
  <c r="F66" i="2" s="1"/>
  <c r="G59" i="2"/>
  <c r="H59" i="2"/>
  <c r="H66" i="2" s="1"/>
  <c r="I59" i="2"/>
  <c r="I66" i="2" s="1"/>
  <c r="J59" i="2"/>
  <c r="J66" i="2" s="1"/>
  <c r="F60" i="2"/>
  <c r="F67" i="2" s="1"/>
  <c r="G60" i="2"/>
  <c r="I60" i="2"/>
  <c r="I67" i="2" s="1"/>
  <c r="J60" i="2"/>
  <c r="J67" i="2" s="1"/>
  <c r="G67" i="2"/>
  <c r="D56" i="2"/>
  <c r="E56" i="2"/>
  <c r="E61" i="2" s="1"/>
  <c r="F56" i="2"/>
  <c r="F63" i="2" s="1"/>
  <c r="G56" i="2"/>
  <c r="H56" i="2"/>
  <c r="H63" i="2" s="1"/>
  <c r="I56" i="2"/>
  <c r="I63" i="2" s="1"/>
  <c r="J56" i="2"/>
  <c r="J63" i="2" s="1"/>
  <c r="G63" i="2"/>
  <c r="C56" i="2"/>
  <c r="C61" i="2" s="1"/>
  <c r="D53" i="2"/>
  <c r="D54" i="2" s="1"/>
  <c r="E53" i="2"/>
  <c r="E54" i="2" s="1"/>
  <c r="F53" i="2"/>
  <c r="G53" i="2"/>
  <c r="G54" i="2" s="1"/>
  <c r="H53" i="2"/>
  <c r="I53" i="2"/>
  <c r="I54" i="2" s="1"/>
  <c r="J53" i="2"/>
  <c r="J54" i="2" s="1"/>
  <c r="C53" i="2"/>
  <c r="C54" i="2" s="1"/>
  <c r="D41" i="2"/>
  <c r="D46" i="2" s="1"/>
  <c r="E41" i="2"/>
  <c r="E46" i="2" s="1"/>
  <c r="G41" i="2"/>
  <c r="H41" i="2"/>
  <c r="J41" i="2"/>
  <c r="J47" i="2" s="1"/>
  <c r="D42" i="2"/>
  <c r="D48" i="2" s="1"/>
  <c r="E42" i="2"/>
  <c r="E48" i="2" s="1"/>
  <c r="G42" i="2"/>
  <c r="G49" i="2" s="1"/>
  <c r="H42" i="2"/>
  <c r="H49" i="2" s="1"/>
  <c r="J42" i="2"/>
  <c r="J49" i="2" s="1"/>
  <c r="D43" i="2"/>
  <c r="D50" i="2" s="1"/>
  <c r="E43" i="2"/>
  <c r="E50" i="2" s="1"/>
  <c r="G43" i="2"/>
  <c r="G51" i="2" s="1"/>
  <c r="H43" i="2"/>
  <c r="H51" i="2" s="1"/>
  <c r="J43" i="2"/>
  <c r="J51" i="2" s="1"/>
  <c r="H47" i="2"/>
  <c r="F40" i="2"/>
  <c r="I40" i="2"/>
  <c r="C40" i="2"/>
  <c r="C44" i="2" s="1"/>
  <c r="D62" i="2"/>
  <c r="G66" i="2"/>
  <c r="H65" i="2"/>
  <c r="D65" i="2"/>
  <c r="H64" i="2"/>
  <c r="C62" i="2"/>
  <c r="D61" i="2"/>
  <c r="H54" i="2"/>
  <c r="F54" i="2"/>
  <c r="I45" i="2"/>
  <c r="G47" i="2"/>
  <c r="F45" i="2"/>
  <c r="S36" i="2"/>
  <c r="R36" i="2"/>
  <c r="Q36" i="2"/>
  <c r="P36" i="2"/>
  <c r="O36" i="2"/>
  <c r="N36" i="2"/>
  <c r="M36" i="2"/>
  <c r="L36" i="2"/>
  <c r="K36" i="2"/>
  <c r="J36" i="2"/>
  <c r="I36" i="2"/>
  <c r="H36" i="2"/>
  <c r="G36" i="2"/>
  <c r="F36" i="2"/>
  <c r="E36" i="2"/>
  <c r="D36" i="2"/>
  <c r="C36" i="2"/>
  <c r="S35" i="2"/>
  <c r="R35" i="2"/>
  <c r="Q35" i="2"/>
  <c r="P35" i="2"/>
  <c r="O35" i="2"/>
  <c r="N35" i="2"/>
  <c r="M35" i="2"/>
  <c r="L35" i="2"/>
  <c r="K35" i="2"/>
  <c r="J35" i="2"/>
  <c r="I35" i="2"/>
  <c r="H35" i="2"/>
  <c r="G35" i="2"/>
  <c r="F35" i="2"/>
  <c r="E35" i="2"/>
  <c r="D35" i="2"/>
  <c r="C35" i="2"/>
  <c r="S34" i="2"/>
  <c r="R34" i="2"/>
  <c r="Q34" i="2"/>
  <c r="P34" i="2"/>
  <c r="O34" i="2"/>
  <c r="N34" i="2"/>
  <c r="M34" i="2"/>
  <c r="L34" i="2"/>
  <c r="K34" i="2"/>
  <c r="J34" i="2"/>
  <c r="I34" i="2"/>
  <c r="H34" i="2"/>
  <c r="G34" i="2"/>
  <c r="F34" i="2"/>
  <c r="E34" i="2"/>
  <c r="D34" i="2"/>
  <c r="C34" i="2"/>
  <c r="S33" i="2"/>
  <c r="R33" i="2"/>
  <c r="Q33" i="2"/>
  <c r="P33" i="2"/>
  <c r="O33" i="2"/>
  <c r="N33" i="2"/>
  <c r="M33" i="2"/>
  <c r="L33" i="2"/>
  <c r="K33" i="2"/>
  <c r="J33" i="2"/>
  <c r="I33" i="2"/>
  <c r="H33" i="2"/>
  <c r="G33" i="2"/>
  <c r="F33" i="2"/>
  <c r="E33" i="2"/>
  <c r="D33" i="2"/>
  <c r="C33" i="2"/>
  <c r="S32" i="2"/>
  <c r="R32" i="2"/>
  <c r="Q32" i="2"/>
  <c r="P32" i="2"/>
  <c r="O32" i="2"/>
  <c r="N32" i="2"/>
  <c r="M32" i="2"/>
  <c r="L32" i="2"/>
  <c r="K32" i="2"/>
  <c r="J32" i="2"/>
  <c r="I32" i="2"/>
  <c r="H32" i="2"/>
  <c r="G32" i="2"/>
  <c r="F32" i="2"/>
  <c r="E32" i="2"/>
  <c r="D32" i="2"/>
  <c r="C32" i="2"/>
  <c r="S31" i="2"/>
  <c r="R31" i="2"/>
  <c r="Q31" i="2"/>
  <c r="P31" i="2"/>
  <c r="O31" i="2"/>
  <c r="N31" i="2"/>
  <c r="M31" i="2"/>
  <c r="L31" i="2"/>
  <c r="K31" i="2"/>
  <c r="J31" i="2"/>
  <c r="I31" i="2"/>
  <c r="H31" i="2"/>
  <c r="G31" i="2"/>
  <c r="F31" i="2"/>
  <c r="E31" i="2"/>
  <c r="D31" i="2"/>
  <c r="C31" i="2"/>
  <c r="S30" i="2"/>
  <c r="R30" i="2"/>
  <c r="Q30" i="2"/>
  <c r="P30" i="2"/>
  <c r="O30" i="2"/>
  <c r="N30" i="2"/>
  <c r="M30" i="2"/>
  <c r="L30" i="2"/>
  <c r="K30" i="2"/>
  <c r="J30" i="2"/>
  <c r="I30" i="2"/>
  <c r="H30" i="2"/>
  <c r="G30" i="2"/>
  <c r="F30" i="2"/>
  <c r="E30" i="2"/>
  <c r="D30" i="2"/>
  <c r="C30" i="2"/>
  <c r="S29" i="2"/>
  <c r="R29" i="2"/>
  <c r="Q29" i="2"/>
  <c r="P29" i="2"/>
  <c r="O29" i="2"/>
  <c r="N29" i="2"/>
  <c r="M29" i="2"/>
  <c r="L29" i="2"/>
  <c r="K29" i="2"/>
  <c r="J29" i="2"/>
  <c r="I29" i="2"/>
  <c r="H29" i="2"/>
  <c r="G29" i="2"/>
  <c r="F29" i="2"/>
  <c r="E29" i="2"/>
  <c r="D29" i="2"/>
  <c r="C29" i="2"/>
  <c r="S28" i="2"/>
  <c r="R28" i="2"/>
  <c r="Q28" i="2"/>
  <c r="P28" i="2"/>
  <c r="O28" i="2"/>
  <c r="N28" i="2"/>
  <c r="M28" i="2"/>
  <c r="L28" i="2"/>
  <c r="K28" i="2"/>
  <c r="J28" i="2"/>
  <c r="I28" i="2"/>
  <c r="H28" i="2"/>
  <c r="G28" i="2"/>
  <c r="F28" i="2"/>
  <c r="E28" i="2"/>
  <c r="D28" i="2"/>
  <c r="C28" i="2"/>
  <c r="S27" i="2"/>
  <c r="R27" i="2"/>
  <c r="Q27" i="2"/>
  <c r="P27" i="2"/>
  <c r="O27" i="2"/>
  <c r="N27" i="2"/>
  <c r="M27" i="2"/>
  <c r="L27" i="2"/>
  <c r="K27" i="2"/>
  <c r="J27" i="2"/>
  <c r="I27" i="2"/>
  <c r="H27" i="2"/>
  <c r="G27" i="2"/>
  <c r="F27" i="2"/>
  <c r="E27" i="2"/>
  <c r="D27" i="2"/>
  <c r="C27" i="2"/>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K73" i="1"/>
  <c r="J73" i="1"/>
  <c r="I73" i="1"/>
  <c r="H73" i="1"/>
  <c r="G73" i="1"/>
  <c r="F73" i="1"/>
  <c r="E73" i="1"/>
  <c r="D73" i="1"/>
  <c r="L72" i="1"/>
  <c r="L71" i="1"/>
  <c r="L70" i="1"/>
  <c r="L69" i="1"/>
  <c r="L68" i="1"/>
  <c r="L67" i="1"/>
  <c r="L66" i="1"/>
  <c r="L50" i="1"/>
  <c r="K33" i="1"/>
  <c r="J33" i="1"/>
  <c r="I33" i="1"/>
  <c r="H33" i="1"/>
  <c r="G33" i="1"/>
  <c r="F33" i="1"/>
  <c r="E33" i="1"/>
  <c r="D33" i="1"/>
  <c r="L32" i="1"/>
  <c r="L31" i="1"/>
  <c r="L30" i="1"/>
  <c r="L29" i="1"/>
  <c r="L28" i="1"/>
  <c r="L27" i="1"/>
  <c r="L26" i="1"/>
  <c r="L25" i="1"/>
  <c r="L73" i="1" l="1"/>
  <c r="L74" i="1" s="1"/>
  <c r="L75" i="1" s="1"/>
  <c r="L51" i="1"/>
  <c r="L52" i="1" s="1"/>
  <c r="I54" i="1" s="1"/>
  <c r="L33" i="1"/>
  <c r="L34" i="1" s="1"/>
  <c r="L35" i="1" l="1"/>
  <c r="G87" i="1" l="1"/>
  <c r="I37" i="1"/>
</calcChain>
</file>

<file path=xl/sharedStrings.xml><?xml version="1.0" encoding="utf-8"?>
<sst xmlns="http://schemas.openxmlformats.org/spreadsheetml/2006/main" count="182" uniqueCount="107">
  <si>
    <t>Załącznik nr 3</t>
  </si>
  <si>
    <t>Nazwa jednostki samorządu terytorialnego</t>
  </si>
  <si>
    <t>Kod TERYT</t>
  </si>
  <si>
    <t>Wniosek o udzielenie dotacji celowej na wyposażenie szkół w podręczniki, materiały edukacyjne lub materiały ćwiczeniowe w 2023 r.</t>
  </si>
  <si>
    <t>ponowne złożenie informacji*</t>
  </si>
  <si>
    <t>(należy wybrać właściwy wiersz z listy rozwijanej)</t>
  </si>
  <si>
    <t>*Informacja składana zgodnie z art. 12 ustawy z dnia 9 marca 2023 r. o utworzeniu Akademii Piotrkowskiej (Dz. U. poz. 709).</t>
  </si>
  <si>
    <t>I. Dotacja celowa na wyposażenie szkoły w podręczniki lub materiały edukacyjne</t>
  </si>
  <si>
    <t>Poz.</t>
  </si>
  <si>
    <t>Wyszczególnienie[1])</t>
  </si>
  <si>
    <t>Szkoła podstawowa</t>
  </si>
  <si>
    <t>Razem</t>
  </si>
  <si>
    <t>klasa I</t>
  </si>
  <si>
    <t>klasa II</t>
  </si>
  <si>
    <t>klasa III</t>
  </si>
  <si>
    <t>klasa IV</t>
  </si>
  <si>
    <t>klasa V</t>
  </si>
  <si>
    <t>klasa VI</t>
  </si>
  <si>
    <t>klasa VII</t>
  </si>
  <si>
    <t>klasa VIII</t>
  </si>
  <si>
    <t>Prognozowana liczba uczniów danych klas w roku szkolnym 2023/2024 powiększona o liczbę uczniów równą liczbie oddziałów danej klasy</t>
  </si>
  <si>
    <t>Prognozowany wzrost liczby uczniów klas II, III, V, VI i VIII w roku szkolnym 2023/2024 w stosunku do odpowiednio:
– liczby uczniów klas II szkół podstawowych, którym w roku szkolnym 2021/2022
i 2022/2023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2022/2023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2021/2022 i 2022/2023 szkoły te zapewniły podręczniki lub materiały edukacyjne,
– liczby uczniów klas VI szkół podstawowych, którym w roku szkolnym 2022/2023 szkoły te zapewniły podręczniki lub materiały edukacyjne [3])</t>
  </si>
  <si>
    <t>Prognozowana liczba uczniów danych klas w roku szkolnym 2023/2024 powiększona o liczbę uczniów równą liczbie oddziałów danych klas [4])</t>
  </si>
  <si>
    <t>Liczba uczniów danych klas w roku szkolnym 2023/2024,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 [5])</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</si>
  <si>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98,01 zł na ucznia)</t>
  </si>
  <si>
    <t>Środki niezbędne na wyposażenie szkół podstawowych w podręczniki lub materiały edukacyjne dla liczby uczniów wskazanej w poz. 1 (kwota nie może być wyższa od iloczynu liczby uczniów wskazanej odpowiednio w:
- poz. 1, kol. 6 oraz kwoty 183,15 zł na ucznia,
- poz. 1, kol. 9 oraz kwoty 326,70 zł na ucznia)</t>
  </si>
  <si>
    <t>7</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</si>
  <si>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98,01 zł na ucznia)</t>
  </si>
  <si>
    <t>Środki niezbędne na wyposażenie szkół podstawowych w podręczniki lub materiały edukacyjne dla liczby uczniów wskazanej w poz. 2 (kwota nie może być wyższa od iloczynu liczby uczniów wskazanej odpowiednio w:
- poz. 2, kol. 7 i 8 oraz kwoty 235,62 zł na ucznia,
– poz. 2, kol. 10 oraz kwoty 326,70 zł na ucznia)</t>
  </si>
  <si>
    <t>9</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</si>
  <si>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98,01 zł na ucznia)</t>
  </si>
  <si>
    <t>Środki niezbędne na wyposażenie szkół podstawowych w podręczniki lub materiały edukacyjne dla liczby uczniów wskazanej w poz. 3 (kwota nie może być wyższa od iloczynu liczby uczniów wskazanej odpowiednio w:
- poz. 3, kol. 7 i 8 oraz kwoty 235,62 zł na ucznia,
– poz. 3, kol. 10 oraz kwoty 326,70 zł na ucznia)</t>
  </si>
  <si>
    <t>11</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</si>
  <si>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98,01 zł na ucznia)</t>
  </si>
  <si>
    <t>Środki niezbędne na wyposażenie szkół podstawowych w podręczniki lub materiały edukacyjne dla liczby uczniów wskazanej w poz. 4 (kwota nie może być wyższa od iloczynu liczby uczniów wskazanej odpowiednio w:
- poz. 4, kol. 7 i 8 oraz kwoty 235,62 zł na ucznia,
– poz. 4, kol. 10 oraz kwoty 326,70 zł na ucznia)</t>
  </si>
  <si>
    <t>Środki niezbędne na wyposażenie szkół podstawowych w podręczniki lub materiały edukacyjne (suma kwot wskazanych w poz. 5-12)</t>
  </si>
  <si>
    <t>Koszty obsługi zadania (1% kwoty wskazanej w poz. 13, kol. 11) po zaokrągleniu
w dół do pełnych groszy</t>
  </si>
  <si>
    <t>Wnioskowana kwota dotacji (suma kwot wskazanych w poz. 13, kol. 11 i poz. 14, kol. 11)</t>
  </si>
  <si>
    <t xml:space="preserve">Łączna kwota dotacji celowej na wyposażenie szkół w podręczniki lub materiały edukacyjne, w tym koszty obsługi zadania (poz. 15, kol. 11), wynosi </t>
  </si>
  <si>
    <t>[1])</t>
  </si>
  <si>
    <t>Ilekroć w wyszczególnieniu jest mowa o szkołach podstawowych – należy przez to rozumieć także szkoły artystyczne realizujące kształcenie ogólne w zakresie szkoły podstawowej prowadzone przez jednostki samorządu terytorialnego.</t>
  </si>
  <si>
    <t>[3])</t>
  </si>
  <si>
    <t>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</si>
  <si>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[4])</t>
  </si>
  <si>
    <t>Należy wypełnić poz. 3 w przypadku, gdy w roku szkolnym:
1) 2021/2022 nie funkcjonowały klasy II, V i VIII szkół podstawowych oraz klasy szkół artystycznych realizujących kształcenie ogólne w zakresie klas II, V i VIII szkoły podstawowej lub nie uczęszczali do tych klas uczniowie lub
2) 2022/2023 nie funkcjonowały klasy II, III, V, VI i VIII szkół podstawowych oraz klasy szkół artystycznych realizujących kształcenie ogólne 
w zakresie klas II, III, V, VI i VIII szkoły podstawowej lub nie uczęszczali do tych klas uczniowie.</t>
  </si>
  <si>
    <t>[5])</t>
  </si>
  <si>
    <t>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tych klas udzielonej odpowiednio w 2021 r. lub 2022 r.</t>
  </si>
  <si>
    <t>II. Dotacja celowa na wyposażenie szkoły w materiały ćwiczeniowe</t>
  </si>
  <si>
    <t>Szkoła artystyczna realizująca kształcenie ogólne w zakresie szkoły podstawowej</t>
  </si>
  <si>
    <t>Prognozowana liczba uczniów danych klas w roku szkolnym 2023/2024</t>
  </si>
  <si>
    <t>Środki niezbędne na wyposażenie szkół podstawowych w materiały ćwiczeniowe dla liczby uczniów wskazanej w poz. 1 (kwota nie może być wyższa od iloczynu liczby uczniów wskazanej odpowiednio w:
- poz. 1, kol. 3-5 oraz kwoty 54,45 zł na ucznia,
- poz. 1, kol. 6–10 oraz kwoty 27,23 zł na ucznia)</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</si>
  <si>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</si>
  <si>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</si>
  <si>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w tym koszty obsługi zadania (poz. 4, kol. 11), wynosi </t>
  </si>
  <si>
    <t>III. Dotacja celowa na refundację kosztów poniesionych w roku szkolnym 2022/2023 na zapewnienie podręczników, materiałów edukacyjnych lub materiałów ćwiczeniowych</t>
  </si>
  <si>
    <t>Wzrost liczby uczniów danych klas w ciągu roku szkolnego 2022/2023 w stosunku do liczby uczniów tych klas, którym w 2022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[6])</t>
  </si>
  <si>
    <t>Wzrost liczby uczniów danych klas w ciągu roku szkolnego 2022/2023 w stosunku do liczby uczniów tych klas, którym w 2022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[7])</t>
  </si>
  <si>
    <t>Wzrost liczby uczniów danych klas w ciągu roku szkolnego 2022/2023 w stosunku do liczby uczniów tych klas, którym w 2022 r. szkoły podstawowe ze środków dotacji celowej zapewniły materiały ćwiczeniowe[8] )</t>
  </si>
  <si>
    <t>Wzrost liczby uczniów danych klas w ciągu roku szkolnego 2022/2023 w stosunku do liczby uczniów tych klas, którym w 2022 r. szkoły podstawowe ze środków dotacji celowej zapewniły materiały ćwiczeniowe [9])</t>
  </si>
  <si>
    <t>Liczba uczniów danych klas w roku szkolnym 2022/2023,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[10])</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</si>
  <si>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</si>
  <si>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98,01 zł na ucznia)</t>
  </si>
  <si>
    <t>Środki niezbędne na wyposażenie szkół podstawowych w podręczniki lub materiały edukacyjne dla liczby uczniów wskazanej w poz. 1 (kwota nie może być wyższa od iloczynu liczby uczniów wskazanej odpowiednio w:
- poz. 1, kol. 6 oraz kwoty 166,32 zł na ucznia,
– poz. 1, kol. 7 i 8 oraz kwoty 213,84 zł na ucznia,
- poz. 1, kol. 9 i 10 oraz kwoty 297,00 zł na ucznia)</t>
  </si>
  <si>
    <t>Środki niezbędne na wyposażenie szkół podstawowych w podręczniki lub materiały edukacyjne dla liczby uczniów wskazanej w poz. 2 (kwota nie może być wyższa od iloczynu liczby uczniów wskazanej odpowiednio w:
- poz. 2, kol. 6 oraz kwoty 183,15 zł na ucznia,
– poz. 2, kol. 7 i 8 oraz kwoty 235,62 zł na ucznia,
- poz. 2, kol. 9 i 10 oraz kwoty 326,70 zł na ucznia)</t>
  </si>
  <si>
    <t>Środki niezbędne na wyposażenie szkół podstawowych w materiały ćwiczeniowe dla liczby uczniów wskazanej w poz. 3 (kwota nie może być wyższa od iloczynu liczby uczniów wskazanej odpowiednio w:
- poz. 3, kol. 3–5 oraz kwoty 49,50 zł na ucznia,
- poz. 3, kol. 6–10 oraz kwoty 24,75 zł na ucznia)</t>
  </si>
  <si>
    <t>Środki niezbędne na wyposażenie szkół podstawowych w materiały ćwiczeniowe dla liczby uczniów wskazanej w poz. 4 (kwota nie może być wyższa od iloczynu liczby uczniów wskazanej odpowiednio w:
- poz. 4, kol. 3–5 oraz kwoty 54,45 zł na ucznia,
- poz.4, kol. 6–10 oraz kwoty 27,23 zł na ucznia)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</si>
  <si>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t>
  </si>
  <si>
    <t>Środki podlegające refundacji (suma kwot wskazanych w poz. 6-12)</t>
  </si>
  <si>
    <t>[6])</t>
  </si>
  <si>
    <t>Należy wypełnić poz. 1 w przypadku, gdy w roku szkolnym 2022/2023 szkoły podstawowe oraz szkoły artystyczne realizujące kształcenie ogólne w zakresie szkoły podstawowej zapewniły uczniom podręczniki lub materiały edukacyjne na rok szkolny 2022/2023, które zostały zakupione w 2022 r. oraz od dnia 1 stycznia 2023 r. do dnia 14 maja 2023 r. zgodnie z art. 57 ust. 5 ustawy z dnia 27 października 2017 r. o finansowaniu zadań oświatowych (Dz. U. z 2022 r. poz. 2082, 2089 i 2666 oraz z 2023 r. poz. 709 i 825), zwanej dalej „ustawą”, podlegające refundacji z dotacji celowej 
w 2023 r. w kwotach obowiązujących do dnia 14 maja 2023 r.</t>
  </si>
  <si>
    <t>[7])</t>
  </si>
  <si>
    <t>Należy wypełnić poz. 2 w przypadku, gdy w roku szkolnym 2022/2023 szkoły podstawowe oraz szkoły artystyczne realizujące kształcenie ogólne w zakresie szkoły podstawowej zapewniły uczniom podręczniki lub materiały edukacyjne na rok szkolny 2022/2023, które zostały zakupione od dnia 15 maja 2023 r. zgodnie z art. 57 ust. 5 ustawy, podlegające refundacji z dotacji celowej w 2023 r. 
w kwotach obowiązujących od dnia 15 maja 2023 r.</t>
  </si>
  <si>
    <t>[8])</t>
  </si>
  <si>
    <t>Należy wypełnić poz. 3 w przypadku, gdy w roku szkolnym 2022/2023 szkoły podstawowe oraz szkoły artystyczne realizujące kształcenie ogólne w zakresie szkoły podstawowej zapewniły uczniom materiały ćwiczeniowe na rok szkolny 2022/2023, które zostały zakupione w 2022 r. oraz od dnia 1 stycznia 2023 r. do dnia 14 maja 2023 r. zgodnie z art. 57 ust. 5 ustawy, podlegające refundacji 
z dotacji celowej w 2023 r. w kwotach obowiązujących do dnia 14 maja 2023 r.</t>
  </si>
  <si>
    <t>[9])</t>
  </si>
  <si>
    <t>Należy wypełnić poz. 4 w przypadku, gdy w roku szkolnym 2022/2023 szkoły podstawowe oraz szkoły artystyczne realizujące kształcenie ogólne w zakresie szkoły podstawowej zapewniły uczniom materiały ćwiczeniowe na rok szkolny 2022/2023, które zostały zakupione od dnia 15 maja 2023 r. zgodnie z art. 57 ust. 5 ustawy, podlegające refundacji z dotacji celowej w 2023 r. w kwotach obowiązujących od dnia 15 maja 2023 r.</t>
  </si>
  <si>
    <t>[10])</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</si>
  <si>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</si>
  <si>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IV. Kwota dotacji celowej na wyposażenie szkół (zespołów szkół) w podręczniki, materiały edukacyjne lub materiały ćwiczeniowe uwzględniająca kwoty refundacji</t>
  </si>
  <si>
    <t xml:space="preserve">Suma kwot wskazanych w pkt I (poz. 15, kol. 11), pkt II (poz. 4, kol. 11) i pkt III (poz. 15, kol. 11) wynosi </t>
  </si>
  <si>
    <t>, z tego:</t>
  </si>
  <si>
    <t>- wydatki bieżące</t>
  </si>
  <si>
    <t>- wydatki majątkowe</t>
  </si>
  <si>
    <t>data sporządzenia</t>
  </si>
  <si>
    <t>….......................................................................</t>
  </si>
  <si>
    <t>informacja składana po raz pierwszy</t>
  </si>
  <si>
    <t>aktualizacja informacji</t>
  </si>
  <si>
    <t>Kwota bazowa do 14 maja</t>
  </si>
  <si>
    <t>Kwota bazowa od 15 maja</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</si>
  <si>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</si>
  <si>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</si>
  <si>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</si>
  <si>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</si>
  <si>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</si>
  <si>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</si>
  <si>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</si>
  <si>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</si>
  <si>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</si>
  <si>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</si>
  <si>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</si>
  <si>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</si>
  <si>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</si>
  <si>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</si>
  <si>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</si>
  <si>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</si>
  <si>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pieczęć i podpis
 wójta / burmistrza / prezydenta miasta / starosty / marszałka województwa**</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</si>
  <si>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wójta / burmistrza / prezydenta miasta / starosty / marszałka województwa,
b)	informacji w postaci elektronicznej nie umieszcza się pieczęci i podpisu wójta / burmistrza / prezydenta miasta / starosty / marszałka województwa.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</si>
</sst>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4"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rgb="FF000000"/>
      <name val="Times New Roman"/>
      <family val="1"/>
      <charset val="238"/>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A6A6A6"/>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s>
  <borders count="27">
    <border>
      <left/>
      <right/>
      <top/>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diagonalUp="1" diagonalDown="1">
      <left/>
      <right style="medium">
        <color indexed="64"/>
      </right>
      <top/>
      <bottom style="medium">
        <color indexed="64"/>
      </bottom>
      <diagonal style="thin">
        <color indexed="64"/>
      </diagonal>
    </border>
    <border>
      <left/>
      <right style="medium">
        <color indexed="64"/>
      </right>
      <top/>
      <bottom/>
      <diagonal/>
    </border>
    <border diagonalUp="1" diagonalDown="1">
      <left style="medium">
        <color indexed="64"/>
      </left>
      <right style="medium">
        <color indexed="64"/>
      </right>
      <top style="medium">
        <color indexed="64"/>
      </top>
      <bottom/>
      <diagonal style="thin">
        <color indexed="64"/>
      </diagonal>
    </border>
    <border>
      <left style="medium">
        <color indexed="64"/>
      </left>
      <right style="medium">
        <color indexed="64"/>
      </right>
      <top style="medium">
        <color indexed="64"/>
      </top>
      <bottom style="medium">
        <color indexed="64"/>
      </bottom>
      <diagonal/>
    </border>
    <border diagonalUp="1" diagonalDown="1">
      <left/>
      <right style="medium">
        <color indexed="64"/>
      </right>
      <top style="medium">
        <color indexed="64"/>
      </top>
      <bottom style="medium">
        <color indexed="64"/>
      </bottom>
      <diagonal style="thin">
        <color indexed="64"/>
      </diagonal>
    </border>
    <border>
      <left style="medium">
        <color indexed="64"/>
      </left>
      <right style="medium">
        <color indexed="64"/>
      </right>
      <top/>
      <bottom/>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09">
    <xf numFmtId="0" fontId="0" fillId="0" borderId="0" xfId="0"/>
    <xf numFmtId="0" fontId="0" fillId="2" borderId="0" xfId="0" applyFill="1"/>
    <xf numFmtId="0" fontId="1" fillId="2" borderId="0" xfId="0" applyFont="1" applyFill="1"/>
    <xf numFmtId="49" fontId="0" fillId="2" borderId="0" xfId="0" applyNumberFormat="1" applyFill="1" applyAlignment="1">
      <alignment wrapText="1"/>
    </xf>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0" borderId="0" xfId="0" applyFont="1"/>
    <xf numFmtId="0" fontId="4" fillId="0" borderId="0" xfId="0" applyFont="1"/>
    <xf numFmtId="1" fontId="6" fillId="3" borderId="6" xfId="0" applyNumberFormat="1"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1" fontId="6" fillId="3" borderId="1" xfId="0" applyNumberFormat="1" applyFont="1" applyFill="1" applyBorder="1" applyAlignment="1">
      <alignment horizontal="center" vertical="center" wrapText="1"/>
    </xf>
    <xf numFmtId="0" fontId="5" fillId="4" borderId="13" xfId="0" applyFont="1" applyFill="1" applyBorder="1" applyAlignment="1">
      <alignment horizontal="center" vertical="center" wrapText="1"/>
    </xf>
    <xf numFmtId="1" fontId="6" fillId="3" borderId="12" xfId="0" applyNumberFormat="1" applyFont="1" applyFill="1" applyBorder="1" applyAlignment="1">
      <alignment horizontal="center" vertical="center" wrapText="1"/>
    </xf>
    <xf numFmtId="0" fontId="6" fillId="4" borderId="13" xfId="0" applyFont="1" applyFill="1" applyBorder="1" applyAlignment="1">
      <alignment horizontal="center" vertical="center" wrapText="1"/>
    </xf>
    <xf numFmtId="44" fontId="6" fillId="3" borderId="5" xfId="0" applyNumberFormat="1" applyFont="1" applyFill="1" applyBorder="1" applyAlignment="1">
      <alignment horizontal="center" vertical="center" wrapText="1"/>
    </xf>
    <xf numFmtId="0" fontId="6" fillId="4" borderId="14" xfId="0" applyFont="1" applyFill="1" applyBorder="1" applyAlignment="1">
      <alignment horizontal="center" vertical="center" wrapText="1"/>
    </xf>
    <xf numFmtId="44" fontId="6" fillId="3" borderId="10" xfId="0" applyNumberFormat="1" applyFont="1" applyFill="1" applyBorder="1" applyAlignment="1">
      <alignment horizontal="center" vertical="center" wrapText="1"/>
    </xf>
    <xf numFmtId="0" fontId="7" fillId="2" borderId="0" xfId="0" applyFont="1" applyFill="1" applyAlignment="1">
      <alignment horizontal="justify" vertical="center"/>
    </xf>
    <xf numFmtId="0" fontId="0" fillId="6" borderId="0" xfId="0" applyFill="1"/>
    <xf numFmtId="0" fontId="6" fillId="6" borderId="0" xfId="0" applyFont="1" applyFill="1" applyAlignment="1">
      <alignment horizontal="right"/>
    </xf>
    <xf numFmtId="0" fontId="8" fillId="2" borderId="0" xfId="0" applyFont="1" applyFill="1" applyAlignment="1">
      <alignment horizontal="right" vertical="top"/>
    </xf>
    <xf numFmtId="0" fontId="8" fillId="2" borderId="0" xfId="0" applyFont="1" applyFill="1"/>
    <xf numFmtId="0" fontId="8" fillId="0" borderId="0" xfId="0" applyFont="1"/>
    <xf numFmtId="0" fontId="1" fillId="6" borderId="0" xfId="0" applyFont="1" applyFill="1" applyAlignment="1">
      <alignment horizontal="right"/>
    </xf>
    <xf numFmtId="1" fontId="6" fillId="3" borderId="10" xfId="0" applyNumberFormat="1" applyFont="1" applyFill="1" applyBorder="1" applyAlignment="1">
      <alignment horizontal="center" vertical="center" wrapText="1"/>
    </xf>
    <xf numFmtId="0" fontId="10" fillId="2" borderId="0" xfId="0" applyFont="1" applyFill="1" applyAlignment="1">
      <alignment horizontal="right" vertical="top"/>
    </xf>
    <xf numFmtId="0" fontId="4" fillId="2" borderId="0" xfId="0" applyFont="1" applyFill="1"/>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1" fillId="0" borderId="0" xfId="0" applyFont="1"/>
    <xf numFmtId="0" fontId="8" fillId="0" borderId="0" xfId="0" applyFont="1" applyFill="1" applyBorder="1" applyAlignment="1">
      <alignment horizontal="center" vertical="center"/>
    </xf>
    <xf numFmtId="4" fontId="8" fillId="7" borderId="15" xfId="0" applyNumberFormat="1" applyFont="1" applyFill="1" applyBorder="1" applyAlignment="1">
      <alignment horizontal="center" vertical="center"/>
    </xf>
    <xf numFmtId="4" fontId="8" fillId="8" borderId="15" xfId="0" applyNumberFormat="1" applyFont="1" applyFill="1" applyBorder="1" applyAlignment="1">
      <alignment horizontal="center" vertical="center"/>
    </xf>
    <xf numFmtId="0" fontId="8" fillId="2" borderId="15" xfId="0" applyFont="1" applyFill="1" applyBorder="1" applyAlignment="1">
      <alignment horizontal="center" vertical="center"/>
    </xf>
    <xf numFmtId="0" fontId="11" fillId="0" borderId="0" xfId="0" applyFont="1" applyFill="1"/>
    <xf numFmtId="0" fontId="8" fillId="7" borderId="15" xfId="0" applyFont="1" applyFill="1" applyBorder="1" applyAlignment="1">
      <alignment horizontal="center" vertical="center"/>
    </xf>
    <xf numFmtId="0" fontId="8" fillId="7" borderId="16" xfId="0" applyFont="1" applyFill="1" applyBorder="1" applyAlignment="1">
      <alignment horizontal="center" vertical="center"/>
    </xf>
    <xf numFmtId="0" fontId="8" fillId="8" borderId="15" xfId="0" applyFont="1" applyFill="1" applyBorder="1" applyAlignment="1">
      <alignment horizontal="center" vertical="center"/>
    </xf>
    <xf numFmtId="0" fontId="8" fillId="8" borderId="16"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7" borderId="17" xfId="0" applyFont="1" applyFill="1" applyBorder="1" applyAlignment="1">
      <alignment horizontal="center" vertical="center"/>
    </xf>
    <xf numFmtId="0" fontId="8" fillId="8" borderId="17" xfId="0" applyFont="1" applyFill="1" applyBorder="1" applyAlignment="1">
      <alignment horizontal="center" vertical="center"/>
    </xf>
    <xf numFmtId="0" fontId="8" fillId="2" borderId="17" xfId="0" applyFont="1" applyFill="1" applyBorder="1" applyAlignment="1">
      <alignment horizontal="center" vertical="center" wrapText="1"/>
    </xf>
    <xf numFmtId="0" fontId="12" fillId="2" borderId="18" xfId="0" applyFont="1" applyFill="1" applyBorder="1" applyAlignment="1">
      <alignment horizontal="center" vertical="center"/>
    </xf>
    <xf numFmtId="0" fontId="12" fillId="7" borderId="19" xfId="0" applyFont="1" applyFill="1" applyBorder="1" applyAlignment="1">
      <alignment horizontal="center" vertical="center"/>
    </xf>
    <xf numFmtId="0" fontId="12" fillId="8"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2" fillId="7" borderId="15" xfId="0" applyFont="1" applyFill="1" applyBorder="1" applyAlignment="1">
      <alignment horizontal="center" vertical="center"/>
    </xf>
    <xf numFmtId="0" fontId="12" fillId="8" borderId="15"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2" fillId="7" borderId="24" xfId="0" applyFont="1" applyFill="1" applyBorder="1" applyAlignment="1">
      <alignment horizontal="center" vertical="center"/>
    </xf>
    <xf numFmtId="0" fontId="12" fillId="8" borderId="24" xfId="0" applyFont="1" applyFill="1" applyBorder="1" applyAlignment="1">
      <alignment horizontal="center" vertical="center"/>
    </xf>
    <xf numFmtId="0" fontId="12" fillId="2" borderId="25" xfId="0" applyFont="1" applyFill="1" applyBorder="1" applyAlignment="1">
      <alignment horizontal="center" vertical="center"/>
    </xf>
    <xf numFmtId="0" fontId="8" fillId="2" borderId="18" xfId="0" applyFont="1" applyFill="1" applyBorder="1" applyAlignment="1">
      <alignment horizontal="center" vertical="center"/>
    </xf>
    <xf numFmtId="4" fontId="8" fillId="7" borderId="19" xfId="0" applyNumberFormat="1" applyFont="1" applyFill="1" applyBorder="1" applyAlignment="1">
      <alignment horizontal="center" vertical="center"/>
    </xf>
    <xf numFmtId="4" fontId="8" fillId="8" borderId="19" xfId="0" applyNumberFormat="1" applyFont="1" applyFill="1" applyBorder="1" applyAlignment="1">
      <alignment horizontal="center" vertical="center"/>
    </xf>
    <xf numFmtId="4" fontId="8" fillId="0" borderId="20" xfId="0" applyNumberFormat="1" applyFont="1" applyBorder="1" applyAlignment="1">
      <alignment horizontal="center" vertical="center"/>
    </xf>
    <xf numFmtId="0" fontId="8" fillId="2" borderId="21" xfId="0" applyFont="1" applyFill="1" applyBorder="1" applyAlignment="1">
      <alignment horizontal="center" vertical="center"/>
    </xf>
    <xf numFmtId="4" fontId="8" fillId="0" borderId="22" xfId="0" applyNumberFormat="1" applyFont="1" applyBorder="1" applyAlignment="1">
      <alignment horizontal="center" vertical="center"/>
    </xf>
    <xf numFmtId="0" fontId="8" fillId="2" borderId="23" xfId="0" applyFont="1" applyFill="1" applyBorder="1" applyAlignment="1">
      <alignment horizontal="center" vertical="center"/>
    </xf>
    <xf numFmtId="4" fontId="8" fillId="7" borderId="24" xfId="0" applyNumberFormat="1" applyFont="1" applyFill="1" applyBorder="1" applyAlignment="1">
      <alignment horizontal="center" vertical="center"/>
    </xf>
    <xf numFmtId="4" fontId="8" fillId="8" borderId="24" xfId="0" applyNumberFormat="1" applyFont="1" applyFill="1" applyBorder="1" applyAlignment="1">
      <alignment horizontal="center" vertical="center"/>
    </xf>
    <xf numFmtId="4" fontId="8" fillId="0" borderId="25" xfId="0" applyNumberFormat="1"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justify" vertical="center"/>
    </xf>
    <xf numFmtId="0" fontId="6" fillId="4" borderId="26" xfId="0" applyFont="1" applyFill="1" applyBorder="1" applyAlignment="1">
      <alignment horizontal="center" vertical="center" wrapText="1"/>
    </xf>
    <xf numFmtId="0" fontId="5" fillId="0" borderId="15" xfId="0" applyFont="1" applyBorder="1" applyAlignment="1">
      <alignment horizontal="justify" vertical="center" wrapText="1"/>
    </xf>
    <xf numFmtId="44" fontId="6" fillId="0" borderId="15" xfId="0" applyNumberFormat="1" applyFont="1" applyBorder="1" applyAlignment="1">
      <alignment horizontal="center" vertical="center" wrapText="1"/>
    </xf>
    <xf numFmtId="44" fontId="6" fillId="5" borderId="15" xfId="0" applyNumberFormat="1" applyFont="1" applyFill="1" applyBorder="1" applyAlignment="1">
      <alignment horizontal="center" vertical="center" wrapText="1"/>
    </xf>
    <xf numFmtId="0" fontId="0" fillId="0" borderId="0" xfId="0" applyFill="1"/>
    <xf numFmtId="0" fontId="2" fillId="0" borderId="0" xfId="0" applyFont="1" applyFill="1"/>
    <xf numFmtId="44" fontId="13" fillId="2" borderId="15" xfId="0" applyNumberFormat="1" applyFont="1" applyFill="1" applyBorder="1"/>
    <xf numFmtId="44" fontId="13" fillId="3" borderId="15" xfId="0" applyNumberFormat="1" applyFont="1" applyFill="1" applyBorder="1"/>
    <xf numFmtId="44" fontId="13" fillId="0" borderId="15" xfId="0" applyNumberFormat="1" applyFont="1" applyBorder="1"/>
    <xf numFmtId="44" fontId="6" fillId="2" borderId="15" xfId="0" applyNumberFormat="1" applyFont="1" applyFill="1" applyBorder="1" applyAlignment="1">
      <alignment horizontal="center" vertical="center" wrapText="1"/>
    </xf>
    <xf numFmtId="0" fontId="6" fillId="2" borderId="0" xfId="0" applyFont="1" applyFill="1" applyAlignment="1">
      <alignment horizontal="right"/>
    </xf>
    <xf numFmtId="44" fontId="13" fillId="2" borderId="0" xfId="0" applyNumberFormat="1" applyFont="1" applyFill="1" applyBorder="1"/>
    <xf numFmtId="3" fontId="6" fillId="2" borderId="15" xfId="0" applyNumberFormat="1" applyFont="1" applyFill="1" applyBorder="1" applyAlignment="1">
      <alignment horizontal="center" vertical="center" wrapText="1"/>
    </xf>
    <xf numFmtId="3" fontId="6" fillId="4" borderId="26" xfId="0" applyNumberFormat="1" applyFont="1" applyFill="1" applyBorder="1" applyAlignment="1">
      <alignment horizontal="center" vertical="center" wrapText="1"/>
    </xf>
    <xf numFmtId="3" fontId="5" fillId="4" borderId="26" xfId="0" applyNumberFormat="1" applyFont="1" applyFill="1" applyBorder="1" applyAlignment="1">
      <alignment horizontal="center" vertical="center" wrapText="1"/>
    </xf>
    <xf numFmtId="49" fontId="0" fillId="3" borderId="15" xfId="0" applyNumberFormat="1" applyFill="1" applyBorder="1" applyAlignment="1">
      <alignment horizontal="lef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3" borderId="15" xfId="0" applyFill="1" applyBorder="1" applyAlignment="1">
      <alignment horizontal="center"/>
    </xf>
    <xf numFmtId="0" fontId="5" fillId="0" borderId="15" xfId="0" applyFont="1" applyBorder="1" applyAlignment="1">
      <alignment horizontal="center" vertical="center" wrapText="1"/>
    </xf>
    <xf numFmtId="0" fontId="0" fillId="0" borderId="15" xfId="0" applyBorder="1" applyAlignment="1">
      <alignment horizontal="center" vertical="center"/>
    </xf>
    <xf numFmtId="0" fontId="0" fillId="3" borderId="15" xfId="0" applyFill="1" applyBorder="1" applyAlignment="1">
      <alignment horizontal="center" vertical="center" wrapText="1"/>
    </xf>
    <xf numFmtId="0" fontId="0" fillId="2" borderId="15" xfId="0" applyFill="1" applyBorder="1" applyAlignment="1">
      <alignment horizontal="left" vertical="center" wrapText="1"/>
    </xf>
    <xf numFmtId="0" fontId="9" fillId="2" borderId="2" xfId="0" applyFont="1" applyFill="1" applyBorder="1" applyAlignment="1">
      <alignment horizontal="left" vertical="top"/>
    </xf>
    <xf numFmtId="0" fontId="9" fillId="2" borderId="3" xfId="0" applyFont="1" applyFill="1" applyBorder="1" applyAlignment="1">
      <alignment horizontal="left" vertical="top"/>
    </xf>
    <xf numFmtId="0" fontId="9" fillId="2" borderId="4" xfId="0" applyFont="1" applyFill="1" applyBorder="1" applyAlignment="1">
      <alignment horizontal="left" vertical="top"/>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0" fillId="2" borderId="0" xfId="0" applyFill="1" applyAlignment="1">
      <alignment horizontal="center"/>
    </xf>
    <xf numFmtId="0" fontId="0" fillId="2" borderId="0" xfId="0" applyFill="1" applyAlignment="1">
      <alignment horizontal="center" vertical="center" wrapText="1"/>
    </xf>
    <xf numFmtId="0" fontId="1" fillId="0" borderId="8" xfId="0" applyFont="1" applyBorder="1" applyAlignment="1">
      <alignment horizontal="right" vertical="center" textRotation="255"/>
    </xf>
    <xf numFmtId="0" fontId="0" fillId="2" borderId="0" xfId="0" applyFill="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53"/>
  <sheetViews>
    <sheetView tabSelected="1" zoomScale="90" zoomScaleNormal="90" workbookViewId="0"/>
  </sheetViews>
  <sheetFormatPr defaultRowHeight="15" x14ac:dyDescent="0.25"/>
  <cols>
    <col min="1" max="1" width="9.140625" style="1"/>
    <col min="3" max="3" width="62.7109375" customWidth="1"/>
    <col min="4" max="4" width="19.140625" customWidth="1"/>
    <col min="5" max="12" width="16.42578125" customWidth="1"/>
    <col min="13" max="13" width="9.140625" style="1"/>
    <col min="14" max="26" width="9.140625" style="79"/>
  </cols>
  <sheetData>
    <row r="1" spans="2:21" x14ac:dyDescent="0.25">
      <c r="B1" s="1"/>
      <c r="C1" s="1"/>
      <c r="D1" s="1"/>
      <c r="E1" s="1"/>
      <c r="F1" s="1"/>
      <c r="G1" s="1"/>
      <c r="H1" s="1"/>
      <c r="I1" s="1"/>
      <c r="J1" s="1"/>
      <c r="K1" s="1"/>
      <c r="L1" s="2" t="s">
        <v>0</v>
      </c>
    </row>
    <row r="2" spans="2:21" x14ac:dyDescent="0.25">
      <c r="B2" s="3"/>
      <c r="C2" s="3"/>
      <c r="D2" s="3"/>
      <c r="E2" s="4"/>
      <c r="F2" s="90"/>
      <c r="G2" s="90"/>
      <c r="H2" s="90"/>
      <c r="I2" s="90"/>
      <c r="J2" s="90"/>
      <c r="K2" s="90"/>
      <c r="L2" s="90"/>
    </row>
    <row r="3" spans="2:21" x14ac:dyDescent="0.25">
      <c r="B3" s="2"/>
      <c r="C3" s="1"/>
      <c r="D3" s="1"/>
      <c r="E3" s="1"/>
      <c r="F3" s="5" t="s">
        <v>1</v>
      </c>
      <c r="I3" s="1"/>
      <c r="K3" s="1"/>
      <c r="L3" s="1"/>
    </row>
    <row r="4" spans="2:21" x14ac:dyDescent="0.25">
      <c r="B4" s="3"/>
      <c r="C4" s="3"/>
      <c r="D4" s="3"/>
      <c r="E4" s="4"/>
      <c r="F4" s="90"/>
      <c r="G4" s="90"/>
      <c r="H4" s="90"/>
      <c r="I4" s="90"/>
      <c r="J4" s="90"/>
      <c r="K4" s="1"/>
      <c r="L4" s="1"/>
    </row>
    <row r="5" spans="2:21" x14ac:dyDescent="0.25">
      <c r="B5" s="6"/>
      <c r="C5" s="1"/>
      <c r="D5" s="1"/>
      <c r="E5" s="1"/>
      <c r="F5" s="5" t="s">
        <v>2</v>
      </c>
      <c r="G5" s="1"/>
      <c r="H5" s="1"/>
      <c r="I5" s="1"/>
      <c r="K5" s="1"/>
      <c r="L5" s="1"/>
    </row>
    <row r="6" spans="2:21" x14ac:dyDescent="0.25">
      <c r="B6" s="3"/>
      <c r="C6" s="3"/>
      <c r="D6" s="3"/>
      <c r="E6" s="1"/>
      <c r="F6" s="1"/>
      <c r="G6" s="1"/>
      <c r="H6" s="1"/>
      <c r="I6" s="1"/>
      <c r="J6" s="1"/>
      <c r="K6" s="1"/>
      <c r="L6" s="1"/>
    </row>
    <row r="7" spans="2:21" x14ac:dyDescent="0.25">
      <c r="B7" s="2"/>
      <c r="C7" s="1"/>
      <c r="D7" s="1"/>
      <c r="E7" s="1"/>
      <c r="F7" s="1"/>
      <c r="G7" s="1"/>
      <c r="H7" s="1"/>
      <c r="I7" s="1"/>
      <c r="J7" s="1"/>
      <c r="K7" s="1"/>
      <c r="L7" s="1"/>
    </row>
    <row r="8" spans="2:21" x14ac:dyDescent="0.25">
      <c r="B8" s="1"/>
      <c r="C8" s="1"/>
      <c r="D8" s="1"/>
      <c r="E8" s="1"/>
      <c r="F8" s="1"/>
      <c r="G8" s="1"/>
      <c r="H8" s="1"/>
      <c r="I8" s="1"/>
      <c r="J8" s="1"/>
      <c r="K8" s="1"/>
      <c r="L8" s="1"/>
    </row>
    <row r="9" spans="2:21" ht="18.75" x14ac:dyDescent="0.3">
      <c r="B9" s="91" t="s">
        <v>3</v>
      </c>
      <c r="C9" s="92"/>
      <c r="D9" s="92"/>
      <c r="E9" s="92"/>
      <c r="F9" s="92"/>
      <c r="G9" s="92"/>
      <c r="H9" s="92"/>
      <c r="I9" s="92"/>
      <c r="J9" s="92"/>
      <c r="K9" s="92"/>
      <c r="L9" s="93"/>
      <c r="M9" s="7"/>
      <c r="N9" s="80"/>
      <c r="O9" s="80"/>
      <c r="P9" s="80"/>
      <c r="Q9" s="80"/>
      <c r="R9" s="80"/>
      <c r="S9" s="80"/>
      <c r="T9" s="80"/>
      <c r="U9" s="80"/>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94"/>
      <c r="C12" s="94"/>
      <c r="D12" s="94"/>
      <c r="E12" s="94"/>
      <c r="F12" s="94"/>
      <c r="G12" s="5" t="s">
        <v>5</v>
      </c>
      <c r="J12" s="1"/>
      <c r="K12" s="1"/>
    </row>
    <row r="13" spans="2:21" x14ac:dyDescent="0.25">
      <c r="B13" s="1"/>
      <c r="C13" s="8" t="s">
        <v>6</v>
      </c>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9" t="s">
        <v>7</v>
      </c>
      <c r="E16" s="1"/>
      <c r="F16" s="1"/>
      <c r="G16" s="1"/>
      <c r="H16" s="1"/>
      <c r="I16" s="1"/>
      <c r="J16" s="1"/>
      <c r="K16" s="1"/>
      <c r="L16" s="1"/>
    </row>
    <row r="17" spans="2:12" x14ac:dyDescent="0.25">
      <c r="B17" s="1"/>
      <c r="C17" s="1"/>
      <c r="D17" s="1"/>
      <c r="E17" s="1"/>
      <c r="F17" s="1"/>
      <c r="G17" s="1"/>
      <c r="H17" s="1"/>
      <c r="I17" s="1"/>
      <c r="J17" s="1"/>
      <c r="K17" s="1"/>
      <c r="L17" s="1"/>
    </row>
    <row r="18" spans="2:12" ht="30" customHeight="1" x14ac:dyDescent="0.25">
      <c r="B18" s="95" t="s">
        <v>8</v>
      </c>
      <c r="C18" s="96" t="s">
        <v>9</v>
      </c>
      <c r="D18" s="97"/>
      <c r="E18" s="97"/>
      <c r="F18" s="97"/>
      <c r="G18" s="97"/>
      <c r="H18" s="98" t="s">
        <v>5</v>
      </c>
      <c r="I18" s="98"/>
      <c r="J18" s="98"/>
      <c r="K18" s="98"/>
      <c r="L18" s="95" t="s">
        <v>11</v>
      </c>
    </row>
    <row r="19" spans="2:12" ht="16.5" customHeight="1" x14ac:dyDescent="0.25">
      <c r="B19" s="95"/>
      <c r="C19" s="96"/>
      <c r="D19" s="73" t="s">
        <v>12</v>
      </c>
      <c r="E19" s="73" t="s">
        <v>13</v>
      </c>
      <c r="F19" s="73" t="s">
        <v>14</v>
      </c>
      <c r="G19" s="73" t="s">
        <v>15</v>
      </c>
      <c r="H19" s="73" t="s">
        <v>16</v>
      </c>
      <c r="I19" s="73" t="s">
        <v>17</v>
      </c>
      <c r="J19" s="73" t="s">
        <v>18</v>
      </c>
      <c r="K19" s="73" t="s">
        <v>19</v>
      </c>
      <c r="L19" s="95"/>
    </row>
    <row r="20" spans="2:12" x14ac:dyDescent="0.25">
      <c r="B20" s="73">
        <v>1</v>
      </c>
      <c r="C20" s="73">
        <v>2</v>
      </c>
      <c r="D20" s="73">
        <v>3</v>
      </c>
      <c r="E20" s="73">
        <v>4</v>
      </c>
      <c r="F20" s="73">
        <v>5</v>
      </c>
      <c r="G20" s="73">
        <v>6</v>
      </c>
      <c r="H20" s="73">
        <v>7</v>
      </c>
      <c r="I20" s="73">
        <v>8</v>
      </c>
      <c r="J20" s="73">
        <v>9</v>
      </c>
      <c r="K20" s="73">
        <v>10</v>
      </c>
      <c r="L20" s="73">
        <v>11</v>
      </c>
    </row>
    <row r="21" spans="2:12" ht="24" x14ac:dyDescent="0.25">
      <c r="B21" s="73">
        <v>1</v>
      </c>
      <c r="C21" s="74" t="s">
        <v>20</v>
      </c>
      <c r="D21" s="87"/>
      <c r="E21" s="88"/>
      <c r="F21" s="88"/>
      <c r="G21" s="87"/>
      <c r="H21" s="88"/>
      <c r="I21" s="88"/>
      <c r="J21" s="87"/>
      <c r="K21" s="88"/>
      <c r="L21" s="75"/>
    </row>
    <row r="22" spans="2:12" ht="168" x14ac:dyDescent="0.25">
      <c r="B22" s="73">
        <v>2</v>
      </c>
      <c r="C22" s="76" t="s">
        <v>21</v>
      </c>
      <c r="D22" s="88"/>
      <c r="E22" s="87"/>
      <c r="F22" s="87"/>
      <c r="G22" s="88"/>
      <c r="H22" s="87"/>
      <c r="I22" s="87"/>
      <c r="J22" s="88"/>
      <c r="K22" s="87"/>
      <c r="L22" s="75"/>
    </row>
    <row r="23" spans="2:12" ht="24" x14ac:dyDescent="0.25">
      <c r="B23" s="73">
        <v>3</v>
      </c>
      <c r="C23" s="74" t="s">
        <v>22</v>
      </c>
      <c r="D23" s="88"/>
      <c r="E23" s="87"/>
      <c r="F23" s="87"/>
      <c r="G23" s="88"/>
      <c r="H23" s="87"/>
      <c r="I23" s="87"/>
      <c r="J23" s="88"/>
      <c r="K23" s="87"/>
      <c r="L23" s="75"/>
    </row>
    <row r="24" spans="2:12" ht="84" x14ac:dyDescent="0.25">
      <c r="B24" s="73">
        <v>4</v>
      </c>
      <c r="C24" s="76" t="s">
        <v>23</v>
      </c>
      <c r="D24" s="89"/>
      <c r="E24" s="87"/>
      <c r="F24" s="87"/>
      <c r="G24" s="88"/>
      <c r="H24" s="87"/>
      <c r="I24" s="87"/>
      <c r="J24" s="88"/>
      <c r="K24" s="87"/>
      <c r="L24" s="75"/>
    </row>
    <row r="25" spans="2:12" ht="60" x14ac:dyDescent="0.25">
      <c r="B25" s="73">
        <v>5</v>
      </c>
      <c r="C25" s="76" t="s">
        <v>24</v>
      </c>
      <c r="D25" s="84">
        <f>D21*98.01</f>
        <v>0</v>
      </c>
      <c r="E25" s="75"/>
      <c r="F25" s="75"/>
      <c r="G25" s="75"/>
      <c r="H25" s="75"/>
      <c r="I25" s="75"/>
      <c r="J25" s="75"/>
      <c r="K25" s="75"/>
      <c r="L25" s="77">
        <f>SUM(D25)</f>
        <v>0</v>
      </c>
    </row>
    <row r="26" spans="2:12" ht="60" x14ac:dyDescent="0.25">
      <c r="B26" s="73">
        <v>6</v>
      </c>
      <c r="C26" s="76" t="s">
        <v>25</v>
      </c>
      <c r="D26" s="75"/>
      <c r="E26" s="75"/>
      <c r="F26" s="75"/>
      <c r="G26" s="84">
        <f>G21*183.15</f>
        <v>0</v>
      </c>
      <c r="H26" s="75"/>
      <c r="I26" s="75"/>
      <c r="J26" s="84">
        <f>J21*326.7</f>
        <v>0</v>
      </c>
      <c r="K26" s="75"/>
      <c r="L26" s="77">
        <f>SUM(G26,J26)</f>
        <v>0</v>
      </c>
    </row>
    <row r="27" spans="2:12" ht="72" x14ac:dyDescent="0.25">
      <c r="B27" s="73" t="s">
        <v>26</v>
      </c>
      <c r="C27" s="76" t="s">
        <v>27</v>
      </c>
      <c r="D27" s="75"/>
      <c r="E27" s="84">
        <f>E22*98.01</f>
        <v>0</v>
      </c>
      <c r="F27" s="84">
        <f>F22*98.01</f>
        <v>0</v>
      </c>
      <c r="G27" s="75"/>
      <c r="H27" s="75"/>
      <c r="I27" s="75"/>
      <c r="J27" s="75"/>
      <c r="K27" s="75"/>
      <c r="L27" s="77">
        <f>SUM(E27:F27)</f>
        <v>0</v>
      </c>
    </row>
    <row r="28" spans="2:12" ht="60" x14ac:dyDescent="0.25">
      <c r="B28" s="73">
        <v>8</v>
      </c>
      <c r="C28" s="76" t="s">
        <v>28</v>
      </c>
      <c r="D28" s="75"/>
      <c r="E28" s="75"/>
      <c r="F28" s="75"/>
      <c r="G28" s="75"/>
      <c r="H28" s="84">
        <f>H22*235.62</f>
        <v>0</v>
      </c>
      <c r="I28" s="84">
        <f>I22*235.62</f>
        <v>0</v>
      </c>
      <c r="J28" s="75"/>
      <c r="K28" s="84">
        <f>K22*326.7</f>
        <v>0</v>
      </c>
      <c r="L28" s="77">
        <f>SUM(H28,I28,K28)</f>
        <v>0</v>
      </c>
    </row>
    <row r="29" spans="2:12" ht="72" x14ac:dyDescent="0.25">
      <c r="B29" s="73" t="s">
        <v>29</v>
      </c>
      <c r="C29" s="76" t="s">
        <v>30</v>
      </c>
      <c r="D29" s="75"/>
      <c r="E29" s="84">
        <f>E23*98.01</f>
        <v>0</v>
      </c>
      <c r="F29" s="84">
        <f>F23*98.01</f>
        <v>0</v>
      </c>
      <c r="G29" s="75"/>
      <c r="H29" s="75"/>
      <c r="I29" s="75"/>
      <c r="J29" s="75"/>
      <c r="K29" s="75"/>
      <c r="L29" s="77">
        <f>SUM(E29:F29)</f>
        <v>0</v>
      </c>
    </row>
    <row r="30" spans="2:12" ht="60" x14ac:dyDescent="0.25">
      <c r="B30" s="73">
        <v>10</v>
      </c>
      <c r="C30" s="76" t="s">
        <v>31</v>
      </c>
      <c r="D30" s="75"/>
      <c r="E30" s="75"/>
      <c r="F30" s="75"/>
      <c r="G30" s="75"/>
      <c r="H30" s="84">
        <f>H23*235.62</f>
        <v>0</v>
      </c>
      <c r="I30" s="84">
        <f>I23*235.62</f>
        <v>0</v>
      </c>
      <c r="J30" s="75"/>
      <c r="K30" s="84">
        <f>K23*326.7</f>
        <v>0</v>
      </c>
      <c r="L30" s="77">
        <f>SUM(H30,I30,K30)</f>
        <v>0</v>
      </c>
    </row>
    <row r="31" spans="2:12" ht="72" x14ac:dyDescent="0.25">
      <c r="B31" s="73" t="s">
        <v>32</v>
      </c>
      <c r="C31" s="76" t="s">
        <v>33</v>
      </c>
      <c r="D31" s="75"/>
      <c r="E31" s="84">
        <f>E24*98.01</f>
        <v>0</v>
      </c>
      <c r="F31" s="84">
        <f>F24*98.01</f>
        <v>0</v>
      </c>
      <c r="G31" s="75"/>
      <c r="H31" s="75"/>
      <c r="I31" s="75"/>
      <c r="J31" s="75"/>
      <c r="K31" s="75"/>
      <c r="L31" s="77">
        <f>SUM(E31:F31)</f>
        <v>0</v>
      </c>
    </row>
    <row r="32" spans="2:12" ht="60" x14ac:dyDescent="0.25">
      <c r="B32" s="73">
        <v>12</v>
      </c>
      <c r="C32" s="76" t="s">
        <v>34</v>
      </c>
      <c r="D32" s="75"/>
      <c r="E32" s="75"/>
      <c r="F32" s="75"/>
      <c r="G32" s="75"/>
      <c r="H32" s="84">
        <f>H24*235.62</f>
        <v>0</v>
      </c>
      <c r="I32" s="84">
        <f>I24*235.62</f>
        <v>0</v>
      </c>
      <c r="J32" s="75"/>
      <c r="K32" s="84">
        <f>K24*326.7</f>
        <v>0</v>
      </c>
      <c r="L32" s="77">
        <f>SUM(H32,I32,K32)</f>
        <v>0</v>
      </c>
    </row>
    <row r="33" spans="2:12" ht="24" x14ac:dyDescent="0.25">
      <c r="B33" s="73">
        <v>13</v>
      </c>
      <c r="C33" s="76" t="s">
        <v>35</v>
      </c>
      <c r="D33" s="78">
        <f>SUM(D25)</f>
        <v>0</v>
      </c>
      <c r="E33" s="78">
        <f>SUM(E27,E29,E31)</f>
        <v>0</v>
      </c>
      <c r="F33" s="78">
        <f>SUM(F27,F29,F31)</f>
        <v>0</v>
      </c>
      <c r="G33" s="78">
        <f>SUM(G26)</f>
        <v>0</v>
      </c>
      <c r="H33" s="78">
        <f>SUM(H28,H30,H32)</f>
        <v>0</v>
      </c>
      <c r="I33" s="78">
        <f>SUM(I28,I30,I32)</f>
        <v>0</v>
      </c>
      <c r="J33" s="78">
        <f>SUM(J26)</f>
        <v>0</v>
      </c>
      <c r="K33" s="78">
        <f>SUM(K28,K30,K32)</f>
        <v>0</v>
      </c>
      <c r="L33" s="78">
        <f>SUM(L25:L32)</f>
        <v>0</v>
      </c>
    </row>
    <row r="34" spans="2:12" ht="24" x14ac:dyDescent="0.25">
      <c r="B34" s="73">
        <v>14</v>
      </c>
      <c r="C34" s="76" t="s">
        <v>36</v>
      </c>
      <c r="D34" s="75"/>
      <c r="E34" s="75"/>
      <c r="F34" s="75"/>
      <c r="G34" s="75"/>
      <c r="H34" s="75"/>
      <c r="I34" s="75"/>
      <c r="J34" s="75"/>
      <c r="K34" s="75"/>
      <c r="L34" s="77">
        <f>ROUNDDOWN(L33*1%,2)</f>
        <v>0</v>
      </c>
    </row>
    <row r="35" spans="2:12" ht="24" x14ac:dyDescent="0.25">
      <c r="B35" s="73">
        <v>15</v>
      </c>
      <c r="C35" s="76" t="s">
        <v>37</v>
      </c>
      <c r="D35" s="75"/>
      <c r="E35" s="75"/>
      <c r="F35" s="75"/>
      <c r="G35" s="75"/>
      <c r="H35" s="75"/>
      <c r="I35" s="75"/>
      <c r="J35" s="75"/>
      <c r="K35" s="75"/>
      <c r="L35" s="78">
        <f>SUM(L33:L34)</f>
        <v>0</v>
      </c>
    </row>
    <row r="36" spans="2:12" x14ac:dyDescent="0.25">
      <c r="B36" s="1"/>
      <c r="C36" s="1"/>
      <c r="D36" s="1"/>
      <c r="E36" s="1"/>
      <c r="F36" s="1"/>
      <c r="G36" s="1"/>
      <c r="H36" s="1"/>
      <c r="I36" s="1"/>
      <c r="J36" s="1"/>
      <c r="K36" s="1"/>
      <c r="L36" s="1"/>
    </row>
    <row r="37" spans="2:12" x14ac:dyDescent="0.25">
      <c r="B37" s="23"/>
      <c r="C37" s="24"/>
      <c r="D37" s="24"/>
      <c r="E37" s="24"/>
      <c r="F37" s="24"/>
      <c r="G37" s="24"/>
      <c r="H37" s="25" t="s">
        <v>38</v>
      </c>
      <c r="I37" s="83">
        <f>L35</f>
        <v>0</v>
      </c>
      <c r="J37" s="1"/>
      <c r="K37" s="1"/>
      <c r="L37" s="1"/>
    </row>
    <row r="38" spans="2:12" x14ac:dyDescent="0.25">
      <c r="B38" s="23"/>
      <c r="C38" s="1"/>
      <c r="D38" s="1"/>
      <c r="E38" s="1"/>
      <c r="F38" s="1"/>
      <c r="G38" s="1"/>
      <c r="H38" s="85"/>
      <c r="I38" s="86"/>
      <c r="J38" s="1"/>
      <c r="K38" s="1"/>
      <c r="L38" s="1"/>
    </row>
    <row r="39" spans="2:12" ht="15" customHeight="1" x14ac:dyDescent="0.25">
      <c r="B39" s="26" t="s">
        <v>39</v>
      </c>
      <c r="C39" s="99" t="s">
        <v>40</v>
      </c>
      <c r="D39" s="100"/>
      <c r="E39" s="100"/>
      <c r="F39" s="100"/>
      <c r="G39" s="100"/>
      <c r="H39" s="100"/>
      <c r="I39" s="100"/>
      <c r="J39" s="100"/>
      <c r="K39" s="100"/>
      <c r="L39" s="101"/>
    </row>
    <row r="40" spans="2:12" ht="39" customHeight="1" x14ac:dyDescent="0.25">
      <c r="B40" s="26" t="s">
        <v>41</v>
      </c>
      <c r="C40" s="102" t="s">
        <v>42</v>
      </c>
      <c r="D40" s="103"/>
      <c r="E40" s="103"/>
      <c r="F40" s="103"/>
      <c r="G40" s="103"/>
      <c r="H40" s="103"/>
      <c r="I40" s="103"/>
      <c r="J40" s="103"/>
      <c r="K40" s="103"/>
      <c r="L40" s="104"/>
    </row>
    <row r="41" spans="2:12" ht="48.75" customHeight="1" x14ac:dyDescent="0.25">
      <c r="B41" s="26" t="s">
        <v>43</v>
      </c>
      <c r="C41" s="102" t="s">
        <v>44</v>
      </c>
      <c r="D41" s="103"/>
      <c r="E41" s="103"/>
      <c r="F41" s="103"/>
      <c r="G41" s="103"/>
      <c r="H41" s="103"/>
      <c r="I41" s="103"/>
      <c r="J41" s="103"/>
      <c r="K41" s="103"/>
      <c r="L41" s="104"/>
    </row>
    <row r="42" spans="2:12" ht="27" customHeight="1" x14ac:dyDescent="0.25">
      <c r="B42" s="26" t="s">
        <v>45</v>
      </c>
      <c r="C42" s="102" t="s">
        <v>46</v>
      </c>
      <c r="D42" s="103"/>
      <c r="E42" s="103"/>
      <c r="F42" s="103"/>
      <c r="G42" s="103"/>
      <c r="H42" s="103"/>
      <c r="I42" s="103"/>
      <c r="J42" s="103"/>
      <c r="K42" s="103"/>
      <c r="L42" s="104"/>
    </row>
    <row r="43" spans="2:12" x14ac:dyDescent="0.25">
      <c r="B43" s="1"/>
      <c r="C43" s="27"/>
      <c r="D43" s="27"/>
      <c r="E43" s="1"/>
      <c r="F43" s="1"/>
      <c r="G43" s="1"/>
      <c r="H43" s="1"/>
      <c r="I43" s="1"/>
      <c r="J43" s="1"/>
      <c r="K43" s="1"/>
      <c r="L43" s="1"/>
    </row>
    <row r="44" spans="2:12" ht="15.75" x14ac:dyDescent="0.25">
      <c r="B44" s="32" t="s">
        <v>47</v>
      </c>
      <c r="C44" s="28"/>
      <c r="D44" s="27"/>
      <c r="E44" s="1"/>
      <c r="F44" s="1"/>
      <c r="G44" s="1"/>
      <c r="H44" s="1"/>
      <c r="I44" s="1"/>
      <c r="J44" s="1"/>
      <c r="K44" s="1"/>
      <c r="L44" s="1"/>
    </row>
    <row r="45" spans="2:12" x14ac:dyDescent="0.25">
      <c r="B45" s="28"/>
      <c r="C45" s="27"/>
      <c r="D45" s="27"/>
      <c r="E45" s="1"/>
      <c r="F45" s="1"/>
      <c r="G45" s="1"/>
      <c r="H45" s="1"/>
      <c r="I45" s="1"/>
      <c r="J45" s="1"/>
      <c r="K45" s="1"/>
      <c r="L45" s="1"/>
    </row>
    <row r="46" spans="2:12" ht="24" customHeight="1" x14ac:dyDescent="0.25">
      <c r="B46" s="95" t="s">
        <v>8</v>
      </c>
      <c r="C46" s="96" t="s">
        <v>9</v>
      </c>
      <c r="D46" s="97"/>
      <c r="E46" s="97"/>
      <c r="F46" s="97"/>
      <c r="G46" s="97"/>
      <c r="H46" s="98" t="s">
        <v>5</v>
      </c>
      <c r="I46" s="98"/>
      <c r="J46" s="98"/>
      <c r="K46" s="98"/>
      <c r="L46" s="95" t="s">
        <v>11</v>
      </c>
    </row>
    <row r="47" spans="2:12" ht="17.25" customHeight="1" x14ac:dyDescent="0.25">
      <c r="B47" s="95"/>
      <c r="C47" s="96"/>
      <c r="D47" s="73" t="s">
        <v>12</v>
      </c>
      <c r="E47" s="73" t="s">
        <v>13</v>
      </c>
      <c r="F47" s="73" t="s">
        <v>14</v>
      </c>
      <c r="G47" s="73" t="s">
        <v>15</v>
      </c>
      <c r="H47" s="73" t="s">
        <v>16</v>
      </c>
      <c r="I47" s="73" t="s">
        <v>17</v>
      </c>
      <c r="J47" s="73" t="s">
        <v>18</v>
      </c>
      <c r="K47" s="73" t="s">
        <v>19</v>
      </c>
      <c r="L47" s="95"/>
    </row>
    <row r="48" spans="2:12" x14ac:dyDescent="0.25">
      <c r="B48" s="73">
        <v>1</v>
      </c>
      <c r="C48" s="73">
        <v>2</v>
      </c>
      <c r="D48" s="73">
        <v>3</v>
      </c>
      <c r="E48" s="73">
        <v>4</v>
      </c>
      <c r="F48" s="73">
        <v>5</v>
      </c>
      <c r="G48" s="73">
        <v>6</v>
      </c>
      <c r="H48" s="73">
        <v>7</v>
      </c>
      <c r="I48" s="73">
        <v>8</v>
      </c>
      <c r="J48" s="73">
        <v>9</v>
      </c>
      <c r="K48" s="73">
        <v>10</v>
      </c>
      <c r="L48" s="73">
        <v>11</v>
      </c>
    </row>
    <row r="49" spans="2:12" x14ac:dyDescent="0.25">
      <c r="B49" s="73">
        <v>1</v>
      </c>
      <c r="C49" s="76" t="s">
        <v>49</v>
      </c>
      <c r="D49" s="87"/>
      <c r="E49" s="87"/>
      <c r="F49" s="87"/>
      <c r="G49" s="87"/>
      <c r="H49" s="87"/>
      <c r="I49" s="87"/>
      <c r="J49" s="87"/>
      <c r="K49" s="87"/>
      <c r="L49" s="75"/>
    </row>
    <row r="50" spans="2:12" ht="60" x14ac:dyDescent="0.25">
      <c r="B50" s="73">
        <v>2</v>
      </c>
      <c r="C50" s="76" t="s">
        <v>50</v>
      </c>
      <c r="D50" s="84">
        <f>D49*54.45</f>
        <v>0</v>
      </c>
      <c r="E50" s="84">
        <f>E49*54.45</f>
        <v>0</v>
      </c>
      <c r="F50" s="84">
        <f>F49*54.45</f>
        <v>0</v>
      </c>
      <c r="G50" s="84">
        <f>G49*27.23</f>
        <v>0</v>
      </c>
      <c r="H50" s="84">
        <f>H49*27.23</f>
        <v>0</v>
      </c>
      <c r="I50" s="84">
        <f>I49*27.23</f>
        <v>0</v>
      </c>
      <c r="J50" s="84">
        <f>J49*27.23</f>
        <v>0</v>
      </c>
      <c r="K50" s="84">
        <f>K49*27.23</f>
        <v>0</v>
      </c>
      <c r="L50" s="77">
        <f>SUM(D50:K50)</f>
        <v>0</v>
      </c>
    </row>
    <row r="51" spans="2:12" ht="24" x14ac:dyDescent="0.25">
      <c r="B51" s="73">
        <v>3</v>
      </c>
      <c r="C51" s="76" t="s">
        <v>51</v>
      </c>
      <c r="D51" s="75"/>
      <c r="E51" s="75"/>
      <c r="F51" s="75"/>
      <c r="G51" s="75"/>
      <c r="H51" s="75"/>
      <c r="I51" s="75"/>
      <c r="J51" s="75"/>
      <c r="K51" s="75"/>
      <c r="L51" s="77">
        <f>ROUNDDOWN(L50*1%,2)</f>
        <v>0</v>
      </c>
    </row>
    <row r="52" spans="2:12" ht="24" x14ac:dyDescent="0.25">
      <c r="B52" s="73">
        <v>4</v>
      </c>
      <c r="C52" s="76" t="s">
        <v>52</v>
      </c>
      <c r="D52" s="75"/>
      <c r="E52" s="75"/>
      <c r="F52" s="75"/>
      <c r="G52" s="75"/>
      <c r="H52" s="75"/>
      <c r="I52" s="75"/>
      <c r="J52" s="75"/>
      <c r="K52" s="75"/>
      <c r="L52" s="77">
        <f>SUM(L50:L51)</f>
        <v>0</v>
      </c>
    </row>
    <row r="53" spans="2:12" x14ac:dyDescent="0.25">
      <c r="B53" s="1"/>
      <c r="C53" s="1"/>
      <c r="D53" s="1"/>
      <c r="E53" s="1"/>
      <c r="F53" s="1"/>
      <c r="G53" s="1"/>
      <c r="H53" s="1"/>
      <c r="J53" s="1"/>
      <c r="K53" s="1"/>
      <c r="L53" s="1"/>
    </row>
    <row r="54" spans="2:12" x14ac:dyDescent="0.25">
      <c r="B54" s="1"/>
      <c r="C54" s="24"/>
      <c r="D54" s="24"/>
      <c r="E54" s="24"/>
      <c r="F54" s="24"/>
      <c r="G54" s="24"/>
      <c r="H54" s="29" t="s">
        <v>53</v>
      </c>
      <c r="I54" s="83">
        <f>L52</f>
        <v>0</v>
      </c>
      <c r="J54" s="1"/>
      <c r="K54" s="1"/>
      <c r="L54" s="1"/>
    </row>
    <row r="55" spans="2:12" x14ac:dyDescent="0.25">
      <c r="B55" s="1"/>
      <c r="C55" s="1"/>
      <c r="D55" s="1"/>
      <c r="E55" s="1"/>
      <c r="F55" s="1"/>
      <c r="G55" s="1"/>
      <c r="H55" s="1"/>
      <c r="I55" s="1"/>
      <c r="J55" s="1"/>
      <c r="K55" s="1"/>
      <c r="L55" s="1"/>
    </row>
    <row r="56" spans="2:12" ht="15.75" x14ac:dyDescent="0.25">
      <c r="B56" s="9" t="s">
        <v>54</v>
      </c>
      <c r="J56" s="1"/>
      <c r="K56" s="1"/>
      <c r="L56" s="1"/>
    </row>
    <row r="57" spans="2:12" x14ac:dyDescent="0.25">
      <c r="B57" s="1"/>
      <c r="C57" s="1"/>
      <c r="D57" s="1"/>
      <c r="E57" s="1"/>
      <c r="F57" s="1"/>
      <c r="G57" s="1"/>
      <c r="H57" s="1"/>
      <c r="I57" s="1"/>
      <c r="J57" s="1"/>
      <c r="K57" s="1"/>
      <c r="L57" s="1"/>
    </row>
    <row r="58" spans="2:12" ht="15.75" customHeight="1" x14ac:dyDescent="0.25">
      <c r="B58" s="95" t="s">
        <v>8</v>
      </c>
      <c r="C58" s="96" t="s">
        <v>9</v>
      </c>
      <c r="D58" s="97"/>
      <c r="E58" s="97"/>
      <c r="F58" s="97"/>
      <c r="G58" s="97"/>
      <c r="H58" s="98" t="s">
        <v>5</v>
      </c>
      <c r="I58" s="98"/>
      <c r="J58" s="98"/>
      <c r="K58" s="98"/>
      <c r="L58" s="95" t="s">
        <v>11</v>
      </c>
    </row>
    <row r="59" spans="2:12" ht="18.75" customHeight="1" x14ac:dyDescent="0.25">
      <c r="B59" s="95"/>
      <c r="C59" s="96"/>
      <c r="D59" s="73" t="s">
        <v>12</v>
      </c>
      <c r="E59" s="73" t="s">
        <v>13</v>
      </c>
      <c r="F59" s="73" t="s">
        <v>14</v>
      </c>
      <c r="G59" s="73" t="s">
        <v>15</v>
      </c>
      <c r="H59" s="73" t="s">
        <v>16</v>
      </c>
      <c r="I59" s="73" t="s">
        <v>17</v>
      </c>
      <c r="J59" s="73" t="s">
        <v>18</v>
      </c>
      <c r="K59" s="73" t="s">
        <v>19</v>
      </c>
      <c r="L59" s="95"/>
    </row>
    <row r="60" spans="2:12" ht="18.75" customHeight="1" x14ac:dyDescent="0.25">
      <c r="B60" s="73">
        <v>1</v>
      </c>
      <c r="C60" s="73">
        <v>2</v>
      </c>
      <c r="D60" s="73">
        <v>3</v>
      </c>
      <c r="E60" s="73">
        <v>4</v>
      </c>
      <c r="F60" s="73">
        <v>5</v>
      </c>
      <c r="G60" s="73">
        <v>6</v>
      </c>
      <c r="H60" s="73">
        <v>7</v>
      </c>
      <c r="I60" s="73">
        <v>8</v>
      </c>
      <c r="J60" s="73">
        <v>9</v>
      </c>
      <c r="K60" s="73">
        <v>10</v>
      </c>
      <c r="L60" s="73">
        <v>11</v>
      </c>
    </row>
    <row r="61" spans="2:12" ht="84" x14ac:dyDescent="0.25">
      <c r="B61" s="73">
        <v>1</v>
      </c>
      <c r="C61" s="76" t="s">
        <v>55</v>
      </c>
      <c r="D61" s="87"/>
      <c r="E61" s="87"/>
      <c r="F61" s="87"/>
      <c r="G61" s="87"/>
      <c r="H61" s="87"/>
      <c r="I61" s="87"/>
      <c r="J61" s="87"/>
      <c r="K61" s="87"/>
      <c r="L61" s="75"/>
    </row>
    <row r="62" spans="2:12" ht="84" x14ac:dyDescent="0.25">
      <c r="B62" s="73">
        <v>2</v>
      </c>
      <c r="C62" s="76" t="s">
        <v>56</v>
      </c>
      <c r="D62" s="87"/>
      <c r="E62" s="87"/>
      <c r="F62" s="87"/>
      <c r="G62" s="87"/>
      <c r="H62" s="87"/>
      <c r="I62" s="87"/>
      <c r="J62" s="87"/>
      <c r="K62" s="87"/>
      <c r="L62" s="75"/>
    </row>
    <row r="63" spans="2:12" ht="36" x14ac:dyDescent="0.25">
      <c r="B63" s="73">
        <v>3</v>
      </c>
      <c r="C63" s="76" t="s">
        <v>57</v>
      </c>
      <c r="D63" s="87"/>
      <c r="E63" s="87"/>
      <c r="F63" s="87"/>
      <c r="G63" s="87"/>
      <c r="H63" s="87"/>
      <c r="I63" s="87"/>
      <c r="J63" s="87"/>
      <c r="K63" s="87"/>
      <c r="L63" s="75"/>
    </row>
    <row r="64" spans="2:12" ht="36" x14ac:dyDescent="0.25">
      <c r="B64" s="73">
        <v>4</v>
      </c>
      <c r="C64" s="76" t="s">
        <v>58</v>
      </c>
      <c r="D64" s="87"/>
      <c r="E64" s="87"/>
      <c r="F64" s="87"/>
      <c r="G64" s="87"/>
      <c r="H64" s="87"/>
      <c r="I64" s="87"/>
      <c r="J64" s="87"/>
      <c r="K64" s="87"/>
      <c r="L64" s="75"/>
    </row>
    <row r="65" spans="2:12" ht="60" x14ac:dyDescent="0.25">
      <c r="B65" s="73">
        <v>5</v>
      </c>
      <c r="C65" s="76" t="s">
        <v>59</v>
      </c>
      <c r="D65" s="88"/>
      <c r="E65" s="88"/>
      <c r="F65" s="88"/>
      <c r="G65" s="87"/>
      <c r="H65" s="87"/>
      <c r="I65" s="88"/>
      <c r="J65" s="87"/>
      <c r="K65" s="87"/>
      <c r="L65" s="75"/>
    </row>
    <row r="66" spans="2:12" ht="72" x14ac:dyDescent="0.25">
      <c r="B66" s="73">
        <v>6</v>
      </c>
      <c r="C66" s="76" t="s">
        <v>60</v>
      </c>
      <c r="D66" s="84">
        <f>D61*89.1</f>
        <v>0</v>
      </c>
      <c r="E66" s="84">
        <f>E61*89.1</f>
        <v>0</v>
      </c>
      <c r="F66" s="84">
        <f>F61*89.1</f>
        <v>0</v>
      </c>
      <c r="G66" s="75"/>
      <c r="H66" s="75"/>
      <c r="I66" s="75"/>
      <c r="J66" s="75"/>
      <c r="K66" s="75"/>
      <c r="L66" s="77">
        <f>SUM(D66:F66)</f>
        <v>0</v>
      </c>
    </row>
    <row r="67" spans="2:12" ht="72" x14ac:dyDescent="0.25">
      <c r="B67" s="73">
        <v>7</v>
      </c>
      <c r="C67" s="76" t="s">
        <v>61</v>
      </c>
      <c r="D67" s="84">
        <f>D62*98.01</f>
        <v>0</v>
      </c>
      <c r="E67" s="84">
        <f>E62*98.01</f>
        <v>0</v>
      </c>
      <c r="F67" s="84">
        <f>F62*98.01</f>
        <v>0</v>
      </c>
      <c r="G67" s="75"/>
      <c r="H67" s="75"/>
      <c r="I67" s="75"/>
      <c r="J67" s="75"/>
      <c r="K67" s="75"/>
      <c r="L67" s="77">
        <f>SUM(D67:F67)</f>
        <v>0</v>
      </c>
    </row>
    <row r="68" spans="2:12" ht="72" x14ac:dyDescent="0.25">
      <c r="B68" s="73">
        <v>8</v>
      </c>
      <c r="C68" s="76" t="s">
        <v>62</v>
      </c>
      <c r="D68" s="75"/>
      <c r="E68" s="75"/>
      <c r="F68" s="75"/>
      <c r="G68" s="84">
        <f>G61*166.32</f>
        <v>0</v>
      </c>
      <c r="H68" s="84">
        <f>H61*213.84</f>
        <v>0</v>
      </c>
      <c r="I68" s="84">
        <f>I61*213.84</f>
        <v>0</v>
      </c>
      <c r="J68" s="84">
        <f>J61*297</f>
        <v>0</v>
      </c>
      <c r="K68" s="84">
        <f>K61*297</f>
        <v>0</v>
      </c>
      <c r="L68" s="77">
        <f>SUM(G68:K68)</f>
        <v>0</v>
      </c>
    </row>
    <row r="69" spans="2:12" ht="72" x14ac:dyDescent="0.25">
      <c r="B69" s="73">
        <v>9</v>
      </c>
      <c r="C69" s="76" t="s">
        <v>63</v>
      </c>
      <c r="D69" s="75"/>
      <c r="E69" s="75"/>
      <c r="F69" s="75"/>
      <c r="G69" s="84">
        <f>G62*183.15</f>
        <v>0</v>
      </c>
      <c r="H69" s="84">
        <f>H62*235.62</f>
        <v>0</v>
      </c>
      <c r="I69" s="84">
        <f>I62*235.62</f>
        <v>0</v>
      </c>
      <c r="J69" s="84">
        <f>J62*326.7</f>
        <v>0</v>
      </c>
      <c r="K69" s="84">
        <f>K62*326.7</f>
        <v>0</v>
      </c>
      <c r="L69" s="77">
        <f>SUM(G69:K69)</f>
        <v>0</v>
      </c>
    </row>
    <row r="70" spans="2:12" ht="60" x14ac:dyDescent="0.25">
      <c r="B70" s="73">
        <v>10</v>
      </c>
      <c r="C70" s="76" t="s">
        <v>64</v>
      </c>
      <c r="D70" s="84">
        <f>D63*49.5</f>
        <v>0</v>
      </c>
      <c r="E70" s="84">
        <f>E63*49.5</f>
        <v>0</v>
      </c>
      <c r="F70" s="84">
        <f>F63*49.5</f>
        <v>0</v>
      </c>
      <c r="G70" s="84">
        <f>G63*24.75</f>
        <v>0</v>
      </c>
      <c r="H70" s="84">
        <f>H63*24.75</f>
        <v>0</v>
      </c>
      <c r="I70" s="84">
        <f>I63*24.75</f>
        <v>0</v>
      </c>
      <c r="J70" s="84">
        <f>J63*24.75</f>
        <v>0</v>
      </c>
      <c r="K70" s="84">
        <f>K63*24.75</f>
        <v>0</v>
      </c>
      <c r="L70" s="77">
        <f>SUM(D70:K70)</f>
        <v>0</v>
      </c>
    </row>
    <row r="71" spans="2:12" ht="60" x14ac:dyDescent="0.25">
      <c r="B71" s="73">
        <v>11</v>
      </c>
      <c r="C71" s="76" t="s">
        <v>65</v>
      </c>
      <c r="D71" s="84">
        <f>D64*54.45</f>
        <v>0</v>
      </c>
      <c r="E71" s="84">
        <f>E64*54.45</f>
        <v>0</v>
      </c>
      <c r="F71" s="84">
        <f>F64*54.45</f>
        <v>0</v>
      </c>
      <c r="G71" s="84">
        <f>G64*27.23</f>
        <v>0</v>
      </c>
      <c r="H71" s="84">
        <f>H64*27.23</f>
        <v>0</v>
      </c>
      <c r="I71" s="84">
        <f>I64*27.23</f>
        <v>0</v>
      </c>
      <c r="J71" s="84">
        <f>J64*27.23</f>
        <v>0</v>
      </c>
      <c r="K71" s="84">
        <f>K64*27.23</f>
        <v>0</v>
      </c>
      <c r="L71" s="77">
        <f>SUM(D71:K71)</f>
        <v>0</v>
      </c>
    </row>
    <row r="72" spans="2:12" ht="72" x14ac:dyDescent="0.25">
      <c r="B72" s="73">
        <v>12</v>
      </c>
      <c r="C72" s="76" t="s">
        <v>66</v>
      </c>
      <c r="D72" s="75"/>
      <c r="E72" s="75"/>
      <c r="F72" s="75"/>
      <c r="G72" s="84">
        <f>G65*24.75</f>
        <v>0</v>
      </c>
      <c r="H72" s="84">
        <f>H65*24.75</f>
        <v>0</v>
      </c>
      <c r="I72" s="75"/>
      <c r="J72" s="84">
        <f>J65*24.75</f>
        <v>0</v>
      </c>
      <c r="K72" s="84">
        <f>K65*24.75</f>
        <v>0</v>
      </c>
      <c r="L72" s="77">
        <f>SUM(G72,H72,J72,K72)</f>
        <v>0</v>
      </c>
    </row>
    <row r="73" spans="2:12" x14ac:dyDescent="0.25">
      <c r="B73" s="73">
        <v>13</v>
      </c>
      <c r="C73" s="76" t="s">
        <v>67</v>
      </c>
      <c r="D73" s="78">
        <f>SUM(D66,D67,D70,D71)</f>
        <v>0</v>
      </c>
      <c r="E73" s="78">
        <f t="shared" ref="E73:F73" si="0">SUM(E66,E67,E70,E71)</f>
        <v>0</v>
      </c>
      <c r="F73" s="78">
        <f t="shared" si="0"/>
        <v>0</v>
      </c>
      <c r="G73" s="78">
        <f>SUM(G68:G72)</f>
        <v>0</v>
      </c>
      <c r="H73" s="78">
        <f t="shared" ref="H73:K73" si="1">SUM(H68:H72)</f>
        <v>0</v>
      </c>
      <c r="I73" s="78">
        <f>SUM(I68:I71)</f>
        <v>0</v>
      </c>
      <c r="J73" s="78">
        <f t="shared" si="1"/>
        <v>0</v>
      </c>
      <c r="K73" s="78">
        <f t="shared" si="1"/>
        <v>0</v>
      </c>
      <c r="L73" s="77">
        <f>SUM(L66:L72)</f>
        <v>0</v>
      </c>
    </row>
    <row r="74" spans="2:12" ht="24" x14ac:dyDescent="0.25">
      <c r="B74" s="73">
        <v>14</v>
      </c>
      <c r="C74" s="76" t="s">
        <v>36</v>
      </c>
      <c r="D74" s="75"/>
      <c r="E74" s="75"/>
      <c r="F74" s="75"/>
      <c r="G74" s="75"/>
      <c r="H74" s="75"/>
      <c r="I74" s="75"/>
      <c r="J74" s="75"/>
      <c r="K74" s="75"/>
      <c r="L74" s="77">
        <f>ROUNDDOWN(L73*1%,2)</f>
        <v>0</v>
      </c>
    </row>
    <row r="75" spans="2:12" ht="24" x14ac:dyDescent="0.25">
      <c r="B75" s="73">
        <v>15</v>
      </c>
      <c r="C75" s="76" t="s">
        <v>37</v>
      </c>
      <c r="D75" s="75"/>
      <c r="E75" s="75"/>
      <c r="F75" s="75"/>
      <c r="G75" s="75"/>
      <c r="H75" s="75"/>
      <c r="I75" s="75"/>
      <c r="J75" s="75"/>
      <c r="K75" s="75"/>
      <c r="L75" s="77">
        <f>SUM(L73:L74)</f>
        <v>0</v>
      </c>
    </row>
    <row r="76" spans="2:12" x14ac:dyDescent="0.25">
      <c r="B76" s="1"/>
      <c r="C76" s="1"/>
      <c r="D76" s="1"/>
      <c r="E76" s="1"/>
      <c r="F76" s="1"/>
      <c r="G76" s="1"/>
      <c r="H76" s="1"/>
      <c r="I76" s="1"/>
      <c r="J76" s="1"/>
      <c r="K76" s="1"/>
      <c r="L76" s="1"/>
    </row>
    <row r="77" spans="2:12" x14ac:dyDescent="0.25">
      <c r="B77" s="23"/>
      <c r="C77" s="1"/>
      <c r="D77" s="1"/>
      <c r="E77" s="1"/>
      <c r="F77" s="1"/>
      <c r="G77" s="1"/>
      <c r="H77" s="1"/>
      <c r="I77" s="1"/>
      <c r="J77" s="1"/>
      <c r="K77" s="1"/>
      <c r="L77" s="1"/>
    </row>
    <row r="78" spans="2:12" ht="36.75" customHeight="1" x14ac:dyDescent="0.25">
      <c r="B78" s="31" t="s">
        <v>68</v>
      </c>
      <c r="C78" s="102" t="s">
        <v>69</v>
      </c>
      <c r="D78" s="103"/>
      <c r="E78" s="103"/>
      <c r="F78" s="103"/>
      <c r="G78" s="103"/>
      <c r="H78" s="103"/>
      <c r="I78" s="103"/>
      <c r="J78" s="103"/>
      <c r="K78" s="103"/>
      <c r="L78" s="104"/>
    </row>
    <row r="79" spans="2:12" ht="36" customHeight="1" x14ac:dyDescent="0.25">
      <c r="B79" s="31" t="s">
        <v>70</v>
      </c>
      <c r="C79" s="102" t="s">
        <v>71</v>
      </c>
      <c r="D79" s="103"/>
      <c r="E79" s="103"/>
      <c r="F79" s="103"/>
      <c r="G79" s="103"/>
      <c r="H79" s="103"/>
      <c r="I79" s="103"/>
      <c r="J79" s="103"/>
      <c r="K79" s="103"/>
      <c r="L79" s="104"/>
    </row>
    <row r="80" spans="2:12" ht="37.5" customHeight="1" x14ac:dyDescent="0.25">
      <c r="B80" s="31" t="s">
        <v>72</v>
      </c>
      <c r="C80" s="102" t="s">
        <v>73</v>
      </c>
      <c r="D80" s="103"/>
      <c r="E80" s="103"/>
      <c r="F80" s="103"/>
      <c r="G80" s="103"/>
      <c r="H80" s="103"/>
      <c r="I80" s="103"/>
      <c r="J80" s="103"/>
      <c r="K80" s="103"/>
      <c r="L80" s="104"/>
    </row>
    <row r="81" spans="2:12" ht="27" customHeight="1" x14ac:dyDescent="0.25">
      <c r="B81" s="31" t="s">
        <v>74</v>
      </c>
      <c r="C81" s="102" t="s">
        <v>75</v>
      </c>
      <c r="D81" s="103"/>
      <c r="E81" s="103"/>
      <c r="F81" s="103"/>
      <c r="G81" s="103"/>
      <c r="H81" s="103"/>
      <c r="I81" s="103"/>
      <c r="J81" s="103"/>
      <c r="K81" s="103"/>
      <c r="L81" s="104"/>
    </row>
    <row r="82" spans="2:12" ht="27" customHeight="1" x14ac:dyDescent="0.25">
      <c r="B82" s="31" t="s">
        <v>76</v>
      </c>
      <c r="C82" s="102" t="s">
        <v>77</v>
      </c>
      <c r="D82" s="103"/>
      <c r="E82" s="103"/>
      <c r="F82" s="103"/>
      <c r="G82" s="103"/>
      <c r="H82" s="103"/>
      <c r="I82" s="103"/>
      <c r="J82" s="103"/>
      <c r="K82" s="103"/>
      <c r="L82" s="104"/>
    </row>
    <row r="83" spans="2:12" x14ac:dyDescent="0.25">
      <c r="B83" s="1"/>
      <c r="C83" s="1"/>
      <c r="D83" s="1"/>
      <c r="E83" s="1"/>
      <c r="F83" s="1"/>
      <c r="G83" s="1"/>
      <c r="H83" s="1"/>
      <c r="I83" s="1"/>
      <c r="J83" s="1"/>
      <c r="K83" s="1"/>
      <c r="L83" s="1"/>
    </row>
    <row r="84" spans="2:12" ht="24.75" customHeight="1" x14ac:dyDescent="0.25">
      <c r="B84" s="1"/>
      <c r="C84" s="1"/>
      <c r="D84" s="1"/>
      <c r="E84" s="1"/>
      <c r="F84" s="1"/>
      <c r="G84" s="1"/>
      <c r="H84" s="1"/>
      <c r="I84" s="1"/>
      <c r="J84" s="1"/>
      <c r="K84" s="1"/>
      <c r="L84" s="1"/>
    </row>
    <row r="85" spans="2:12" ht="15.75" x14ac:dyDescent="0.25">
      <c r="B85" s="32" t="s">
        <v>78</v>
      </c>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33" t="s">
        <v>79</v>
      </c>
      <c r="G87" s="81">
        <f>SUM(L35,L52,L75)</f>
        <v>0</v>
      </c>
      <c r="H87" s="1" t="s">
        <v>80</v>
      </c>
      <c r="I87" s="1"/>
      <c r="J87" s="1"/>
      <c r="K87" s="1"/>
      <c r="L87" s="1"/>
    </row>
    <row r="88" spans="2:12" x14ac:dyDescent="0.25">
      <c r="B88" s="1"/>
      <c r="C88" s="1"/>
      <c r="D88" s="1"/>
      <c r="E88" s="1"/>
      <c r="F88" s="1"/>
      <c r="G88" s="1"/>
      <c r="H88" s="1"/>
      <c r="I88" s="1"/>
      <c r="J88" s="1"/>
      <c r="K88" s="1"/>
      <c r="L88" s="1"/>
    </row>
    <row r="89" spans="2:12" x14ac:dyDescent="0.25">
      <c r="B89" s="1"/>
      <c r="C89" s="34" t="s">
        <v>81</v>
      </c>
      <c r="D89" s="82"/>
      <c r="E89" s="1"/>
      <c r="F89" s="1"/>
      <c r="G89" s="1"/>
      <c r="H89" s="1"/>
      <c r="I89" s="1"/>
      <c r="J89" s="1"/>
      <c r="K89" s="1"/>
      <c r="L89" s="1"/>
    </row>
    <row r="90" spans="2:12" x14ac:dyDescent="0.25">
      <c r="B90" s="1"/>
      <c r="C90" s="34" t="s">
        <v>82</v>
      </c>
      <c r="D90" s="82"/>
      <c r="E90" s="1"/>
      <c r="F90" s="1"/>
      <c r="G90" s="1"/>
      <c r="H90" s="1"/>
      <c r="I90" s="1"/>
      <c r="J90" s="1"/>
      <c r="K90" s="1"/>
      <c r="L90" s="1"/>
    </row>
    <row r="91" spans="2:12" x14ac:dyDescent="0.25">
      <c r="B91" s="1"/>
      <c r="C91" s="1"/>
      <c r="D91" s="1"/>
      <c r="E91" s="1"/>
      <c r="F91" s="1"/>
      <c r="G91" s="1"/>
      <c r="H91" s="1"/>
      <c r="I91" s="1"/>
      <c r="J91" s="1"/>
      <c r="K91" s="1"/>
      <c r="L91" s="1"/>
    </row>
    <row r="92" spans="2:12" x14ac:dyDescent="0.25">
      <c r="B92" s="1"/>
      <c r="C92" s="1"/>
      <c r="D92" s="1"/>
      <c r="E92" s="1"/>
      <c r="F92" s="1"/>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35"/>
      <c r="D95" s="1"/>
      <c r="E95" s="1"/>
      <c r="F95" s="1"/>
      <c r="G95" s="1"/>
      <c r="H95" s="1"/>
      <c r="I95" s="1"/>
      <c r="J95" s="1"/>
      <c r="K95" s="1"/>
      <c r="L95" s="1"/>
    </row>
    <row r="96" spans="2:12" x14ac:dyDescent="0.25">
      <c r="B96" s="1"/>
      <c r="C96" s="36" t="s">
        <v>83</v>
      </c>
      <c r="D96" s="1"/>
      <c r="E96" s="1"/>
      <c r="F96" s="1"/>
      <c r="G96" s="1"/>
      <c r="H96" s="1"/>
      <c r="I96" s="1"/>
      <c r="J96" s="1"/>
      <c r="K96" s="1"/>
      <c r="L96" s="1"/>
    </row>
    <row r="97" spans="2:12" x14ac:dyDescent="0.25">
      <c r="B97" s="1"/>
      <c r="C97" s="1"/>
      <c r="D97" s="1"/>
      <c r="E97" s="105" t="s">
        <v>84</v>
      </c>
      <c r="F97" s="105"/>
      <c r="G97" s="105"/>
      <c r="H97" s="1"/>
      <c r="I97" s="1"/>
      <c r="J97" s="1"/>
      <c r="K97" s="1"/>
      <c r="L97" s="1"/>
    </row>
    <row r="98" spans="2:12" ht="51" customHeight="1" x14ac:dyDescent="0.25">
      <c r="B98" s="1"/>
      <c r="C98" s="1"/>
      <c r="D98" s="106" t="s">
        <v>105</v>
      </c>
      <c r="E98" s="106"/>
      <c r="F98" s="106"/>
      <c r="G98" s="106"/>
      <c r="H98" s="106"/>
      <c r="I98" s="1"/>
      <c r="J98" s="1"/>
      <c r="K98" s="1"/>
      <c r="L98" s="1"/>
    </row>
    <row r="99" spans="2:12" x14ac:dyDescent="0.25">
      <c r="B99" s="1"/>
      <c r="C99" s="1"/>
      <c r="D99" s="1"/>
      <c r="E99" s="1"/>
      <c r="F99" s="1"/>
      <c r="G99" s="1"/>
      <c r="H99" s="1"/>
      <c r="I99" s="1"/>
      <c r="J99" s="1"/>
      <c r="K99" s="1"/>
      <c r="L99" s="1"/>
    </row>
    <row r="100" spans="2:12" x14ac:dyDescent="0.25">
      <c r="B100" s="1"/>
      <c r="C100" s="1"/>
      <c r="D100" s="1"/>
      <c r="E100" s="1"/>
      <c r="F100" s="1"/>
      <c r="G100" s="1"/>
      <c r="H100" s="1"/>
      <c r="I100" s="1"/>
      <c r="J100" s="1"/>
      <c r="K100" s="1"/>
      <c r="L100" s="1"/>
    </row>
    <row r="101" spans="2:12" x14ac:dyDescent="0.25">
      <c r="B101" s="1"/>
      <c r="C101" s="1"/>
      <c r="D101" s="1"/>
      <c r="E101" s="1"/>
      <c r="F101" s="1"/>
      <c r="G101" s="1"/>
      <c r="H101" s="1"/>
      <c r="I101" s="1"/>
      <c r="J101" s="1"/>
      <c r="K101" s="1"/>
      <c r="L101" s="1"/>
    </row>
    <row r="102" spans="2:12" x14ac:dyDescent="0.25">
      <c r="B102" s="1"/>
      <c r="C102" s="1"/>
      <c r="D102" s="1"/>
      <c r="E102" s="1"/>
      <c r="F102" s="1"/>
      <c r="G102" s="1"/>
      <c r="H102" s="1"/>
      <c r="I102" s="1"/>
      <c r="J102" s="1"/>
      <c r="K102" s="1"/>
      <c r="L102" s="1"/>
    </row>
    <row r="103" spans="2:12" ht="89.25" customHeight="1" x14ac:dyDescent="0.25">
      <c r="B103" s="1"/>
      <c r="C103" s="108" t="s">
        <v>106</v>
      </c>
      <c r="D103" s="108"/>
      <c r="E103" s="108"/>
      <c r="F103" s="108"/>
      <c r="G103" s="108"/>
      <c r="H103" s="1"/>
      <c r="I103" s="1"/>
      <c r="J103" s="1"/>
      <c r="K103" s="1"/>
      <c r="L103" s="1"/>
    </row>
    <row r="104" spans="2:12" x14ac:dyDescent="0.25">
      <c r="B104" s="1"/>
      <c r="C104" s="108"/>
      <c r="D104" s="108"/>
      <c r="E104" s="108"/>
      <c r="F104" s="108"/>
      <c r="G104" s="108"/>
      <c r="H104" s="1"/>
      <c r="I104" s="1"/>
      <c r="J104" s="1"/>
      <c r="K104" s="1"/>
      <c r="L104" s="1"/>
    </row>
    <row r="105" spans="2:12" s="79" customFormat="1" x14ac:dyDescent="0.25">
      <c r="C105" s="108"/>
      <c r="D105" s="108"/>
      <c r="E105" s="108"/>
      <c r="F105" s="108"/>
      <c r="G105" s="108"/>
    </row>
    <row r="106" spans="2:12" s="79" customFormat="1" x14ac:dyDescent="0.25"/>
    <row r="107" spans="2:12" s="79" customFormat="1" x14ac:dyDescent="0.25"/>
    <row r="108" spans="2:12" s="79" customFormat="1" x14ac:dyDescent="0.25"/>
    <row r="109" spans="2:12" s="79" customFormat="1" x14ac:dyDescent="0.25"/>
    <row r="110" spans="2:12" s="79" customFormat="1" x14ac:dyDescent="0.25"/>
    <row r="111" spans="2:12" s="79" customFormat="1" x14ac:dyDescent="0.25"/>
    <row r="112" spans="2:12" s="79" customFormat="1" x14ac:dyDescent="0.25"/>
    <row r="113" s="79" customFormat="1" x14ac:dyDescent="0.25"/>
    <row r="114" s="79" customFormat="1" x14ac:dyDescent="0.25"/>
    <row r="115" s="79" customFormat="1" x14ac:dyDescent="0.25"/>
    <row r="116" s="79" customFormat="1" x14ac:dyDescent="0.25"/>
    <row r="117" s="79" customFormat="1" x14ac:dyDescent="0.25"/>
    <row r="118" s="79" customFormat="1" x14ac:dyDescent="0.25"/>
    <row r="119" s="79" customFormat="1" x14ac:dyDescent="0.25"/>
    <row r="120" s="79" customFormat="1" x14ac:dyDescent="0.25"/>
    <row r="121" s="79" customFormat="1" x14ac:dyDescent="0.25"/>
    <row r="122" s="79" customFormat="1" x14ac:dyDescent="0.25"/>
    <row r="123" s="79" customFormat="1" x14ac:dyDescent="0.25"/>
    <row r="124" s="79" customFormat="1" x14ac:dyDescent="0.25"/>
    <row r="125" s="79" customFormat="1" x14ac:dyDescent="0.25"/>
    <row r="126" s="79" customFormat="1" x14ac:dyDescent="0.25"/>
    <row r="127" s="79" customFormat="1" x14ac:dyDescent="0.25"/>
    <row r="128" s="79" customFormat="1" x14ac:dyDescent="0.25"/>
    <row r="129" s="79" customFormat="1" x14ac:dyDescent="0.25"/>
    <row r="130" s="79" customFormat="1" x14ac:dyDescent="0.25"/>
    <row r="131" s="79" customFormat="1" x14ac:dyDescent="0.25"/>
    <row r="132" s="79" customFormat="1" x14ac:dyDescent="0.25"/>
    <row r="133" s="79" customFormat="1" x14ac:dyDescent="0.25"/>
    <row r="134" s="79" customFormat="1" x14ac:dyDescent="0.25"/>
    <row r="135" s="79" customFormat="1" x14ac:dyDescent="0.25"/>
    <row r="136" s="79" customFormat="1" x14ac:dyDescent="0.25"/>
    <row r="137" s="79" customFormat="1" x14ac:dyDescent="0.25"/>
    <row r="138" s="79" customFormat="1" x14ac:dyDescent="0.25"/>
    <row r="139" s="79" customFormat="1" x14ac:dyDescent="0.25"/>
    <row r="140" s="79" customFormat="1" x14ac:dyDescent="0.25"/>
    <row r="141" s="79" customFormat="1" x14ac:dyDescent="0.25"/>
    <row r="142" s="79" customFormat="1" x14ac:dyDescent="0.25"/>
    <row r="143" s="79" customFormat="1" x14ac:dyDescent="0.25"/>
    <row r="144" s="79" customFormat="1" x14ac:dyDescent="0.25"/>
    <row r="145" s="79" customFormat="1" x14ac:dyDescent="0.25"/>
    <row r="146" s="79" customFormat="1" x14ac:dyDescent="0.25"/>
    <row r="147" s="79" customFormat="1" x14ac:dyDescent="0.25"/>
    <row r="148" s="79" customFormat="1" x14ac:dyDescent="0.25"/>
    <row r="149" s="79" customFormat="1" x14ac:dyDescent="0.25"/>
    <row r="150" s="79" customFormat="1" x14ac:dyDescent="0.25"/>
    <row r="151" s="79" customFormat="1" x14ac:dyDescent="0.25"/>
    <row r="152" s="79" customFormat="1" x14ac:dyDescent="0.25"/>
    <row r="153" s="79" customFormat="1" x14ac:dyDescent="0.25"/>
    <row r="154" s="79" customFormat="1" x14ac:dyDescent="0.25"/>
    <row r="155" s="79" customFormat="1" x14ac:dyDescent="0.25"/>
    <row r="156" s="79" customFormat="1" x14ac:dyDescent="0.25"/>
    <row r="157" s="79" customFormat="1" x14ac:dyDescent="0.25"/>
    <row r="158" s="79" customFormat="1" x14ac:dyDescent="0.25"/>
    <row r="159" s="79" customFormat="1" x14ac:dyDescent="0.25"/>
    <row r="160" s="79" customFormat="1" x14ac:dyDescent="0.25"/>
    <row r="161" s="79" customFormat="1" x14ac:dyDescent="0.25"/>
    <row r="162" s="79" customFormat="1" x14ac:dyDescent="0.25"/>
    <row r="163" s="79" customFormat="1" x14ac:dyDescent="0.25"/>
    <row r="164" s="79" customFormat="1" x14ac:dyDescent="0.25"/>
    <row r="165" s="79" customFormat="1" x14ac:dyDescent="0.25"/>
    <row r="166" s="79" customFormat="1" x14ac:dyDescent="0.25"/>
    <row r="167" s="79" customFormat="1" x14ac:dyDescent="0.25"/>
    <row r="168" s="79" customFormat="1" x14ac:dyDescent="0.25"/>
    <row r="169" s="79" customFormat="1" x14ac:dyDescent="0.25"/>
    <row r="170" s="79" customFormat="1" x14ac:dyDescent="0.25"/>
    <row r="171" s="79" customFormat="1" x14ac:dyDescent="0.25"/>
    <row r="172" s="79" customFormat="1" x14ac:dyDescent="0.25"/>
    <row r="173" s="79" customFormat="1" x14ac:dyDescent="0.25"/>
    <row r="174" s="79" customFormat="1" x14ac:dyDescent="0.25"/>
    <row r="175" s="79" customFormat="1" x14ac:dyDescent="0.25"/>
    <row r="176" s="79" customFormat="1" x14ac:dyDescent="0.25"/>
    <row r="177" s="79" customFormat="1" x14ac:dyDescent="0.25"/>
    <row r="178" s="79" customFormat="1" x14ac:dyDescent="0.25"/>
    <row r="179" s="79" customFormat="1" x14ac:dyDescent="0.25"/>
    <row r="180" s="79" customFormat="1" x14ac:dyDescent="0.25"/>
    <row r="181" s="79" customFormat="1" x14ac:dyDescent="0.25"/>
    <row r="182" s="79" customFormat="1" x14ac:dyDescent="0.25"/>
    <row r="183" s="79" customFormat="1" x14ac:dyDescent="0.25"/>
    <row r="184" s="79" customFormat="1" x14ac:dyDescent="0.25"/>
    <row r="185" s="79" customFormat="1" x14ac:dyDescent="0.25"/>
    <row r="186" s="79" customFormat="1" x14ac:dyDescent="0.25"/>
    <row r="187" s="79" customFormat="1" x14ac:dyDescent="0.25"/>
    <row r="188" s="79" customFormat="1" x14ac:dyDescent="0.25"/>
    <row r="189" s="79" customFormat="1" x14ac:dyDescent="0.25"/>
    <row r="190" s="79" customFormat="1" x14ac:dyDescent="0.25"/>
    <row r="191" s="79" customFormat="1" x14ac:dyDescent="0.25"/>
    <row r="192" s="79" customFormat="1" x14ac:dyDescent="0.25"/>
    <row r="193" s="79" customFormat="1" x14ac:dyDescent="0.25"/>
    <row r="194" s="79" customFormat="1" x14ac:dyDescent="0.25"/>
    <row r="195" s="79" customFormat="1" x14ac:dyDescent="0.25"/>
    <row r="196" s="79" customFormat="1" x14ac:dyDescent="0.25"/>
    <row r="197" s="79" customFormat="1" x14ac:dyDescent="0.25"/>
    <row r="198" s="79" customFormat="1" x14ac:dyDescent="0.25"/>
    <row r="199" s="79" customFormat="1" x14ac:dyDescent="0.25"/>
    <row r="200" s="79" customFormat="1" x14ac:dyDescent="0.25"/>
    <row r="201" s="79" customFormat="1" x14ac:dyDescent="0.25"/>
    <row r="202" s="79" customFormat="1" x14ac:dyDescent="0.25"/>
    <row r="203" s="79" customFormat="1" x14ac:dyDescent="0.25"/>
    <row r="204" s="79" customFormat="1" x14ac:dyDescent="0.25"/>
    <row r="205" s="79" customFormat="1" x14ac:dyDescent="0.25"/>
    <row r="206" s="79" customFormat="1" x14ac:dyDescent="0.25"/>
    <row r="207" s="79" customFormat="1" x14ac:dyDescent="0.25"/>
    <row r="208" s="79" customFormat="1" x14ac:dyDescent="0.25"/>
    <row r="209" s="79" customFormat="1" x14ac:dyDescent="0.25"/>
    <row r="210" s="79" customFormat="1" x14ac:dyDescent="0.25"/>
    <row r="211" s="79" customFormat="1" x14ac:dyDescent="0.25"/>
    <row r="212" s="79" customFormat="1" x14ac:dyDescent="0.25"/>
    <row r="213" s="79" customFormat="1" x14ac:dyDescent="0.25"/>
    <row r="214" s="79" customFormat="1" x14ac:dyDescent="0.25"/>
    <row r="215" s="79" customFormat="1" x14ac:dyDescent="0.25"/>
    <row r="216" s="79" customFormat="1" x14ac:dyDescent="0.25"/>
    <row r="217" s="79" customFormat="1" x14ac:dyDescent="0.25"/>
    <row r="218" s="79" customFormat="1" x14ac:dyDescent="0.25"/>
    <row r="219" s="79" customFormat="1" x14ac:dyDescent="0.25"/>
    <row r="220" s="79" customFormat="1" x14ac:dyDescent="0.25"/>
    <row r="221" s="79" customFormat="1" x14ac:dyDescent="0.25"/>
    <row r="222" s="79" customFormat="1" x14ac:dyDescent="0.25"/>
    <row r="223" s="79" customFormat="1" x14ac:dyDescent="0.25"/>
    <row r="224" s="79" customFormat="1" x14ac:dyDescent="0.25"/>
    <row r="225" s="79" customFormat="1" x14ac:dyDescent="0.25"/>
    <row r="226" s="79" customFormat="1" x14ac:dyDescent="0.25"/>
    <row r="227" s="79" customFormat="1" x14ac:dyDescent="0.25"/>
    <row r="228" s="79" customFormat="1" x14ac:dyDescent="0.25"/>
    <row r="229" s="79" customFormat="1" x14ac:dyDescent="0.25"/>
    <row r="230" s="79" customFormat="1" x14ac:dyDescent="0.25"/>
    <row r="231" s="79" customFormat="1" x14ac:dyDescent="0.25"/>
    <row r="232" s="79" customFormat="1" x14ac:dyDescent="0.25"/>
    <row r="233" s="79" customFormat="1" x14ac:dyDescent="0.25"/>
    <row r="234" s="79" customFormat="1" x14ac:dyDescent="0.25"/>
    <row r="235" s="79" customFormat="1" x14ac:dyDescent="0.25"/>
    <row r="236" s="79" customFormat="1" x14ac:dyDescent="0.25"/>
    <row r="237" s="79" customFormat="1" x14ac:dyDescent="0.25"/>
    <row r="238" s="79" customFormat="1" x14ac:dyDescent="0.25"/>
    <row r="239" s="79" customFormat="1" x14ac:dyDescent="0.25"/>
    <row r="240" s="79" customFormat="1" x14ac:dyDescent="0.25"/>
    <row r="241" s="79" customFormat="1" x14ac:dyDescent="0.25"/>
    <row r="242" s="79" customFormat="1" x14ac:dyDescent="0.25"/>
    <row r="243" s="79" customFormat="1" x14ac:dyDescent="0.25"/>
    <row r="244" s="79" customFormat="1" x14ac:dyDescent="0.25"/>
    <row r="245" s="79" customFormat="1" x14ac:dyDescent="0.25"/>
    <row r="246" s="79" customFormat="1" x14ac:dyDescent="0.25"/>
    <row r="247" s="79" customFormat="1" x14ac:dyDescent="0.25"/>
    <row r="248" s="79" customFormat="1" x14ac:dyDescent="0.25"/>
    <row r="249" s="79" customFormat="1" x14ac:dyDescent="0.25"/>
    <row r="250" s="79" customFormat="1" x14ac:dyDescent="0.25"/>
    <row r="251" s="79" customFormat="1" x14ac:dyDescent="0.25"/>
    <row r="252" s="79" customFormat="1" x14ac:dyDescent="0.25"/>
    <row r="253" s="79" customFormat="1" x14ac:dyDescent="0.25"/>
  </sheetData>
  <protectedRanges>
    <protectedRange sqref="C95" name="Rozstęp35"/>
    <protectedRange sqref="J72:K72" name="Rozstęp33"/>
    <protectedRange sqref="D70:F71" name="Rozstęp31"/>
    <protectedRange sqref="D66:F67" name="Rozstęp29"/>
    <protectedRange sqref="G65:H65" name="Rozstęp27"/>
    <protectedRange sqref="D58:G58" name="Rozstęp25"/>
    <protectedRange sqref="D46:G46" name="Rozstęp23"/>
    <protectedRange sqref="H32:I32" name="Rozstęp21"/>
    <protectedRange sqref="K30" name="Rozstęp19"/>
    <protectedRange sqref="E29:F29" name="Rozstęp17"/>
    <protectedRange sqref="H28:I28" name="Rozstęp15"/>
    <protectedRange sqref="J26" name="Rozstęp13"/>
    <protectedRange sqref="D25" name="Rozstęp11"/>
    <protectedRange sqref="J21" name="Rozstęp7"/>
    <protectedRange sqref="D21" name="Rozstęp5"/>
    <protectedRange sqref="B12:F12" name="Rozstęp3"/>
    <protectedRange sqref="F2" name="Rozstęp1"/>
    <protectedRange sqref="F4:J4" name="Rozstęp2"/>
    <protectedRange sqref="D18:G18" name="Rozstęp4"/>
    <protectedRange sqref="G21" name="Rozstęp6"/>
    <protectedRange sqref="E22:F24" name="Rozstęp8"/>
    <protectedRange sqref="K22:K24" name="Rozstęp10"/>
    <protectedRange sqref="G26" name="Rozstęp12"/>
    <protectedRange sqref="E27:F27" name="Rozstęp14"/>
    <protectedRange sqref="K28" name="Rozstęp16"/>
    <protectedRange sqref="H30:I30" name="Rozstęp18"/>
    <protectedRange sqref="E31:F31" name="Rozstęp20"/>
    <protectedRange sqref="K32" name="Rozstęp22"/>
    <protectedRange sqref="G68:K71" name="Rozstęp30"/>
    <protectedRange sqref="G72:H72" name="Rozstęp32"/>
  </protectedRanges>
  <mergeCells count="31">
    <mergeCell ref="E97:G97"/>
    <mergeCell ref="C78:L78"/>
    <mergeCell ref="C79:L79"/>
    <mergeCell ref="C80:L80"/>
    <mergeCell ref="C81:L81"/>
    <mergeCell ref="C82:L82"/>
    <mergeCell ref="D98:H98"/>
    <mergeCell ref="C103:G105"/>
    <mergeCell ref="B58:B59"/>
    <mergeCell ref="C58:C59"/>
    <mergeCell ref="D58:G58"/>
    <mergeCell ref="H58:K58"/>
    <mergeCell ref="L58:L59"/>
    <mergeCell ref="B46:B47"/>
    <mergeCell ref="C46:C47"/>
    <mergeCell ref="D46:G46"/>
    <mergeCell ref="C39:L39"/>
    <mergeCell ref="C40:L40"/>
    <mergeCell ref="C41:L41"/>
    <mergeCell ref="C42:L42"/>
    <mergeCell ref="H46:K46"/>
    <mergeCell ref="L46:L47"/>
    <mergeCell ref="F2:L2"/>
    <mergeCell ref="F4:J4"/>
    <mergeCell ref="B9:L9"/>
    <mergeCell ref="B12:F12"/>
    <mergeCell ref="B18:B19"/>
    <mergeCell ref="C18:C19"/>
    <mergeCell ref="D18:G18"/>
    <mergeCell ref="H18:K18"/>
    <mergeCell ref="L18:L19"/>
  </mergeCells>
  <dataValidations count="3">
    <dataValidation type="date" operator="greaterThan" allowBlank="1" showInputMessage="1" showErrorMessage="1" sqref="C95" xr:uid="{00000000-0002-0000-0000-000000000000}">
      <formula1>44927</formula1>
    </dataValidation>
    <dataValidation type="whole" allowBlank="1" showInputMessage="1" showErrorMessage="1" sqref="J65:K65 D61:K64 G65:H65 D49:K49" xr:uid="{00000000-0002-0000-0000-000001000000}">
      <formula1>1</formula1>
      <formula2>90000000</formula2>
    </dataValidation>
    <dataValidation type="whole" allowBlank="1" showInputMessage="1" showErrorMessage="1" sqref="D21 H22:I24 G21 J21 K22:K24 E22:F24" xr:uid="{00000000-0002-0000-0000-000002000000}">
      <formula1>1</formula1>
      <formula2>1000000</formula2>
    </dataValidation>
  </dataValidations>
  <pageMargins left="0.7" right="0.7" top="0.75" bottom="0.75" header="0.3" footer="0.3"/>
  <pageSetup paperSize="9" scale="55" fitToHeight="0" orientation="landscape"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00000000-0002-0000-0000-000003000000}">
          <x14:formula1>
            <xm:f>Arkusz2!$B$1:$B$2</xm:f>
          </x14:formula1>
          <xm:sqref>D18:G18 D46:G46 D58:G58</xm:sqref>
        </x14:dataValidation>
        <x14:dataValidation type="list" allowBlank="1" showInputMessage="1" showErrorMessage="1" errorTitle="Uwaga" error="Wpisz właściwe lub wybierz z listy" promptTitle="Uwaga" prompt="Wybierz z listy rozwijanej" xr:uid="{00000000-0002-0000-0000-000004000000}">
          <x14:formula1>
            <xm:f>Arkusz2!$A$1:$A$3</xm:f>
          </x14:formula1>
          <xm:sqref>B12:F12</xm:sqref>
        </x14:dataValidation>
        <x14:dataValidation type="custom" allowBlank="1" showInputMessage="1" showErrorMessage="1" error="Kwota nie może być wyższa od iloczynu liczby uczniów oraz kwoty na ucznia" xr:uid="{00000000-0002-0000-0000-000005000000}">
          <x14:formula1>
            <xm:f>D50&lt;=Arkusz2!C54</xm:f>
          </x14:formula1>
          <xm:sqref>D50:K50</xm:sqref>
        </x14:dataValidation>
        <x14:dataValidation type="custom" allowBlank="1" showInputMessage="1" showErrorMessage="1" error="Kwota nie może być wyższa od iloczynu liczby uczniów oraz kwoty na ucznia" xr:uid="{00000000-0002-0000-0000-000006000000}">
          <x14:formula1>
            <xm:f>D66&lt;=Arkusz2!C61</xm:f>
          </x14:formula1>
          <xm:sqref>D66:K72</xm:sqref>
        </x14:dataValidation>
        <x14:dataValidation type="custom" allowBlank="1" showInputMessage="1" showErrorMessage="1" error="Kwota nie może być wyższa od iloczynu liczby uczniów oraz kwoty na ucznia" xr:uid="{00000000-0002-0000-0000-000007000000}">
          <x14:formula1>
            <xm:f>D25&lt;=Arkusz2!C44</xm:f>
          </x14:formula1>
          <xm:sqref>D25:K32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7"/>
  <sheetViews>
    <sheetView topLeftCell="A43" workbookViewId="0">
      <selection activeCell="A67" sqref="A67:XFD67"/>
    </sheetView>
  </sheetViews>
  <sheetFormatPr defaultRowHeight="15" x14ac:dyDescent="0.25"/>
  <cols>
    <col min="1" max="1" width="31.5703125" style="37" customWidth="1"/>
    <col min="2" max="2" width="35.42578125" style="37" customWidth="1"/>
    <col min="3" max="16384" width="9.140625" style="37"/>
  </cols>
  <sheetData>
    <row r="1" spans="1:19" x14ac:dyDescent="0.25">
      <c r="A1" s="37" t="s">
        <v>85</v>
      </c>
      <c r="B1" s="37" t="s">
        <v>10</v>
      </c>
    </row>
    <row r="2" spans="1:19" x14ac:dyDescent="0.25">
      <c r="A2" s="37" t="s">
        <v>4</v>
      </c>
      <c r="B2" s="37" t="s">
        <v>48</v>
      </c>
    </row>
    <row r="3" spans="1:19" x14ac:dyDescent="0.25">
      <c r="A3" s="37" t="s">
        <v>86</v>
      </c>
    </row>
    <row r="6" spans="1:19" x14ac:dyDescent="0.25">
      <c r="B6" s="38" t="s">
        <v>87</v>
      </c>
      <c r="C6" s="39">
        <v>89.1</v>
      </c>
      <c r="D6" s="39">
        <v>89.1</v>
      </c>
      <c r="E6" s="39">
        <v>89.1</v>
      </c>
      <c r="F6" s="39">
        <v>166.32</v>
      </c>
      <c r="G6" s="39">
        <v>213.84</v>
      </c>
      <c r="H6" s="39">
        <v>213.84</v>
      </c>
      <c r="I6" s="39">
        <v>297</v>
      </c>
      <c r="J6" s="39">
        <v>297</v>
      </c>
      <c r="K6" s="40">
        <v>49.5</v>
      </c>
      <c r="L6" s="40">
        <v>49.5</v>
      </c>
      <c r="M6" s="40">
        <v>49.5</v>
      </c>
      <c r="N6" s="40">
        <v>24.75</v>
      </c>
      <c r="O6" s="40">
        <v>24.75</v>
      </c>
      <c r="P6" s="40">
        <v>24.75</v>
      </c>
      <c r="Q6" s="40">
        <v>24.75</v>
      </c>
      <c r="R6" s="40">
        <v>24.75</v>
      </c>
      <c r="S6" s="41">
        <v>24.75</v>
      </c>
    </row>
    <row r="7" spans="1:19" x14ac:dyDescent="0.25">
      <c r="A7" s="42"/>
      <c r="B7" s="38" t="s">
        <v>88</v>
      </c>
      <c r="C7" s="39">
        <v>98.01</v>
      </c>
      <c r="D7" s="39">
        <v>98.01</v>
      </c>
      <c r="E7" s="39">
        <v>98.01</v>
      </c>
      <c r="F7" s="39">
        <v>183.15</v>
      </c>
      <c r="G7" s="39">
        <v>235.62</v>
      </c>
      <c r="H7" s="39">
        <v>235.62</v>
      </c>
      <c r="I7" s="39">
        <v>326.7</v>
      </c>
      <c r="J7" s="39">
        <v>326.7</v>
      </c>
      <c r="K7" s="40">
        <v>54.45</v>
      </c>
      <c r="L7" s="40">
        <v>54.45</v>
      </c>
      <c r="M7" s="40">
        <v>54.45</v>
      </c>
      <c r="N7" s="40">
        <v>27.23</v>
      </c>
      <c r="O7" s="40">
        <v>27.23</v>
      </c>
      <c r="P7" s="40">
        <v>27.23</v>
      </c>
      <c r="Q7" s="40">
        <v>27.23</v>
      </c>
      <c r="R7" s="40">
        <v>27.23</v>
      </c>
      <c r="S7" s="41">
        <v>24.75</v>
      </c>
    </row>
    <row r="8" spans="1:19" ht="36" x14ac:dyDescent="0.25">
      <c r="A8" s="42"/>
      <c r="B8" s="38"/>
      <c r="C8" s="43" t="s">
        <v>12</v>
      </c>
      <c r="D8" s="44" t="s">
        <v>13</v>
      </c>
      <c r="E8" s="44" t="s">
        <v>14</v>
      </c>
      <c r="F8" s="44" t="s">
        <v>15</v>
      </c>
      <c r="G8" s="44" t="s">
        <v>16</v>
      </c>
      <c r="H8" s="44" t="s">
        <v>17</v>
      </c>
      <c r="I8" s="44" t="s">
        <v>18</v>
      </c>
      <c r="J8" s="44" t="s">
        <v>89</v>
      </c>
      <c r="K8" s="45" t="s">
        <v>12</v>
      </c>
      <c r="L8" s="46" t="s">
        <v>13</v>
      </c>
      <c r="M8" s="46" t="s">
        <v>14</v>
      </c>
      <c r="N8" s="46" t="s">
        <v>15</v>
      </c>
      <c r="O8" s="46" t="s">
        <v>16</v>
      </c>
      <c r="P8" s="46" t="s">
        <v>17</v>
      </c>
      <c r="Q8" s="46" t="s">
        <v>18</v>
      </c>
      <c r="R8" s="46" t="s">
        <v>89</v>
      </c>
      <c r="S8" s="47" t="s">
        <v>90</v>
      </c>
    </row>
    <row r="9" spans="1:19" ht="15.75" thickBot="1" x14ac:dyDescent="0.3">
      <c r="A9" s="42"/>
      <c r="B9" s="38"/>
      <c r="C9" s="48" t="s">
        <v>91</v>
      </c>
      <c r="D9" s="48" t="s">
        <v>91</v>
      </c>
      <c r="E9" s="48" t="s">
        <v>91</v>
      </c>
      <c r="F9" s="48" t="s">
        <v>91</v>
      </c>
      <c r="G9" s="48" t="s">
        <v>91</v>
      </c>
      <c r="H9" s="48" t="s">
        <v>91</v>
      </c>
      <c r="I9" s="48" t="s">
        <v>91</v>
      </c>
      <c r="J9" s="48" t="s">
        <v>91</v>
      </c>
      <c r="K9" s="49" t="s">
        <v>92</v>
      </c>
      <c r="L9" s="49" t="s">
        <v>92</v>
      </c>
      <c r="M9" s="49" t="s">
        <v>92</v>
      </c>
      <c r="N9" s="49" t="s">
        <v>92</v>
      </c>
      <c r="O9" s="49" t="s">
        <v>92</v>
      </c>
      <c r="P9" s="49" t="s">
        <v>92</v>
      </c>
      <c r="Q9" s="49" t="s">
        <v>92</v>
      </c>
      <c r="R9" s="49" t="s">
        <v>92</v>
      </c>
      <c r="S9" s="50" t="s">
        <v>93</v>
      </c>
    </row>
    <row r="10" spans="1:19" x14ac:dyDescent="0.25">
      <c r="A10" s="107" t="s">
        <v>94</v>
      </c>
      <c r="B10" s="51" t="s">
        <v>95</v>
      </c>
      <c r="C10" s="52">
        <v>2.8</v>
      </c>
      <c r="D10" s="52">
        <v>2.8</v>
      </c>
      <c r="E10" s="52">
        <v>2.8</v>
      </c>
      <c r="F10" s="52">
        <v>2.1</v>
      </c>
      <c r="G10" s="52">
        <v>2.1</v>
      </c>
      <c r="H10" s="52">
        <v>2.1</v>
      </c>
      <c r="I10" s="52">
        <v>2.1</v>
      </c>
      <c r="J10" s="52">
        <v>2.1</v>
      </c>
      <c r="K10" s="53">
        <v>2.5</v>
      </c>
      <c r="L10" s="53">
        <v>2.5</v>
      </c>
      <c r="M10" s="53">
        <v>2.5</v>
      </c>
      <c r="N10" s="53">
        <v>2.5</v>
      </c>
      <c r="O10" s="53">
        <v>2.5</v>
      </c>
      <c r="P10" s="53">
        <v>2.5</v>
      </c>
      <c r="Q10" s="53">
        <v>2.5</v>
      </c>
      <c r="R10" s="53">
        <v>2.5</v>
      </c>
      <c r="S10" s="54">
        <v>2.1</v>
      </c>
    </row>
    <row r="11" spans="1:19" x14ac:dyDescent="0.25">
      <c r="A11" s="107"/>
      <c r="B11" s="55" t="s">
        <v>96</v>
      </c>
      <c r="C11" s="56">
        <v>2</v>
      </c>
      <c r="D11" s="56">
        <v>2</v>
      </c>
      <c r="E11" s="56">
        <v>2</v>
      </c>
      <c r="F11" s="56">
        <v>2</v>
      </c>
      <c r="G11" s="56">
        <v>2</v>
      </c>
      <c r="H11" s="56">
        <v>2</v>
      </c>
      <c r="I11" s="56">
        <v>2</v>
      </c>
      <c r="J11" s="56">
        <v>2</v>
      </c>
      <c r="K11" s="57">
        <v>2.8</v>
      </c>
      <c r="L11" s="57">
        <v>2.8</v>
      </c>
      <c r="M11" s="57">
        <v>2.8</v>
      </c>
      <c r="N11" s="57">
        <v>2.8</v>
      </c>
      <c r="O11" s="57">
        <v>2.8</v>
      </c>
      <c r="P11" s="57">
        <v>2.8</v>
      </c>
      <c r="Q11" s="57">
        <v>2.8</v>
      </c>
      <c r="R11" s="57">
        <v>2.8</v>
      </c>
      <c r="S11" s="58">
        <v>0</v>
      </c>
    </row>
    <row r="12" spans="1:19" x14ac:dyDescent="0.25">
      <c r="A12" s="107"/>
      <c r="B12" s="55" t="s">
        <v>97</v>
      </c>
      <c r="C12" s="56">
        <v>2.8</v>
      </c>
      <c r="D12" s="56">
        <v>2.8</v>
      </c>
      <c r="E12" s="56">
        <v>2.8</v>
      </c>
      <c r="F12" s="56">
        <v>2.1</v>
      </c>
      <c r="G12" s="56">
        <v>2.1</v>
      </c>
      <c r="H12" s="56">
        <v>2.1</v>
      </c>
      <c r="I12" s="56">
        <v>2.1</v>
      </c>
      <c r="J12" s="56">
        <v>2.1</v>
      </c>
      <c r="K12" s="57">
        <v>2.8</v>
      </c>
      <c r="L12" s="57">
        <v>2.8</v>
      </c>
      <c r="M12" s="57">
        <v>2.8</v>
      </c>
      <c r="N12" s="57">
        <v>2.8</v>
      </c>
      <c r="O12" s="57">
        <v>2.8</v>
      </c>
      <c r="P12" s="57">
        <v>2.8</v>
      </c>
      <c r="Q12" s="57">
        <v>2.8</v>
      </c>
      <c r="R12" s="57">
        <v>2.8</v>
      </c>
      <c r="S12" s="58">
        <v>2.1</v>
      </c>
    </row>
    <row r="13" spans="1:19" x14ac:dyDescent="0.25">
      <c r="A13" s="107"/>
      <c r="B13" s="55" t="s">
        <v>98</v>
      </c>
      <c r="C13" s="56">
        <v>2.8</v>
      </c>
      <c r="D13" s="56">
        <v>2.8</v>
      </c>
      <c r="E13" s="56">
        <v>2.8</v>
      </c>
      <c r="F13" s="56">
        <v>2.1</v>
      </c>
      <c r="G13" s="56">
        <v>2.1</v>
      </c>
      <c r="H13" s="56">
        <v>2.1</v>
      </c>
      <c r="I13" s="56">
        <v>2.1</v>
      </c>
      <c r="J13" s="56">
        <v>2.1</v>
      </c>
      <c r="K13" s="57">
        <v>2.5</v>
      </c>
      <c r="L13" s="57">
        <v>2.5</v>
      </c>
      <c r="M13" s="57">
        <v>2.5</v>
      </c>
      <c r="N13" s="57">
        <v>2.5</v>
      </c>
      <c r="O13" s="57">
        <v>2.5</v>
      </c>
      <c r="P13" s="57">
        <v>2.5</v>
      </c>
      <c r="Q13" s="57">
        <v>2.5</v>
      </c>
      <c r="R13" s="57">
        <v>2.5</v>
      </c>
      <c r="S13" s="58">
        <v>2.1</v>
      </c>
    </row>
    <row r="14" spans="1:19" x14ac:dyDescent="0.25">
      <c r="A14" s="107"/>
      <c r="B14" s="55" t="s">
        <v>99</v>
      </c>
      <c r="C14" s="56">
        <v>2.8</v>
      </c>
      <c r="D14" s="56">
        <v>2.8</v>
      </c>
      <c r="E14" s="56">
        <v>2.8</v>
      </c>
      <c r="F14" s="56">
        <v>2.1</v>
      </c>
      <c r="G14" s="56">
        <v>2.1</v>
      </c>
      <c r="H14" s="56">
        <v>2.1</v>
      </c>
      <c r="I14" s="56">
        <v>2.1</v>
      </c>
      <c r="J14" s="56">
        <v>2.1</v>
      </c>
      <c r="K14" s="57">
        <v>2.6</v>
      </c>
      <c r="L14" s="57">
        <v>2.6</v>
      </c>
      <c r="M14" s="57">
        <v>2.6</v>
      </c>
      <c r="N14" s="57">
        <v>2.6</v>
      </c>
      <c r="O14" s="57">
        <v>2.6</v>
      </c>
      <c r="P14" s="57">
        <v>2.6</v>
      </c>
      <c r="Q14" s="57">
        <v>2.6</v>
      </c>
      <c r="R14" s="57">
        <v>2.6</v>
      </c>
      <c r="S14" s="58">
        <v>2.1</v>
      </c>
    </row>
    <row r="15" spans="1:19" x14ac:dyDescent="0.25">
      <c r="A15" s="107"/>
      <c r="B15" s="55" t="s">
        <v>100</v>
      </c>
      <c r="C15" s="56">
        <v>2.1</v>
      </c>
      <c r="D15" s="56">
        <v>2.1</v>
      </c>
      <c r="E15" s="56">
        <v>2.1</v>
      </c>
      <c r="F15" s="56">
        <v>2.1</v>
      </c>
      <c r="G15" s="56">
        <v>2.1</v>
      </c>
      <c r="H15" s="56">
        <v>2.1</v>
      </c>
      <c r="I15" s="56">
        <v>2.1</v>
      </c>
      <c r="J15" s="56">
        <v>2.1</v>
      </c>
      <c r="K15" s="57">
        <v>2.5</v>
      </c>
      <c r="L15" s="57">
        <v>2.5</v>
      </c>
      <c r="M15" s="57">
        <v>2.5</v>
      </c>
      <c r="N15" s="57">
        <v>2.5</v>
      </c>
      <c r="O15" s="57">
        <v>2.5</v>
      </c>
      <c r="P15" s="57">
        <v>2.5</v>
      </c>
      <c r="Q15" s="57">
        <v>2.5</v>
      </c>
      <c r="R15" s="57">
        <v>2.5</v>
      </c>
      <c r="S15" s="58">
        <v>2.1</v>
      </c>
    </row>
    <row r="16" spans="1:19" x14ac:dyDescent="0.25">
      <c r="A16" s="107"/>
      <c r="B16" s="55" t="s">
        <v>101</v>
      </c>
      <c r="C16" s="56">
        <v>8</v>
      </c>
      <c r="D16" s="56">
        <v>8</v>
      </c>
      <c r="E16" s="56">
        <v>8</v>
      </c>
      <c r="F16" s="56">
        <v>8</v>
      </c>
      <c r="G16" s="56">
        <v>8</v>
      </c>
      <c r="H16" s="56">
        <v>8</v>
      </c>
      <c r="I16" s="56">
        <v>8</v>
      </c>
      <c r="J16" s="56">
        <v>8</v>
      </c>
      <c r="K16" s="57">
        <v>8</v>
      </c>
      <c r="L16" s="57">
        <v>8</v>
      </c>
      <c r="M16" s="57">
        <v>8</v>
      </c>
      <c r="N16" s="57">
        <v>8</v>
      </c>
      <c r="O16" s="57">
        <v>8</v>
      </c>
      <c r="P16" s="57">
        <v>8</v>
      </c>
      <c r="Q16" s="57">
        <v>8</v>
      </c>
      <c r="R16" s="57">
        <v>8</v>
      </c>
      <c r="S16" s="58">
        <v>8</v>
      </c>
    </row>
    <row r="17" spans="1:19" x14ac:dyDescent="0.25">
      <c r="A17" s="107"/>
      <c r="B17" s="55" t="s">
        <v>102</v>
      </c>
      <c r="C17" s="56">
        <v>2.6</v>
      </c>
      <c r="D17" s="56">
        <v>2.6</v>
      </c>
      <c r="E17" s="56">
        <v>2.6</v>
      </c>
      <c r="F17" s="56">
        <v>2.6</v>
      </c>
      <c r="G17" s="56">
        <v>2.6</v>
      </c>
      <c r="H17" s="56">
        <v>2.6</v>
      </c>
      <c r="I17" s="56">
        <v>2.6</v>
      </c>
      <c r="J17" s="56">
        <v>2.6</v>
      </c>
      <c r="K17" s="57">
        <v>2.8</v>
      </c>
      <c r="L17" s="57">
        <v>2.8</v>
      </c>
      <c r="M17" s="57">
        <v>2.8</v>
      </c>
      <c r="N17" s="57">
        <v>2.8</v>
      </c>
      <c r="O17" s="57">
        <v>2.8</v>
      </c>
      <c r="P17" s="57">
        <v>2.8</v>
      </c>
      <c r="Q17" s="57">
        <v>2.8</v>
      </c>
      <c r="R17" s="57">
        <v>2.8</v>
      </c>
      <c r="S17" s="58">
        <v>2.6</v>
      </c>
    </row>
    <row r="18" spans="1:19" ht="15.75" thickBot="1" x14ac:dyDescent="0.3">
      <c r="A18" s="107"/>
      <c r="B18" s="59" t="s">
        <v>103</v>
      </c>
      <c r="C18" s="60">
        <v>20</v>
      </c>
      <c r="D18" s="60">
        <v>20</v>
      </c>
      <c r="E18" s="60">
        <v>20</v>
      </c>
      <c r="F18" s="60">
        <v>20</v>
      </c>
      <c r="G18" s="60">
        <v>20</v>
      </c>
      <c r="H18" s="60">
        <v>20</v>
      </c>
      <c r="I18" s="60">
        <v>20</v>
      </c>
      <c r="J18" s="60">
        <v>20</v>
      </c>
      <c r="K18" s="61">
        <v>20</v>
      </c>
      <c r="L18" s="61">
        <v>20</v>
      </c>
      <c r="M18" s="61">
        <v>20</v>
      </c>
      <c r="N18" s="61">
        <v>20</v>
      </c>
      <c r="O18" s="61">
        <v>20</v>
      </c>
      <c r="P18" s="61">
        <v>20</v>
      </c>
      <c r="Q18" s="61">
        <v>20</v>
      </c>
      <c r="R18" s="61">
        <v>20</v>
      </c>
      <c r="S18" s="62">
        <v>20</v>
      </c>
    </row>
    <row r="19" spans="1:19" x14ac:dyDescent="0.25">
      <c r="A19" s="107" t="s">
        <v>104</v>
      </c>
      <c r="B19" s="63" t="s">
        <v>95</v>
      </c>
      <c r="C19" s="64">
        <f>ROUND(C$7*C10,2)</f>
        <v>274.43</v>
      </c>
      <c r="D19" s="64">
        <f t="shared" ref="D19:S27" si="0">ROUND(D$7*D10,2)</f>
        <v>274.43</v>
      </c>
      <c r="E19" s="64">
        <f t="shared" si="0"/>
        <v>274.43</v>
      </c>
      <c r="F19" s="64">
        <f t="shared" si="0"/>
        <v>384.62</v>
      </c>
      <c r="G19" s="64">
        <f t="shared" si="0"/>
        <v>494.8</v>
      </c>
      <c r="H19" s="64">
        <f t="shared" si="0"/>
        <v>494.8</v>
      </c>
      <c r="I19" s="64">
        <f t="shared" si="0"/>
        <v>686.07</v>
      </c>
      <c r="J19" s="64">
        <f t="shared" si="0"/>
        <v>686.07</v>
      </c>
      <c r="K19" s="65">
        <f t="shared" si="0"/>
        <v>136.13</v>
      </c>
      <c r="L19" s="65">
        <f t="shared" si="0"/>
        <v>136.13</v>
      </c>
      <c r="M19" s="65">
        <f t="shared" si="0"/>
        <v>136.13</v>
      </c>
      <c r="N19" s="65">
        <f t="shared" si="0"/>
        <v>68.08</v>
      </c>
      <c r="O19" s="65">
        <f t="shared" si="0"/>
        <v>68.08</v>
      </c>
      <c r="P19" s="65">
        <f t="shared" si="0"/>
        <v>68.08</v>
      </c>
      <c r="Q19" s="65">
        <f t="shared" si="0"/>
        <v>68.08</v>
      </c>
      <c r="R19" s="65">
        <f t="shared" si="0"/>
        <v>68.08</v>
      </c>
      <c r="S19" s="66">
        <f t="shared" si="0"/>
        <v>51.98</v>
      </c>
    </row>
    <row r="20" spans="1:19" x14ac:dyDescent="0.25">
      <c r="A20" s="107"/>
      <c r="B20" s="67" t="s">
        <v>96</v>
      </c>
      <c r="C20" s="39">
        <f t="shared" ref="C20:R27" si="1">ROUND(C$7*C11,2)</f>
        <v>196.02</v>
      </c>
      <c r="D20" s="39">
        <f t="shared" si="1"/>
        <v>196.02</v>
      </c>
      <c r="E20" s="39">
        <f t="shared" si="1"/>
        <v>196.02</v>
      </c>
      <c r="F20" s="39">
        <f t="shared" si="1"/>
        <v>366.3</v>
      </c>
      <c r="G20" s="39">
        <f t="shared" si="1"/>
        <v>471.24</v>
      </c>
      <c r="H20" s="39">
        <f t="shared" si="1"/>
        <v>471.24</v>
      </c>
      <c r="I20" s="39">
        <f t="shared" si="1"/>
        <v>653.4</v>
      </c>
      <c r="J20" s="39">
        <f t="shared" si="1"/>
        <v>653.4</v>
      </c>
      <c r="K20" s="40">
        <f t="shared" si="1"/>
        <v>152.46</v>
      </c>
      <c r="L20" s="40">
        <f t="shared" si="1"/>
        <v>152.46</v>
      </c>
      <c r="M20" s="40">
        <f t="shared" si="1"/>
        <v>152.46</v>
      </c>
      <c r="N20" s="40">
        <f t="shared" si="1"/>
        <v>76.239999999999995</v>
      </c>
      <c r="O20" s="40">
        <f t="shared" si="1"/>
        <v>76.239999999999995</v>
      </c>
      <c r="P20" s="40">
        <f t="shared" si="1"/>
        <v>76.239999999999995</v>
      </c>
      <c r="Q20" s="40">
        <f t="shared" si="1"/>
        <v>76.239999999999995</v>
      </c>
      <c r="R20" s="40">
        <f t="shared" si="1"/>
        <v>76.239999999999995</v>
      </c>
      <c r="S20" s="68">
        <f t="shared" si="0"/>
        <v>0</v>
      </c>
    </row>
    <row r="21" spans="1:19" x14ac:dyDescent="0.25">
      <c r="A21" s="107"/>
      <c r="B21" s="67" t="s">
        <v>97</v>
      </c>
      <c r="C21" s="39">
        <f t="shared" si="1"/>
        <v>274.43</v>
      </c>
      <c r="D21" s="39">
        <f t="shared" si="0"/>
        <v>274.43</v>
      </c>
      <c r="E21" s="39">
        <f t="shared" si="0"/>
        <v>274.43</v>
      </c>
      <c r="F21" s="39">
        <f t="shared" si="0"/>
        <v>384.62</v>
      </c>
      <c r="G21" s="39">
        <f t="shared" si="0"/>
        <v>494.8</v>
      </c>
      <c r="H21" s="39">
        <f t="shared" si="0"/>
        <v>494.8</v>
      </c>
      <c r="I21" s="39">
        <f t="shared" si="0"/>
        <v>686.07</v>
      </c>
      <c r="J21" s="39">
        <f t="shared" si="0"/>
        <v>686.07</v>
      </c>
      <c r="K21" s="40">
        <f t="shared" si="0"/>
        <v>152.46</v>
      </c>
      <c r="L21" s="40">
        <f t="shared" si="0"/>
        <v>152.46</v>
      </c>
      <c r="M21" s="40">
        <f t="shared" si="0"/>
        <v>152.46</v>
      </c>
      <c r="N21" s="40">
        <f t="shared" si="0"/>
        <v>76.239999999999995</v>
      </c>
      <c r="O21" s="40">
        <f t="shared" si="0"/>
        <v>76.239999999999995</v>
      </c>
      <c r="P21" s="40">
        <f t="shared" si="0"/>
        <v>76.239999999999995</v>
      </c>
      <c r="Q21" s="40">
        <f t="shared" si="0"/>
        <v>76.239999999999995</v>
      </c>
      <c r="R21" s="40">
        <f t="shared" si="0"/>
        <v>76.239999999999995</v>
      </c>
      <c r="S21" s="68">
        <f t="shared" si="0"/>
        <v>51.98</v>
      </c>
    </row>
    <row r="22" spans="1:19" x14ac:dyDescent="0.25">
      <c r="A22" s="107"/>
      <c r="B22" s="67" t="s">
        <v>98</v>
      </c>
      <c r="C22" s="39">
        <f t="shared" si="1"/>
        <v>274.43</v>
      </c>
      <c r="D22" s="39">
        <f t="shared" si="0"/>
        <v>274.43</v>
      </c>
      <c r="E22" s="39">
        <f t="shared" si="0"/>
        <v>274.43</v>
      </c>
      <c r="F22" s="39">
        <f t="shared" si="0"/>
        <v>384.62</v>
      </c>
      <c r="G22" s="39">
        <f t="shared" si="0"/>
        <v>494.8</v>
      </c>
      <c r="H22" s="39">
        <f t="shared" si="0"/>
        <v>494.8</v>
      </c>
      <c r="I22" s="39">
        <f t="shared" si="0"/>
        <v>686.07</v>
      </c>
      <c r="J22" s="39">
        <f t="shared" si="0"/>
        <v>686.07</v>
      </c>
      <c r="K22" s="40">
        <f t="shared" si="0"/>
        <v>136.13</v>
      </c>
      <c r="L22" s="40">
        <f t="shared" si="0"/>
        <v>136.13</v>
      </c>
      <c r="M22" s="40">
        <f t="shared" si="0"/>
        <v>136.13</v>
      </c>
      <c r="N22" s="40">
        <f t="shared" si="0"/>
        <v>68.08</v>
      </c>
      <c r="O22" s="40">
        <f t="shared" si="0"/>
        <v>68.08</v>
      </c>
      <c r="P22" s="40">
        <f t="shared" si="0"/>
        <v>68.08</v>
      </c>
      <c r="Q22" s="40">
        <f t="shared" si="0"/>
        <v>68.08</v>
      </c>
      <c r="R22" s="40">
        <f t="shared" si="0"/>
        <v>68.08</v>
      </c>
      <c r="S22" s="68">
        <f t="shared" si="0"/>
        <v>51.98</v>
      </c>
    </row>
    <row r="23" spans="1:19" x14ac:dyDescent="0.25">
      <c r="A23" s="107"/>
      <c r="B23" s="67" t="s">
        <v>99</v>
      </c>
      <c r="C23" s="39">
        <f t="shared" si="1"/>
        <v>274.43</v>
      </c>
      <c r="D23" s="39">
        <f t="shared" si="0"/>
        <v>274.43</v>
      </c>
      <c r="E23" s="39">
        <f t="shared" si="0"/>
        <v>274.43</v>
      </c>
      <c r="F23" s="39">
        <f t="shared" si="0"/>
        <v>384.62</v>
      </c>
      <c r="G23" s="39">
        <f t="shared" si="0"/>
        <v>494.8</v>
      </c>
      <c r="H23" s="39">
        <f t="shared" si="0"/>
        <v>494.8</v>
      </c>
      <c r="I23" s="39">
        <f t="shared" si="0"/>
        <v>686.07</v>
      </c>
      <c r="J23" s="39">
        <f t="shared" si="0"/>
        <v>686.07</v>
      </c>
      <c r="K23" s="40">
        <f t="shared" si="0"/>
        <v>141.57</v>
      </c>
      <c r="L23" s="40">
        <f t="shared" si="0"/>
        <v>141.57</v>
      </c>
      <c r="M23" s="40">
        <f t="shared" si="0"/>
        <v>141.57</v>
      </c>
      <c r="N23" s="40">
        <f t="shared" si="0"/>
        <v>70.8</v>
      </c>
      <c r="O23" s="40">
        <f t="shared" si="0"/>
        <v>70.8</v>
      </c>
      <c r="P23" s="40">
        <f t="shared" si="0"/>
        <v>70.8</v>
      </c>
      <c r="Q23" s="40">
        <f t="shared" si="0"/>
        <v>70.8</v>
      </c>
      <c r="R23" s="40">
        <f t="shared" si="0"/>
        <v>70.8</v>
      </c>
      <c r="S23" s="68">
        <f t="shared" si="0"/>
        <v>51.98</v>
      </c>
    </row>
    <row r="24" spans="1:19" x14ac:dyDescent="0.25">
      <c r="A24" s="107"/>
      <c r="B24" s="67" t="s">
        <v>100</v>
      </c>
      <c r="C24" s="39">
        <f t="shared" si="1"/>
        <v>205.82</v>
      </c>
      <c r="D24" s="39">
        <f t="shared" si="0"/>
        <v>205.82</v>
      </c>
      <c r="E24" s="39">
        <f t="shared" si="0"/>
        <v>205.82</v>
      </c>
      <c r="F24" s="39">
        <f t="shared" si="0"/>
        <v>384.62</v>
      </c>
      <c r="G24" s="39">
        <f t="shared" si="0"/>
        <v>494.8</v>
      </c>
      <c r="H24" s="39">
        <f t="shared" si="0"/>
        <v>494.8</v>
      </c>
      <c r="I24" s="39">
        <f t="shared" si="0"/>
        <v>686.07</v>
      </c>
      <c r="J24" s="39">
        <f t="shared" si="0"/>
        <v>686.07</v>
      </c>
      <c r="K24" s="40">
        <f t="shared" si="0"/>
        <v>136.13</v>
      </c>
      <c r="L24" s="40">
        <f t="shared" si="0"/>
        <v>136.13</v>
      </c>
      <c r="M24" s="40">
        <f t="shared" si="0"/>
        <v>136.13</v>
      </c>
      <c r="N24" s="40">
        <f t="shared" si="0"/>
        <v>68.08</v>
      </c>
      <c r="O24" s="40">
        <f t="shared" si="0"/>
        <v>68.08</v>
      </c>
      <c r="P24" s="40">
        <f t="shared" si="0"/>
        <v>68.08</v>
      </c>
      <c r="Q24" s="40">
        <f t="shared" si="0"/>
        <v>68.08</v>
      </c>
      <c r="R24" s="40">
        <f t="shared" si="0"/>
        <v>68.08</v>
      </c>
      <c r="S24" s="68">
        <f t="shared" si="0"/>
        <v>51.98</v>
      </c>
    </row>
    <row r="25" spans="1:19" x14ac:dyDescent="0.25">
      <c r="A25" s="107"/>
      <c r="B25" s="67" t="s">
        <v>101</v>
      </c>
      <c r="C25" s="39">
        <f t="shared" si="1"/>
        <v>784.08</v>
      </c>
      <c r="D25" s="39">
        <f t="shared" si="0"/>
        <v>784.08</v>
      </c>
      <c r="E25" s="39">
        <f t="shared" si="0"/>
        <v>784.08</v>
      </c>
      <c r="F25" s="39">
        <f t="shared" si="0"/>
        <v>1465.2</v>
      </c>
      <c r="G25" s="39">
        <f t="shared" si="0"/>
        <v>1884.96</v>
      </c>
      <c r="H25" s="39">
        <f t="shared" si="0"/>
        <v>1884.96</v>
      </c>
      <c r="I25" s="39">
        <f t="shared" si="0"/>
        <v>2613.6</v>
      </c>
      <c r="J25" s="39">
        <f t="shared" si="0"/>
        <v>2613.6</v>
      </c>
      <c r="K25" s="40">
        <f t="shared" si="0"/>
        <v>435.6</v>
      </c>
      <c r="L25" s="40">
        <f t="shared" si="0"/>
        <v>435.6</v>
      </c>
      <c r="M25" s="40">
        <f t="shared" si="0"/>
        <v>435.6</v>
      </c>
      <c r="N25" s="40">
        <f t="shared" si="0"/>
        <v>217.84</v>
      </c>
      <c r="O25" s="40">
        <f t="shared" si="0"/>
        <v>217.84</v>
      </c>
      <c r="P25" s="40">
        <f t="shared" si="0"/>
        <v>217.84</v>
      </c>
      <c r="Q25" s="40">
        <f t="shared" si="0"/>
        <v>217.84</v>
      </c>
      <c r="R25" s="40">
        <f t="shared" si="0"/>
        <v>217.84</v>
      </c>
      <c r="S25" s="68">
        <f t="shared" si="0"/>
        <v>198</v>
      </c>
    </row>
    <row r="26" spans="1:19" x14ac:dyDescent="0.25">
      <c r="A26" s="107"/>
      <c r="B26" s="67" t="s">
        <v>102</v>
      </c>
      <c r="C26" s="39">
        <f t="shared" si="1"/>
        <v>254.83</v>
      </c>
      <c r="D26" s="39">
        <f t="shared" si="0"/>
        <v>254.83</v>
      </c>
      <c r="E26" s="39">
        <f t="shared" si="0"/>
        <v>254.83</v>
      </c>
      <c r="F26" s="39">
        <f t="shared" si="0"/>
        <v>476.19</v>
      </c>
      <c r="G26" s="39">
        <f t="shared" si="0"/>
        <v>612.61</v>
      </c>
      <c r="H26" s="39">
        <f t="shared" si="0"/>
        <v>612.61</v>
      </c>
      <c r="I26" s="39">
        <f t="shared" si="0"/>
        <v>849.42</v>
      </c>
      <c r="J26" s="39">
        <f t="shared" si="0"/>
        <v>849.42</v>
      </c>
      <c r="K26" s="40">
        <f t="shared" si="0"/>
        <v>152.46</v>
      </c>
      <c r="L26" s="40">
        <f t="shared" si="0"/>
        <v>152.46</v>
      </c>
      <c r="M26" s="40">
        <f t="shared" si="0"/>
        <v>152.46</v>
      </c>
      <c r="N26" s="40">
        <f t="shared" si="0"/>
        <v>76.239999999999995</v>
      </c>
      <c r="O26" s="40">
        <f t="shared" si="0"/>
        <v>76.239999999999995</v>
      </c>
      <c r="P26" s="40">
        <f t="shared" si="0"/>
        <v>76.239999999999995</v>
      </c>
      <c r="Q26" s="40">
        <f t="shared" si="0"/>
        <v>76.239999999999995</v>
      </c>
      <c r="R26" s="40">
        <f t="shared" si="0"/>
        <v>76.239999999999995</v>
      </c>
      <c r="S26" s="68">
        <f t="shared" si="0"/>
        <v>64.349999999999994</v>
      </c>
    </row>
    <row r="27" spans="1:19" ht="15.75" thickBot="1" x14ac:dyDescent="0.3">
      <c r="A27" s="107"/>
      <c r="B27" s="69" t="s">
        <v>103</v>
      </c>
      <c r="C27" s="70">
        <f t="shared" si="1"/>
        <v>1960.2</v>
      </c>
      <c r="D27" s="70">
        <f t="shared" si="0"/>
        <v>1960.2</v>
      </c>
      <c r="E27" s="70">
        <f t="shared" si="0"/>
        <v>1960.2</v>
      </c>
      <c r="F27" s="70">
        <f t="shared" si="0"/>
        <v>3663</v>
      </c>
      <c r="G27" s="70">
        <f t="shared" si="0"/>
        <v>4712.3999999999996</v>
      </c>
      <c r="H27" s="70">
        <f t="shared" si="0"/>
        <v>4712.3999999999996</v>
      </c>
      <c r="I27" s="70">
        <f t="shared" si="0"/>
        <v>6534</v>
      </c>
      <c r="J27" s="70">
        <f t="shared" si="0"/>
        <v>6534</v>
      </c>
      <c r="K27" s="71">
        <f t="shared" si="0"/>
        <v>1089</v>
      </c>
      <c r="L27" s="71">
        <f t="shared" si="0"/>
        <v>1089</v>
      </c>
      <c r="M27" s="71">
        <f t="shared" si="0"/>
        <v>1089</v>
      </c>
      <c r="N27" s="71">
        <f t="shared" si="0"/>
        <v>544.6</v>
      </c>
      <c r="O27" s="71">
        <f t="shared" si="0"/>
        <v>544.6</v>
      </c>
      <c r="P27" s="71">
        <f t="shared" si="0"/>
        <v>544.6</v>
      </c>
      <c r="Q27" s="71">
        <f t="shared" si="0"/>
        <v>544.6</v>
      </c>
      <c r="R27" s="71">
        <f t="shared" si="0"/>
        <v>544.6</v>
      </c>
      <c r="S27" s="72">
        <f t="shared" si="0"/>
        <v>495</v>
      </c>
    </row>
    <row r="28" spans="1:19" x14ac:dyDescent="0.25">
      <c r="A28" s="107" t="s">
        <v>104</v>
      </c>
      <c r="B28" s="63" t="s">
        <v>95</v>
      </c>
      <c r="C28" s="64">
        <f>ROUND(C$6*C10,2)</f>
        <v>249.48</v>
      </c>
      <c r="D28" s="64">
        <f t="shared" ref="D28:S28" si="2">ROUND(D$6*D10,2)</f>
        <v>249.48</v>
      </c>
      <c r="E28" s="64">
        <f t="shared" si="2"/>
        <v>249.48</v>
      </c>
      <c r="F28" s="64">
        <f t="shared" si="2"/>
        <v>349.27</v>
      </c>
      <c r="G28" s="64">
        <f t="shared" si="2"/>
        <v>449.06</v>
      </c>
      <c r="H28" s="64">
        <f t="shared" si="2"/>
        <v>449.06</v>
      </c>
      <c r="I28" s="64">
        <f t="shared" si="2"/>
        <v>623.70000000000005</v>
      </c>
      <c r="J28" s="64">
        <f t="shared" si="2"/>
        <v>623.70000000000005</v>
      </c>
      <c r="K28" s="65">
        <f t="shared" si="2"/>
        <v>123.75</v>
      </c>
      <c r="L28" s="65">
        <f t="shared" si="2"/>
        <v>123.75</v>
      </c>
      <c r="M28" s="65">
        <f t="shared" si="2"/>
        <v>123.75</v>
      </c>
      <c r="N28" s="65">
        <f t="shared" si="2"/>
        <v>61.88</v>
      </c>
      <c r="O28" s="65">
        <f t="shared" si="2"/>
        <v>61.88</v>
      </c>
      <c r="P28" s="65">
        <f t="shared" si="2"/>
        <v>61.88</v>
      </c>
      <c r="Q28" s="65">
        <f t="shared" si="2"/>
        <v>61.88</v>
      </c>
      <c r="R28" s="65">
        <f t="shared" si="2"/>
        <v>61.88</v>
      </c>
      <c r="S28" s="66">
        <f t="shared" si="2"/>
        <v>51.98</v>
      </c>
    </row>
    <row r="29" spans="1:19" x14ac:dyDescent="0.25">
      <c r="A29" s="107"/>
      <c r="B29" s="67" t="s">
        <v>96</v>
      </c>
      <c r="C29" s="39">
        <f t="shared" ref="C29:S36" si="3">ROUND(C$6*C11,2)</f>
        <v>178.2</v>
      </c>
      <c r="D29" s="39">
        <f t="shared" si="3"/>
        <v>178.2</v>
      </c>
      <c r="E29" s="39">
        <f t="shared" si="3"/>
        <v>178.2</v>
      </c>
      <c r="F29" s="39">
        <f t="shared" si="3"/>
        <v>332.64</v>
      </c>
      <c r="G29" s="39">
        <f t="shared" si="3"/>
        <v>427.68</v>
      </c>
      <c r="H29" s="39">
        <f t="shared" si="3"/>
        <v>427.68</v>
      </c>
      <c r="I29" s="39">
        <f t="shared" si="3"/>
        <v>594</v>
      </c>
      <c r="J29" s="39">
        <f t="shared" si="3"/>
        <v>594</v>
      </c>
      <c r="K29" s="40">
        <f t="shared" si="3"/>
        <v>138.6</v>
      </c>
      <c r="L29" s="40">
        <f t="shared" si="3"/>
        <v>138.6</v>
      </c>
      <c r="M29" s="40">
        <f t="shared" si="3"/>
        <v>138.6</v>
      </c>
      <c r="N29" s="40">
        <f t="shared" si="3"/>
        <v>69.3</v>
      </c>
      <c r="O29" s="40">
        <f t="shared" si="3"/>
        <v>69.3</v>
      </c>
      <c r="P29" s="40">
        <f t="shared" si="3"/>
        <v>69.3</v>
      </c>
      <c r="Q29" s="40">
        <f t="shared" si="3"/>
        <v>69.3</v>
      </c>
      <c r="R29" s="40">
        <f t="shared" si="3"/>
        <v>69.3</v>
      </c>
      <c r="S29" s="68">
        <f t="shared" si="3"/>
        <v>0</v>
      </c>
    </row>
    <row r="30" spans="1:19" ht="15" customHeight="1" x14ac:dyDescent="0.25">
      <c r="A30" s="107"/>
      <c r="B30" s="67" t="s">
        <v>97</v>
      </c>
      <c r="C30" s="39">
        <f t="shared" si="3"/>
        <v>249.48</v>
      </c>
      <c r="D30" s="39">
        <f t="shared" si="3"/>
        <v>249.48</v>
      </c>
      <c r="E30" s="39">
        <f t="shared" si="3"/>
        <v>249.48</v>
      </c>
      <c r="F30" s="39">
        <f t="shared" si="3"/>
        <v>349.27</v>
      </c>
      <c r="G30" s="39">
        <f t="shared" si="3"/>
        <v>449.06</v>
      </c>
      <c r="H30" s="39">
        <f t="shared" si="3"/>
        <v>449.06</v>
      </c>
      <c r="I30" s="39">
        <f t="shared" si="3"/>
        <v>623.70000000000005</v>
      </c>
      <c r="J30" s="39">
        <f t="shared" si="3"/>
        <v>623.70000000000005</v>
      </c>
      <c r="K30" s="40">
        <f t="shared" si="3"/>
        <v>138.6</v>
      </c>
      <c r="L30" s="40">
        <f t="shared" si="3"/>
        <v>138.6</v>
      </c>
      <c r="M30" s="40">
        <f t="shared" si="3"/>
        <v>138.6</v>
      </c>
      <c r="N30" s="40">
        <f t="shared" si="3"/>
        <v>69.3</v>
      </c>
      <c r="O30" s="40">
        <f t="shared" si="3"/>
        <v>69.3</v>
      </c>
      <c r="P30" s="40">
        <f t="shared" si="3"/>
        <v>69.3</v>
      </c>
      <c r="Q30" s="40">
        <f t="shared" si="3"/>
        <v>69.3</v>
      </c>
      <c r="R30" s="40">
        <f t="shared" si="3"/>
        <v>69.3</v>
      </c>
      <c r="S30" s="68">
        <f t="shared" si="3"/>
        <v>51.98</v>
      </c>
    </row>
    <row r="31" spans="1:19" x14ac:dyDescent="0.25">
      <c r="A31" s="107"/>
      <c r="B31" s="67" t="s">
        <v>98</v>
      </c>
      <c r="C31" s="39">
        <f t="shared" si="3"/>
        <v>249.48</v>
      </c>
      <c r="D31" s="39">
        <f t="shared" si="3"/>
        <v>249.48</v>
      </c>
      <c r="E31" s="39">
        <f t="shared" si="3"/>
        <v>249.48</v>
      </c>
      <c r="F31" s="39">
        <f t="shared" si="3"/>
        <v>349.27</v>
      </c>
      <c r="G31" s="39">
        <f t="shared" si="3"/>
        <v>449.06</v>
      </c>
      <c r="H31" s="39">
        <f t="shared" si="3"/>
        <v>449.06</v>
      </c>
      <c r="I31" s="39">
        <f t="shared" si="3"/>
        <v>623.70000000000005</v>
      </c>
      <c r="J31" s="39">
        <f t="shared" si="3"/>
        <v>623.70000000000005</v>
      </c>
      <c r="K31" s="40">
        <f t="shared" si="3"/>
        <v>123.75</v>
      </c>
      <c r="L31" s="40">
        <f t="shared" si="3"/>
        <v>123.75</v>
      </c>
      <c r="M31" s="40">
        <f t="shared" si="3"/>
        <v>123.75</v>
      </c>
      <c r="N31" s="40">
        <f t="shared" si="3"/>
        <v>61.88</v>
      </c>
      <c r="O31" s="40">
        <f t="shared" si="3"/>
        <v>61.88</v>
      </c>
      <c r="P31" s="40">
        <f t="shared" si="3"/>
        <v>61.88</v>
      </c>
      <c r="Q31" s="40">
        <f t="shared" si="3"/>
        <v>61.88</v>
      </c>
      <c r="R31" s="40">
        <f t="shared" si="3"/>
        <v>61.88</v>
      </c>
      <c r="S31" s="68">
        <f t="shared" si="3"/>
        <v>51.98</v>
      </c>
    </row>
    <row r="32" spans="1:19" x14ac:dyDescent="0.25">
      <c r="A32" s="107"/>
      <c r="B32" s="67" t="s">
        <v>99</v>
      </c>
      <c r="C32" s="39">
        <f t="shared" si="3"/>
        <v>249.48</v>
      </c>
      <c r="D32" s="39">
        <f t="shared" si="3"/>
        <v>249.48</v>
      </c>
      <c r="E32" s="39">
        <f t="shared" si="3"/>
        <v>249.48</v>
      </c>
      <c r="F32" s="39">
        <f t="shared" si="3"/>
        <v>349.27</v>
      </c>
      <c r="G32" s="39">
        <f t="shared" si="3"/>
        <v>449.06</v>
      </c>
      <c r="H32" s="39">
        <f t="shared" si="3"/>
        <v>449.06</v>
      </c>
      <c r="I32" s="39">
        <f t="shared" si="3"/>
        <v>623.70000000000005</v>
      </c>
      <c r="J32" s="39">
        <f t="shared" si="3"/>
        <v>623.70000000000005</v>
      </c>
      <c r="K32" s="40">
        <f t="shared" si="3"/>
        <v>128.69999999999999</v>
      </c>
      <c r="L32" s="40">
        <f t="shared" si="3"/>
        <v>128.69999999999999</v>
      </c>
      <c r="M32" s="40">
        <f t="shared" si="3"/>
        <v>128.69999999999999</v>
      </c>
      <c r="N32" s="40">
        <f t="shared" si="3"/>
        <v>64.349999999999994</v>
      </c>
      <c r="O32" s="40">
        <f t="shared" si="3"/>
        <v>64.349999999999994</v>
      </c>
      <c r="P32" s="40">
        <f t="shared" si="3"/>
        <v>64.349999999999994</v>
      </c>
      <c r="Q32" s="40">
        <f t="shared" si="3"/>
        <v>64.349999999999994</v>
      </c>
      <c r="R32" s="40">
        <f t="shared" si="3"/>
        <v>64.349999999999994</v>
      </c>
      <c r="S32" s="68">
        <f t="shared" si="3"/>
        <v>51.98</v>
      </c>
    </row>
    <row r="33" spans="1:19" x14ac:dyDescent="0.25">
      <c r="A33" s="107"/>
      <c r="B33" s="67" t="s">
        <v>100</v>
      </c>
      <c r="C33" s="39">
        <f t="shared" si="3"/>
        <v>187.11</v>
      </c>
      <c r="D33" s="39">
        <f t="shared" si="3"/>
        <v>187.11</v>
      </c>
      <c r="E33" s="39">
        <f t="shared" si="3"/>
        <v>187.11</v>
      </c>
      <c r="F33" s="39">
        <f t="shared" si="3"/>
        <v>349.27</v>
      </c>
      <c r="G33" s="39">
        <f t="shared" si="3"/>
        <v>449.06</v>
      </c>
      <c r="H33" s="39">
        <f t="shared" si="3"/>
        <v>449.06</v>
      </c>
      <c r="I33" s="39">
        <f t="shared" si="3"/>
        <v>623.70000000000005</v>
      </c>
      <c r="J33" s="39">
        <f t="shared" si="3"/>
        <v>623.70000000000005</v>
      </c>
      <c r="K33" s="40">
        <f t="shared" si="3"/>
        <v>123.75</v>
      </c>
      <c r="L33" s="40">
        <f t="shared" si="3"/>
        <v>123.75</v>
      </c>
      <c r="M33" s="40">
        <f t="shared" si="3"/>
        <v>123.75</v>
      </c>
      <c r="N33" s="40">
        <f t="shared" si="3"/>
        <v>61.88</v>
      </c>
      <c r="O33" s="40">
        <f t="shared" si="3"/>
        <v>61.88</v>
      </c>
      <c r="P33" s="40">
        <f t="shared" si="3"/>
        <v>61.88</v>
      </c>
      <c r="Q33" s="40">
        <f t="shared" si="3"/>
        <v>61.88</v>
      </c>
      <c r="R33" s="40">
        <f t="shared" si="3"/>
        <v>61.88</v>
      </c>
      <c r="S33" s="68">
        <f t="shared" si="3"/>
        <v>51.98</v>
      </c>
    </row>
    <row r="34" spans="1:19" x14ac:dyDescent="0.25">
      <c r="A34" s="107"/>
      <c r="B34" s="67" t="s">
        <v>101</v>
      </c>
      <c r="C34" s="39">
        <f t="shared" si="3"/>
        <v>712.8</v>
      </c>
      <c r="D34" s="39">
        <f t="shared" si="3"/>
        <v>712.8</v>
      </c>
      <c r="E34" s="39">
        <f t="shared" si="3"/>
        <v>712.8</v>
      </c>
      <c r="F34" s="39">
        <f t="shared" si="3"/>
        <v>1330.56</v>
      </c>
      <c r="G34" s="39">
        <f t="shared" si="3"/>
        <v>1710.72</v>
      </c>
      <c r="H34" s="39">
        <f t="shared" si="3"/>
        <v>1710.72</v>
      </c>
      <c r="I34" s="39">
        <f t="shared" si="3"/>
        <v>2376</v>
      </c>
      <c r="J34" s="39">
        <f t="shared" si="3"/>
        <v>2376</v>
      </c>
      <c r="K34" s="40">
        <f t="shared" si="3"/>
        <v>396</v>
      </c>
      <c r="L34" s="40">
        <f t="shared" si="3"/>
        <v>396</v>
      </c>
      <c r="M34" s="40">
        <f t="shared" si="3"/>
        <v>396</v>
      </c>
      <c r="N34" s="40">
        <f t="shared" si="3"/>
        <v>198</v>
      </c>
      <c r="O34" s="40">
        <f t="shared" si="3"/>
        <v>198</v>
      </c>
      <c r="P34" s="40">
        <f t="shared" si="3"/>
        <v>198</v>
      </c>
      <c r="Q34" s="40">
        <f t="shared" si="3"/>
        <v>198</v>
      </c>
      <c r="R34" s="40">
        <f t="shared" si="3"/>
        <v>198</v>
      </c>
      <c r="S34" s="68">
        <f t="shared" si="3"/>
        <v>198</v>
      </c>
    </row>
    <row r="35" spans="1:19" x14ac:dyDescent="0.25">
      <c r="A35" s="107"/>
      <c r="B35" s="67" t="s">
        <v>102</v>
      </c>
      <c r="C35" s="39">
        <f t="shared" si="3"/>
        <v>231.66</v>
      </c>
      <c r="D35" s="39">
        <f t="shared" si="3"/>
        <v>231.66</v>
      </c>
      <c r="E35" s="39">
        <f t="shared" si="3"/>
        <v>231.66</v>
      </c>
      <c r="F35" s="39">
        <f t="shared" si="3"/>
        <v>432.43</v>
      </c>
      <c r="G35" s="39">
        <f t="shared" si="3"/>
        <v>555.98</v>
      </c>
      <c r="H35" s="39">
        <f t="shared" si="3"/>
        <v>555.98</v>
      </c>
      <c r="I35" s="39">
        <f t="shared" si="3"/>
        <v>772.2</v>
      </c>
      <c r="J35" s="39">
        <f t="shared" si="3"/>
        <v>772.2</v>
      </c>
      <c r="K35" s="40">
        <f t="shared" si="3"/>
        <v>138.6</v>
      </c>
      <c r="L35" s="40">
        <f t="shared" si="3"/>
        <v>138.6</v>
      </c>
      <c r="M35" s="40">
        <f t="shared" si="3"/>
        <v>138.6</v>
      </c>
      <c r="N35" s="40">
        <f t="shared" si="3"/>
        <v>69.3</v>
      </c>
      <c r="O35" s="40">
        <f t="shared" si="3"/>
        <v>69.3</v>
      </c>
      <c r="P35" s="40">
        <f t="shared" si="3"/>
        <v>69.3</v>
      </c>
      <c r="Q35" s="40">
        <f t="shared" si="3"/>
        <v>69.3</v>
      </c>
      <c r="R35" s="40">
        <f t="shared" si="3"/>
        <v>69.3</v>
      </c>
      <c r="S35" s="68">
        <f t="shared" si="3"/>
        <v>64.349999999999994</v>
      </c>
    </row>
    <row r="36" spans="1:19" ht="15.75" thickBot="1" x14ac:dyDescent="0.3">
      <c r="A36" s="107"/>
      <c r="B36" s="69" t="s">
        <v>103</v>
      </c>
      <c r="C36" s="70">
        <f t="shared" si="3"/>
        <v>1782</v>
      </c>
      <c r="D36" s="70">
        <f t="shared" si="3"/>
        <v>1782</v>
      </c>
      <c r="E36" s="70">
        <f t="shared" si="3"/>
        <v>1782</v>
      </c>
      <c r="F36" s="70">
        <f t="shared" si="3"/>
        <v>3326.4</v>
      </c>
      <c r="G36" s="70">
        <f t="shared" si="3"/>
        <v>4276.8</v>
      </c>
      <c r="H36" s="70">
        <f t="shared" si="3"/>
        <v>4276.8</v>
      </c>
      <c r="I36" s="70">
        <f t="shared" si="3"/>
        <v>5940</v>
      </c>
      <c r="J36" s="70">
        <f t="shared" si="3"/>
        <v>5940</v>
      </c>
      <c r="K36" s="71">
        <f t="shared" si="3"/>
        <v>990</v>
      </c>
      <c r="L36" s="71">
        <f t="shared" si="3"/>
        <v>990</v>
      </c>
      <c r="M36" s="71">
        <f t="shared" si="3"/>
        <v>990</v>
      </c>
      <c r="N36" s="71">
        <f t="shared" si="3"/>
        <v>495</v>
      </c>
      <c r="O36" s="71">
        <f t="shared" si="3"/>
        <v>495</v>
      </c>
      <c r="P36" s="71">
        <f t="shared" si="3"/>
        <v>495</v>
      </c>
      <c r="Q36" s="71">
        <f t="shared" si="3"/>
        <v>495</v>
      </c>
      <c r="R36" s="71">
        <f t="shared" si="3"/>
        <v>495</v>
      </c>
      <c r="S36" s="72">
        <f t="shared" si="3"/>
        <v>495</v>
      </c>
    </row>
    <row r="40" spans="1:19" ht="15.75" thickBot="1" x14ac:dyDescent="0.3">
      <c r="C40" s="10">
        <f>Arkusz1!D21</f>
        <v>0</v>
      </c>
      <c r="D40" s="11"/>
      <c r="E40" s="11"/>
      <c r="F40" s="12">
        <f>Arkusz1!G21</f>
        <v>0</v>
      </c>
      <c r="G40" s="11"/>
      <c r="H40" s="11"/>
      <c r="I40" s="12">
        <f>Arkusz1!J21</f>
        <v>0</v>
      </c>
      <c r="J40" s="11"/>
    </row>
    <row r="41" spans="1:19" ht="15.75" thickBot="1" x14ac:dyDescent="0.3">
      <c r="C41" s="13"/>
      <c r="D41" s="14">
        <f>Arkusz1!E22</f>
        <v>0</v>
      </c>
      <c r="E41" s="14">
        <f>Arkusz1!F22</f>
        <v>0</v>
      </c>
      <c r="F41" s="13"/>
      <c r="G41" s="14">
        <f>Arkusz1!H22</f>
        <v>0</v>
      </c>
      <c r="H41" s="14">
        <f>Arkusz1!I22</f>
        <v>0</v>
      </c>
      <c r="I41" s="13"/>
      <c r="J41" s="14">
        <f>Arkusz1!K22</f>
        <v>0</v>
      </c>
    </row>
    <row r="42" spans="1:19" ht="15.75" thickBot="1" x14ac:dyDescent="0.3">
      <c r="C42" s="15"/>
      <c r="D42" s="16">
        <f>Arkusz1!E23</f>
        <v>0</v>
      </c>
      <c r="E42" s="16">
        <f>Arkusz1!F23</f>
        <v>0</v>
      </c>
      <c r="F42" s="15"/>
      <c r="G42" s="16">
        <f>Arkusz1!H23</f>
        <v>0</v>
      </c>
      <c r="H42" s="16">
        <f>Arkusz1!I23</f>
        <v>0</v>
      </c>
      <c r="I42" s="15"/>
      <c r="J42" s="16">
        <f>Arkusz1!K23</f>
        <v>0</v>
      </c>
    </row>
    <row r="43" spans="1:19" ht="15.75" thickBot="1" x14ac:dyDescent="0.3">
      <c r="C43" s="17"/>
      <c r="D43" s="18">
        <f>Arkusz1!E24</f>
        <v>0</v>
      </c>
      <c r="E43" s="18">
        <f>Arkusz1!F24</f>
        <v>0</v>
      </c>
      <c r="F43" s="19"/>
      <c r="G43" s="18">
        <f>Arkusz1!H24</f>
        <v>0</v>
      </c>
      <c r="H43" s="18">
        <f>Arkusz1!I24</f>
        <v>0</v>
      </c>
      <c r="I43" s="19"/>
      <c r="J43" s="18">
        <f>Arkusz1!K24</f>
        <v>0</v>
      </c>
    </row>
    <row r="44" spans="1:19" ht="15.75" thickBot="1" x14ac:dyDescent="0.3">
      <c r="C44" s="22">
        <f>C$7*C40</f>
        <v>0</v>
      </c>
      <c r="D44" s="13"/>
      <c r="E44" s="13"/>
      <c r="F44" s="13"/>
      <c r="G44" s="13"/>
      <c r="H44" s="13"/>
      <c r="I44" s="13"/>
      <c r="J44" s="13"/>
    </row>
    <row r="45" spans="1:19" ht="15.75" thickBot="1" x14ac:dyDescent="0.3">
      <c r="C45" s="13"/>
      <c r="D45" s="21"/>
      <c r="E45" s="21"/>
      <c r="F45" s="22">
        <f>F$7*F40</f>
        <v>0</v>
      </c>
      <c r="G45" s="13"/>
      <c r="H45" s="13"/>
      <c r="I45" s="22">
        <f>I$7*I40</f>
        <v>0</v>
      </c>
      <c r="J45" s="13"/>
    </row>
    <row r="46" spans="1:19" ht="15.75" thickBot="1" x14ac:dyDescent="0.3">
      <c r="C46" s="13"/>
      <c r="D46" s="22">
        <f>D$7*D41</f>
        <v>0</v>
      </c>
      <c r="E46" s="22">
        <f>E$7*E41</f>
        <v>0</v>
      </c>
      <c r="F46" s="13"/>
      <c r="G46" s="13"/>
      <c r="H46" s="13"/>
      <c r="I46" s="13"/>
      <c r="J46" s="21"/>
    </row>
    <row r="47" spans="1:19" ht="15.75" thickBot="1" x14ac:dyDescent="0.3">
      <c r="C47" s="21"/>
      <c r="D47" s="21"/>
      <c r="E47" s="21"/>
      <c r="F47" s="21"/>
      <c r="G47" s="22">
        <f>G$7*G41</f>
        <v>0</v>
      </c>
      <c r="H47" s="22">
        <f>H$7*H41</f>
        <v>0</v>
      </c>
      <c r="I47" s="21"/>
      <c r="J47" s="22">
        <f>J$7*J41</f>
        <v>0</v>
      </c>
    </row>
    <row r="48" spans="1:19" ht="15.75" thickBot="1" x14ac:dyDescent="0.3">
      <c r="C48" s="19"/>
      <c r="D48" s="22">
        <f>D$7*D42</f>
        <v>0</v>
      </c>
      <c r="E48" s="22">
        <f>E$7*E42</f>
        <v>0</v>
      </c>
      <c r="F48" s="19"/>
      <c r="G48" s="21"/>
      <c r="H48" s="21"/>
      <c r="I48" s="19"/>
      <c r="J48" s="13"/>
    </row>
    <row r="49" spans="3:10" ht="15.75" thickBot="1" x14ac:dyDescent="0.3">
      <c r="C49" s="13"/>
      <c r="D49" s="21"/>
      <c r="E49" s="21"/>
      <c r="F49" s="13"/>
      <c r="G49" s="22">
        <f>G$7*G42</f>
        <v>0</v>
      </c>
      <c r="H49" s="22">
        <f>H$7*H42</f>
        <v>0</v>
      </c>
      <c r="I49" s="13"/>
      <c r="J49" s="22">
        <f>J$7*J42</f>
        <v>0</v>
      </c>
    </row>
    <row r="50" spans="3:10" ht="15.75" thickBot="1" x14ac:dyDescent="0.3">
      <c r="C50" s="13"/>
      <c r="D50" s="22">
        <f>D$7*D43</f>
        <v>0</v>
      </c>
      <c r="E50" s="22">
        <f>E$7*E43</f>
        <v>0</v>
      </c>
      <c r="F50" s="13"/>
      <c r="G50" s="13"/>
      <c r="H50" s="13"/>
      <c r="I50" s="13"/>
      <c r="J50" s="13"/>
    </row>
    <row r="51" spans="3:10" ht="15.75" thickBot="1" x14ac:dyDescent="0.3">
      <c r="C51" s="21"/>
      <c r="D51" s="21"/>
      <c r="E51" s="21"/>
      <c r="F51" s="21"/>
      <c r="G51" s="22">
        <f>G$7*G43</f>
        <v>0</v>
      </c>
      <c r="H51" s="22">
        <f>H$7*H43</f>
        <v>0</v>
      </c>
      <c r="I51" s="21"/>
      <c r="J51" s="22">
        <f>J$7*J43</f>
        <v>0</v>
      </c>
    </row>
    <row r="53" spans="3:10" ht="15.75" thickBot="1" x14ac:dyDescent="0.3">
      <c r="C53" s="10">
        <f>Arkusz1!D49</f>
        <v>0</v>
      </c>
      <c r="D53" s="10">
        <f>Arkusz1!E49</f>
        <v>0</v>
      </c>
      <c r="E53" s="10">
        <f>Arkusz1!F49</f>
        <v>0</v>
      </c>
      <c r="F53" s="10">
        <f>Arkusz1!G49</f>
        <v>0</v>
      </c>
      <c r="G53" s="10">
        <f>Arkusz1!H49</f>
        <v>0</v>
      </c>
      <c r="H53" s="10">
        <f>Arkusz1!I49</f>
        <v>0</v>
      </c>
      <c r="I53" s="10">
        <f>Arkusz1!J49</f>
        <v>0</v>
      </c>
      <c r="J53" s="10">
        <f>Arkusz1!K49</f>
        <v>0</v>
      </c>
    </row>
    <row r="54" spans="3:10" ht="15.75" thickBot="1" x14ac:dyDescent="0.3">
      <c r="C54" s="22">
        <f>K$7*C53</f>
        <v>0</v>
      </c>
      <c r="D54" s="22">
        <f t="shared" ref="D54:J54" si="4">L$7*D53</f>
        <v>0</v>
      </c>
      <c r="E54" s="22">
        <f t="shared" si="4"/>
        <v>0</v>
      </c>
      <c r="F54" s="22">
        <f t="shared" si="4"/>
        <v>0</v>
      </c>
      <c r="G54" s="22">
        <f t="shared" si="4"/>
        <v>0</v>
      </c>
      <c r="H54" s="22">
        <f t="shared" si="4"/>
        <v>0</v>
      </c>
      <c r="I54" s="22">
        <f t="shared" si="4"/>
        <v>0</v>
      </c>
      <c r="J54" s="22">
        <f t="shared" si="4"/>
        <v>0</v>
      </c>
    </row>
    <row r="55" spans="3:10" ht="15.75" thickBot="1" x14ac:dyDescent="0.3"/>
    <row r="56" spans="3:10" ht="15.75" thickBot="1" x14ac:dyDescent="0.3">
      <c r="C56" s="14">
        <f>Arkusz1!D61</f>
        <v>0</v>
      </c>
      <c r="D56" s="14">
        <f>Arkusz1!E61</f>
        <v>0</v>
      </c>
      <c r="E56" s="14">
        <f>Arkusz1!F61</f>
        <v>0</v>
      </c>
      <c r="F56" s="14">
        <f>Arkusz1!G61</f>
        <v>0</v>
      </c>
      <c r="G56" s="14">
        <f>Arkusz1!H61</f>
        <v>0</v>
      </c>
      <c r="H56" s="14">
        <f>Arkusz1!I61</f>
        <v>0</v>
      </c>
      <c r="I56" s="14">
        <f>Arkusz1!J61</f>
        <v>0</v>
      </c>
      <c r="J56" s="14">
        <f>Arkusz1!K61</f>
        <v>0</v>
      </c>
    </row>
    <row r="57" spans="3:10" ht="15.75" thickBot="1" x14ac:dyDescent="0.3">
      <c r="C57" s="30">
        <f>Arkusz1!D62</f>
        <v>0</v>
      </c>
      <c r="D57" s="30">
        <f>Arkusz1!E62</f>
        <v>0</v>
      </c>
      <c r="E57" s="30">
        <f>Arkusz1!F62</f>
        <v>0</v>
      </c>
      <c r="F57" s="30">
        <f>Arkusz1!G62</f>
        <v>0</v>
      </c>
      <c r="G57" s="30">
        <f>Arkusz1!H62</f>
        <v>0</v>
      </c>
      <c r="H57" s="30">
        <f>Arkusz1!I62</f>
        <v>0</v>
      </c>
      <c r="I57" s="30">
        <f>Arkusz1!J62</f>
        <v>0</v>
      </c>
      <c r="J57" s="30">
        <f>Arkusz1!K62</f>
        <v>0</v>
      </c>
    </row>
    <row r="58" spans="3:10" ht="15.75" thickBot="1" x14ac:dyDescent="0.3">
      <c r="C58" s="10">
        <f>Arkusz1!D63</f>
        <v>0</v>
      </c>
      <c r="D58" s="10">
        <f>Arkusz1!E63</f>
        <v>0</v>
      </c>
      <c r="E58" s="10">
        <f>Arkusz1!F63</f>
        <v>0</v>
      </c>
      <c r="F58" s="10">
        <f>Arkusz1!G63</f>
        <v>0</v>
      </c>
      <c r="G58" s="10">
        <f>Arkusz1!H63</f>
        <v>0</v>
      </c>
      <c r="H58" s="10">
        <f>Arkusz1!I63</f>
        <v>0</v>
      </c>
      <c r="I58" s="10">
        <f>Arkusz1!J63</f>
        <v>0</v>
      </c>
      <c r="J58" s="10">
        <f>Arkusz1!K63</f>
        <v>0</v>
      </c>
    </row>
    <row r="59" spans="3:10" ht="15.75" thickBot="1" x14ac:dyDescent="0.3">
      <c r="C59" s="10">
        <f>Arkusz1!D64</f>
        <v>0</v>
      </c>
      <c r="D59" s="10">
        <f>Arkusz1!E64</f>
        <v>0</v>
      </c>
      <c r="E59" s="10">
        <f>Arkusz1!F64</f>
        <v>0</v>
      </c>
      <c r="F59" s="10">
        <f>Arkusz1!G64</f>
        <v>0</v>
      </c>
      <c r="G59" s="10">
        <f>Arkusz1!H64</f>
        <v>0</v>
      </c>
      <c r="H59" s="10">
        <f>Arkusz1!I64</f>
        <v>0</v>
      </c>
      <c r="I59" s="10">
        <f>Arkusz1!J64</f>
        <v>0</v>
      </c>
      <c r="J59" s="10">
        <f>Arkusz1!K64</f>
        <v>0</v>
      </c>
    </row>
    <row r="60" spans="3:10" ht="15.75" thickBot="1" x14ac:dyDescent="0.3">
      <c r="C60" s="11"/>
      <c r="D60" s="11"/>
      <c r="E60" s="11"/>
      <c r="F60" s="10">
        <f>Arkusz1!G65</f>
        <v>0</v>
      </c>
      <c r="G60" s="10">
        <f>Arkusz1!H65</f>
        <v>0</v>
      </c>
      <c r="H60" s="11"/>
      <c r="I60" s="10">
        <f>Arkusz1!J65</f>
        <v>0</v>
      </c>
      <c r="J60" s="10">
        <f>Arkusz1!K65</f>
        <v>0</v>
      </c>
    </row>
    <row r="61" spans="3:10" ht="15.75" thickBot="1" x14ac:dyDescent="0.3">
      <c r="C61" s="20">
        <f>C$6*C56</f>
        <v>0</v>
      </c>
      <c r="D61" s="20">
        <f>D$6*D56</f>
        <v>0</v>
      </c>
      <c r="E61" s="20">
        <f>E$6*E56</f>
        <v>0</v>
      </c>
      <c r="F61" s="13"/>
      <c r="G61" s="13"/>
      <c r="H61" s="13"/>
      <c r="I61" s="13"/>
      <c r="J61" s="13"/>
    </row>
    <row r="62" spans="3:10" ht="15.75" thickBot="1" x14ac:dyDescent="0.3">
      <c r="C62" s="20">
        <f>C$7*C57</f>
        <v>0</v>
      </c>
      <c r="D62" s="20">
        <f>D$7*D57</f>
        <v>0</v>
      </c>
      <c r="E62" s="20">
        <f>E$7*E57</f>
        <v>0</v>
      </c>
      <c r="F62" s="13"/>
      <c r="G62" s="13"/>
      <c r="H62" s="13"/>
      <c r="I62" s="13"/>
      <c r="J62" s="13"/>
    </row>
    <row r="63" spans="3:10" ht="15.75" thickBot="1" x14ac:dyDescent="0.3">
      <c r="C63" s="13"/>
      <c r="D63" s="13"/>
      <c r="E63" s="13"/>
      <c r="F63" s="20">
        <f>F$6*F56</f>
        <v>0</v>
      </c>
      <c r="G63" s="20">
        <f>G$6*G56</f>
        <v>0</v>
      </c>
      <c r="H63" s="20">
        <f>H$6*H56</f>
        <v>0</v>
      </c>
      <c r="I63" s="20">
        <f>I$6*I56</f>
        <v>0</v>
      </c>
      <c r="J63" s="20">
        <f>J$6*J56</f>
        <v>0</v>
      </c>
    </row>
    <row r="64" spans="3:10" ht="15.75" thickBot="1" x14ac:dyDescent="0.3">
      <c r="C64" s="13"/>
      <c r="D64" s="13"/>
      <c r="E64" s="13"/>
      <c r="F64" s="20">
        <f>F$7*F57</f>
        <v>0</v>
      </c>
      <c r="G64" s="20">
        <f>G$7*G57</f>
        <v>0</v>
      </c>
      <c r="H64" s="20">
        <f>H$7*H57</f>
        <v>0</v>
      </c>
      <c r="I64" s="20">
        <f>I$7*I57</f>
        <v>0</v>
      </c>
      <c r="J64" s="20">
        <f>J$7*J57</f>
        <v>0</v>
      </c>
    </row>
    <row r="65" spans="3:10" ht="15.75" thickBot="1" x14ac:dyDescent="0.3">
      <c r="C65" s="20">
        <f t="shared" ref="C65:J65" si="5">K$6*C58</f>
        <v>0</v>
      </c>
      <c r="D65" s="20">
        <f t="shared" si="5"/>
        <v>0</v>
      </c>
      <c r="E65" s="20">
        <f t="shared" si="5"/>
        <v>0</v>
      </c>
      <c r="F65" s="20">
        <f t="shared" si="5"/>
        <v>0</v>
      </c>
      <c r="G65" s="20">
        <f t="shared" si="5"/>
        <v>0</v>
      </c>
      <c r="H65" s="20">
        <f t="shared" si="5"/>
        <v>0</v>
      </c>
      <c r="I65" s="20">
        <f t="shared" si="5"/>
        <v>0</v>
      </c>
      <c r="J65" s="20">
        <f t="shared" si="5"/>
        <v>0</v>
      </c>
    </row>
    <row r="66" spans="3:10" ht="15.75" thickBot="1" x14ac:dyDescent="0.3">
      <c r="C66" s="20">
        <f t="shared" ref="C66:J66" si="6">K$7*C59</f>
        <v>0</v>
      </c>
      <c r="D66" s="20">
        <f t="shared" si="6"/>
        <v>0</v>
      </c>
      <c r="E66" s="20">
        <f t="shared" si="6"/>
        <v>0</v>
      </c>
      <c r="F66" s="20">
        <f t="shared" si="6"/>
        <v>0</v>
      </c>
      <c r="G66" s="20">
        <f t="shared" si="6"/>
        <v>0</v>
      </c>
      <c r="H66" s="20">
        <f t="shared" si="6"/>
        <v>0</v>
      </c>
      <c r="I66" s="20">
        <f t="shared" si="6"/>
        <v>0</v>
      </c>
      <c r="J66" s="20">
        <f t="shared" si="6"/>
        <v>0</v>
      </c>
    </row>
    <row r="67" spans="3:10" ht="15.75" thickBot="1" x14ac:dyDescent="0.3">
      <c r="C67" s="15"/>
      <c r="D67" s="15"/>
      <c r="E67" s="15"/>
      <c r="F67" s="20">
        <f>$S$7*F60</f>
        <v>0</v>
      </c>
      <c r="G67" s="20">
        <f>$S$7*G60</f>
        <v>0</v>
      </c>
      <c r="H67" s="15"/>
      <c r="I67" s="20">
        <f>$S$7*I60</f>
        <v>0</v>
      </c>
      <c r="J67" s="20">
        <f>$S$7*J60</f>
        <v>0</v>
      </c>
    </row>
  </sheetData>
  <protectedRanges>
    <protectedRange sqref="C44 D46:E46 D48:E48 D50:E50 F45 G47:H47 J47 G49:H49 J49 G51:H51 J51 I45" name="Rozstęp13_1"/>
    <protectedRange sqref="C40:J43" name="Rozstęp7_1"/>
    <protectedRange sqref="C53:J54" name="Rozstęp26_1"/>
    <protectedRange sqref="C61:E62 C65:J66 F67:G67 I67:J67 F63:J64" name="Rozstęp31"/>
    <protectedRange sqref="C56:J60" name="Rozstęp28"/>
  </protectedRanges>
  <mergeCells count="3">
    <mergeCell ref="A10:A18"/>
    <mergeCell ref="A19:A27"/>
    <mergeCell ref="A28:A36"/>
  </mergeCells>
  <dataValidations count="4">
    <dataValidation type="whole" allowBlank="1" showInputMessage="1" showErrorMessage="1" sqref="C56:J60" xr:uid="{00000000-0002-0000-0100-000000000000}">
      <formula1>1</formula1>
      <formula2>90000000</formula2>
    </dataValidation>
    <dataValidation type="whole" operator="lessThanOrEqual" allowBlank="1" showInputMessage="1" showErrorMessage="1" sqref="C53:J53" xr:uid="{00000000-0002-0000-0100-000001000000}">
      <formula1>10000000000</formula1>
    </dataValidation>
    <dataValidation type="whole" allowBlank="1" showInputMessage="1" showErrorMessage="1" sqref="C40:J43" xr:uid="{00000000-0002-0000-0100-000002000000}">
      <formula1>1</formula1>
      <formula2>1000000</formula2>
    </dataValidation>
    <dataValidation allowBlank="1" showErrorMessage="1" sqref="B7:S18 B19:B36 S6" xr:uid="{00000000-0002-0000-0100-000003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Pracownik</dc:creator>
  <cp:lastModifiedBy>Pracownik</cp:lastModifiedBy>
  <cp:lastPrinted>2023-05-16T10:35:57Z</cp:lastPrinted>
  <dcterms:created xsi:type="dcterms:W3CDTF">2023-05-16T07:50:15Z</dcterms:created>
  <dcterms:modified xsi:type="dcterms:W3CDTF">2023-05-19T13:10:17Z</dcterms:modified>
</cp:coreProperties>
</file>