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en_skoroszyt"/>
  <xr:revisionPtr revIDLastSave="0" documentId="8_{A0577ECC-B831-495A-92A3-A3081F1AA18C}" xr6:coauthVersionLast="36" xr6:coauthVersionMax="36" xr10:uidLastSave="{00000000-0000-0000-0000-000000000000}"/>
  <bookViews>
    <workbookView xWindow="0" yWindow="0" windowWidth="28800" windowHeight="10245" tabRatio="910"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07" r:id="rId7"/>
    <sheet name="Tab 6 i 7" sheetId="108" r:id="rId8"/>
    <sheet name="Tab 8 i 9" sheetId="109" r:id="rId9"/>
    <sheet name="Tab 10" sheetId="110" r:id="rId10"/>
    <sheet name="Tab 1 (11)" sheetId="94" r:id="rId11"/>
    <sheet name="Tab 2 (12) i wykres 1" sheetId="135" r:id="rId12"/>
    <sheet name="Tab 3 (13) i wykres 2" sheetId="125" r:id="rId13"/>
    <sheet name="Tab 4 (14)" sheetId="95" r:id="rId14"/>
    <sheet name="Tab 5 (15)" sheetId="96" r:id="rId15"/>
    <sheet name="Wykres 3" sheetId="129" r:id="rId16"/>
    <sheet name="Tab 6 (16)" sheetId="97" r:id="rId17"/>
    <sheet name="Tab 7 (17)" sheetId="98" r:id="rId18"/>
    <sheet name="Tab 8 (18)" sheetId="99" r:id="rId19"/>
    <sheet name="Tab 9 (19) i 10 (20)" sheetId="101" r:id="rId20"/>
    <sheet name="Tab 11 (21) i 12 (22)" sheetId="102" r:id="rId21"/>
    <sheet name="Tab 1 (23)" sheetId="104" r:id="rId22"/>
    <sheet name="Tab 1 (24) i 2 (25)" sheetId="113" r:id="rId23"/>
    <sheet name="Wykres 4" sheetId="130" r:id="rId24"/>
    <sheet name="Tab 3 (26) i 4 (27)" sheetId="114" r:id="rId25"/>
    <sheet name="Wykres 5" sheetId="126" r:id="rId26"/>
    <sheet name="Tab 1 (28)" sheetId="115" r:id="rId27"/>
    <sheet name="Tab 2 (29) i 3 (30)" sheetId="117" r:id="rId28"/>
    <sheet name="Tab 4 (31)" sheetId="116" r:id="rId29"/>
    <sheet name="Tab 5 (32) i 6 (33)" sheetId="118" r:id="rId30"/>
    <sheet name="Tab 7 (34) i 8 (35)" sheetId="119" r:id="rId31"/>
    <sheet name="Tab 1 (36) i 2 (37)" sheetId="121" r:id="rId32"/>
    <sheet name="Strona końcowa" sheetId="138" r:id="rId33"/>
  </sheets>
  <definedNames>
    <definedName name="_xlnm.Print_Area" localSheetId="3">'Objaśnienia i skróty'!$A$1:$B$25</definedName>
    <definedName name="_xlnm.Print_Area" localSheetId="1">'Spis treści'!$A$1:$C$59</definedName>
    <definedName name="_xlnm.Print_Area" localSheetId="32">'Strona końcowa'!$A$1:$B$31</definedName>
    <definedName name="_xlnm.Print_Area" localSheetId="0">'Strona tytułowa'!$A$1:$B$34</definedName>
    <definedName name="_xlnm.Print_Area" localSheetId="4">'Tab 1'!$A$1:$F$27</definedName>
    <definedName name="_xlnm.Print_Area" localSheetId="10">'Tab 1 (11)'!$A$1:$F$30</definedName>
    <definedName name="_xlnm.Print_Area" localSheetId="21">'Tab 1 (23)'!$A$1:$F$61</definedName>
    <definedName name="_xlnm.Print_Area" localSheetId="22">'Tab 1 (24) i 2 (25)'!$A$1:$G$39</definedName>
    <definedName name="_xlnm.Print_Area" localSheetId="26">'Tab 1 (28)'!$A$1:$L$24</definedName>
    <definedName name="_xlnm.Print_Area" localSheetId="31">'Tab 1 (36) i 2 (37)'!$A$1:$M$34</definedName>
    <definedName name="_xlnm.Print_Area" localSheetId="9">'Tab 10'!$A$1:$K$54</definedName>
    <definedName name="_xlnm.Print_Area" localSheetId="20">'Tab 11 (21) i 12 (22)'!$A$1:$I$45</definedName>
    <definedName name="_xlnm.Print_Area" localSheetId="11">'Tab 2 (12) i wykres 1'!$A$1:$E$48</definedName>
    <definedName name="_xlnm.Print_Area" localSheetId="27">'Tab 2 (29) i 3 (30)'!$A$1:$H$29</definedName>
    <definedName name="_xlnm.Print_Area" localSheetId="5">'Tab 2 i 3'!$A$1:$F$31</definedName>
    <definedName name="_xlnm.Print_Area" localSheetId="12">'Tab 3 (13) i wykres 2'!$A$1:$E$50</definedName>
    <definedName name="_xlnm.Print_Area" localSheetId="24">'Tab 3 (26) i 4 (27)'!$A$1:$J$38</definedName>
    <definedName name="_xlnm.Print_Area" localSheetId="13">'Tab 4 (14)'!$A$1:$H$30</definedName>
    <definedName name="_xlnm.Print_Area" localSheetId="28">'Tab 4 (31)'!$A$1:$H$26</definedName>
    <definedName name="_xlnm.Print_Area" localSheetId="6">'Tab 4 i 5'!$A$1:$G$35</definedName>
    <definedName name="_xlnm.Print_Area" localSheetId="14">'Tab 5 (15)'!$A$1:$F$33</definedName>
    <definedName name="_xlnm.Print_Area" localSheetId="29">'Tab 5 (32) i 6 (33)'!$A$1:$D$46</definedName>
    <definedName name="_xlnm.Print_Area" localSheetId="16">'Tab 6 (16)'!$A$1:$H$32</definedName>
    <definedName name="_xlnm.Print_Area" localSheetId="7">'Tab 6 i 7'!$A$1:$G$27</definedName>
    <definedName name="_xlnm.Print_Area" localSheetId="17">'Tab 7 (17)'!$A$1:$F$33</definedName>
    <definedName name="_xlnm.Print_Area" localSheetId="30">'Tab 7 (34) i 8 (35)'!$A$1:$I$46</definedName>
    <definedName name="_xlnm.Print_Area" localSheetId="18">'Tab 8 (18)'!$A$1:$H$32</definedName>
    <definedName name="_xlnm.Print_Area" localSheetId="8">'Tab 8 i 9'!$A$1:$F$27</definedName>
    <definedName name="_xlnm.Print_Area" localSheetId="19">'Tab 9 (19) i 10 (20)'!$A$1:$F$30</definedName>
    <definedName name="_xlnm.Print_Area" localSheetId="2">'Uwagi wstępne'!$A$1:$B$130</definedName>
    <definedName name="_xlnm.Print_Area" localSheetId="15">'Wykres 3'!$A$1:$F$6</definedName>
    <definedName name="_xlnm.Print_Area" localSheetId="23">'Wykres 4'!$A$1:$G$33</definedName>
    <definedName name="_xlnm.Print_Area" localSheetId="25">'Wykres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17" l="1"/>
  <c r="A1" i="116"/>
  <c r="A1" i="135"/>
  <c r="A1" i="125" s="1"/>
  <c r="A1" i="110" l="1"/>
  <c r="A1" i="109"/>
  <c r="A1" i="107"/>
  <c r="A1" i="108"/>
  <c r="A1" i="106"/>
  <c r="B6" i="129" l="1"/>
  <c r="E6" i="129" l="1"/>
  <c r="D6" i="129"/>
  <c r="C6" i="129"/>
  <c r="F21" i="126"/>
  <c r="C21" i="126"/>
  <c r="D21" i="126"/>
  <c r="E21" i="126"/>
  <c r="G21" i="126"/>
  <c r="B8" i="102" l="1"/>
  <c r="B7" i="102"/>
  <c r="C8" i="102"/>
  <c r="C7" i="102"/>
  <c r="D8" i="102"/>
  <c r="D7" i="102"/>
  <c r="D5" i="129" l="1"/>
  <c r="C5" i="129"/>
  <c r="B5" i="129"/>
  <c r="F30" i="94"/>
  <c r="E30" i="94"/>
  <c r="F29" i="94"/>
  <c r="E29" i="94"/>
  <c r="F28" i="94"/>
  <c r="E28" i="94"/>
  <c r="F27" i="94"/>
  <c r="E27" i="94"/>
  <c r="F26" i="94"/>
  <c r="E26" i="94"/>
  <c r="F25" i="94"/>
  <c r="E25" i="94"/>
  <c r="F24" i="94"/>
  <c r="E24" i="94"/>
  <c r="F23" i="94"/>
  <c r="E23" i="94"/>
  <c r="F22" i="94"/>
  <c r="E22" i="94"/>
  <c r="F21" i="94"/>
  <c r="E21" i="94"/>
  <c r="F20" i="94"/>
  <c r="E20" i="94"/>
  <c r="F19" i="94"/>
  <c r="E19" i="94"/>
  <c r="F18" i="94"/>
  <c r="E18" i="94"/>
  <c r="F16" i="94"/>
  <c r="E16" i="94"/>
  <c r="F15" i="94"/>
  <c r="E15" i="94"/>
  <c r="F14" i="94"/>
  <c r="E14" i="94"/>
  <c r="F13" i="94"/>
  <c r="E13" i="94"/>
  <c r="F12" i="94"/>
  <c r="E12" i="94"/>
  <c r="F11" i="94"/>
  <c r="E11" i="94"/>
  <c r="F9" i="94"/>
  <c r="E9" i="94"/>
  <c r="F8" i="94"/>
  <c r="E8" i="94"/>
  <c r="F23" i="109" l="1"/>
  <c r="E23" i="109"/>
  <c r="D23" i="109"/>
  <c r="D20" i="109" s="1"/>
  <c r="C23" i="109"/>
  <c r="F20" i="109"/>
  <c r="E20" i="109"/>
  <c r="C20" i="109"/>
  <c r="B20" i="109"/>
  <c r="B23" i="109"/>
  <c r="E9" i="107" l="1"/>
  <c r="D9" i="107"/>
  <c r="F29" i="117" l="1"/>
  <c r="E29" i="117"/>
  <c r="F28" i="117"/>
  <c r="E28" i="117"/>
  <c r="F27" i="117"/>
  <c r="E27" i="117"/>
  <c r="F25" i="117"/>
  <c r="E25" i="117"/>
  <c r="F24" i="117"/>
  <c r="E24" i="117"/>
  <c r="F23" i="117"/>
  <c r="E23" i="117"/>
  <c r="G16" i="114"/>
  <c r="F16" i="114"/>
  <c r="G14" i="114"/>
  <c r="F14" i="114"/>
  <c r="G13" i="114"/>
  <c r="F13" i="114"/>
  <c r="G11" i="114"/>
  <c r="F11" i="114"/>
  <c r="G10" i="114"/>
  <c r="F10" i="114"/>
  <c r="G9" i="114"/>
  <c r="F9" i="114"/>
  <c r="G8" i="114"/>
  <c r="F8" i="114"/>
  <c r="G7" i="114"/>
  <c r="F7" i="114"/>
  <c r="F15" i="113"/>
  <c r="E15" i="113"/>
  <c r="F14" i="113"/>
  <c r="E14" i="113"/>
  <c r="F11" i="113"/>
  <c r="E11" i="113"/>
  <c r="F10" i="113"/>
  <c r="E10" i="113"/>
  <c r="F9" i="113"/>
  <c r="E9" i="113"/>
  <c r="F8" i="113"/>
  <c r="E8" i="113"/>
  <c r="C32" i="130"/>
  <c r="B32" i="130"/>
  <c r="F61" i="104"/>
  <c r="E61" i="104"/>
  <c r="F60" i="104"/>
  <c r="E60" i="104"/>
  <c r="F59" i="104"/>
  <c r="E59" i="104"/>
  <c r="F57" i="104"/>
  <c r="E57" i="104"/>
  <c r="F56" i="104"/>
  <c r="E56" i="104"/>
  <c r="F55" i="104"/>
  <c r="E55" i="104"/>
  <c r="F53" i="104"/>
  <c r="E53" i="104"/>
  <c r="F52" i="104"/>
  <c r="E52" i="104"/>
  <c r="F51" i="104"/>
  <c r="E51" i="104"/>
  <c r="F49" i="104"/>
  <c r="E49" i="104"/>
  <c r="F48" i="104"/>
  <c r="E48" i="104"/>
  <c r="F47" i="104"/>
  <c r="E47" i="104"/>
  <c r="F45" i="104"/>
  <c r="E45" i="104"/>
  <c r="F44" i="104"/>
  <c r="E44" i="104"/>
  <c r="F43" i="104"/>
  <c r="E43" i="104"/>
  <c r="F41" i="104"/>
  <c r="E41" i="104"/>
  <c r="F40" i="104"/>
  <c r="E40" i="104"/>
  <c r="F39" i="104"/>
  <c r="E39" i="104"/>
  <c r="F37" i="104"/>
  <c r="E37" i="104"/>
  <c r="F36" i="104"/>
  <c r="E36" i="104"/>
  <c r="F35" i="104"/>
  <c r="E35" i="104"/>
  <c r="F33" i="104"/>
  <c r="E33" i="104"/>
  <c r="F32" i="104"/>
  <c r="E32" i="104"/>
  <c r="F31" i="104"/>
  <c r="E31" i="104"/>
  <c r="F29" i="104"/>
  <c r="E29" i="104"/>
  <c r="F28" i="104"/>
  <c r="E28" i="104"/>
  <c r="F27" i="104"/>
  <c r="E27" i="104"/>
  <c r="F25" i="104"/>
  <c r="E25" i="104"/>
  <c r="F24" i="104"/>
  <c r="E24" i="104"/>
  <c r="F23" i="104"/>
  <c r="E23" i="104"/>
  <c r="F21" i="104"/>
  <c r="E21" i="104"/>
  <c r="F20" i="104"/>
  <c r="E20" i="104"/>
  <c r="F19" i="104"/>
  <c r="E19" i="104"/>
  <c r="F17" i="104"/>
  <c r="E17" i="104"/>
  <c r="F16" i="104"/>
  <c r="E16" i="104"/>
  <c r="F15" i="104"/>
  <c r="E15" i="104"/>
  <c r="F12" i="104"/>
  <c r="E12" i="104"/>
  <c r="F11" i="104"/>
  <c r="E11" i="104"/>
  <c r="F9" i="104"/>
  <c r="E9" i="104"/>
  <c r="F8" i="104"/>
  <c r="E8" i="104"/>
  <c r="F7" i="104"/>
  <c r="E7" i="104"/>
  <c r="F20" i="102" l="1"/>
  <c r="E20" i="102"/>
  <c r="F19" i="102"/>
  <c r="E19" i="102"/>
  <c r="F16" i="102"/>
  <c r="E16" i="102"/>
  <c r="F15" i="102"/>
  <c r="E15" i="102"/>
  <c r="F12" i="102"/>
  <c r="E12" i="102"/>
  <c r="F11" i="102"/>
  <c r="E11" i="102"/>
  <c r="F8" i="102"/>
  <c r="E8" i="102"/>
  <c r="F7" i="102"/>
  <c r="E7" i="102"/>
  <c r="F8" i="101"/>
  <c r="E8" i="101"/>
  <c r="F7" i="101"/>
  <c r="E7" i="101"/>
  <c r="F32" i="98" l="1"/>
  <c r="E32" i="98"/>
  <c r="F31" i="98"/>
  <c r="E31" i="98"/>
  <c r="F30" i="98"/>
  <c r="E30" i="98"/>
  <c r="F29" i="98"/>
  <c r="E29" i="98"/>
  <c r="F28" i="98"/>
  <c r="E28" i="98"/>
  <c r="F27" i="98"/>
  <c r="E27" i="98"/>
  <c r="F26" i="98"/>
  <c r="E26" i="98"/>
  <c r="F25" i="98"/>
  <c r="E25" i="98"/>
  <c r="F24" i="98"/>
  <c r="E24" i="98"/>
  <c r="F23" i="98"/>
  <c r="E23" i="98"/>
  <c r="F22" i="98"/>
  <c r="E22" i="98"/>
  <c r="F21" i="98"/>
  <c r="E21" i="98"/>
  <c r="F20" i="98"/>
  <c r="E20" i="98"/>
  <c r="F18" i="98"/>
  <c r="E18" i="98"/>
  <c r="F17" i="98"/>
  <c r="E17" i="98"/>
  <c r="F16" i="98"/>
  <c r="E16" i="98"/>
  <c r="F15" i="98"/>
  <c r="E15" i="98"/>
  <c r="F14" i="98"/>
  <c r="E14" i="98"/>
  <c r="F13" i="98"/>
  <c r="E13" i="98"/>
  <c r="F11" i="98"/>
  <c r="E11" i="98"/>
  <c r="F10" i="98"/>
  <c r="E10" i="98"/>
  <c r="F9" i="98"/>
  <c r="E9" i="98"/>
  <c r="F32" i="96"/>
  <c r="E32" i="96"/>
  <c r="F31" i="96"/>
  <c r="E31" i="96"/>
  <c r="F30" i="96"/>
  <c r="E30" i="96"/>
  <c r="F29" i="96"/>
  <c r="E29" i="96"/>
  <c r="F28" i="96"/>
  <c r="E28" i="96"/>
  <c r="F26" i="96"/>
  <c r="E26" i="96"/>
  <c r="F25" i="96"/>
  <c r="E25" i="96"/>
  <c r="F24" i="96"/>
  <c r="E24" i="96"/>
  <c r="F23" i="96"/>
  <c r="E23" i="96"/>
  <c r="F22" i="96"/>
  <c r="E22" i="96"/>
  <c r="F18" i="96"/>
  <c r="E18" i="96"/>
  <c r="F17" i="96"/>
  <c r="E17" i="96"/>
  <c r="F16" i="96"/>
  <c r="E16" i="96"/>
  <c r="F15" i="96"/>
  <c r="E15" i="96"/>
  <c r="F14" i="96"/>
  <c r="E14" i="96"/>
  <c r="B5" i="125"/>
  <c r="B9" i="95" s="1"/>
  <c r="F7" i="94" l="1"/>
  <c r="E7" i="94"/>
  <c r="G23" i="108"/>
  <c r="F23" i="108"/>
  <c r="E23" i="108"/>
  <c r="D23" i="108"/>
  <c r="F18" i="106" l="1"/>
  <c r="E18" i="106"/>
  <c r="F17" i="106"/>
  <c r="E17" i="106"/>
  <c r="F15" i="106"/>
  <c r="E15" i="106"/>
  <c r="F14" i="106"/>
  <c r="E14" i="106"/>
  <c r="F12" i="106"/>
  <c r="E12" i="106"/>
  <c r="F11" i="106"/>
  <c r="E11" i="106"/>
  <c r="F9" i="106"/>
  <c r="E9" i="106"/>
  <c r="F8" i="106"/>
  <c r="E8" i="106"/>
  <c r="F27" i="105" l="1"/>
  <c r="E27" i="105"/>
  <c r="F25" i="105"/>
  <c r="E25" i="105"/>
  <c r="F24" i="105"/>
  <c r="E24" i="105"/>
  <c r="F23" i="105"/>
  <c r="E23" i="105"/>
  <c r="F21" i="105"/>
  <c r="E21" i="105"/>
  <c r="F20" i="105"/>
  <c r="E20" i="105"/>
  <c r="F19" i="105"/>
  <c r="E19" i="105"/>
  <c r="F18" i="105"/>
  <c r="E18" i="105"/>
  <c r="F17" i="105"/>
  <c r="E17" i="105"/>
  <c r="F15" i="105"/>
  <c r="E15" i="105"/>
  <c r="F14" i="105"/>
  <c r="E14" i="105"/>
  <c r="F13" i="105"/>
  <c r="E13" i="105"/>
  <c r="F11" i="105"/>
  <c r="E11" i="105"/>
  <c r="F10" i="105"/>
  <c r="E10" i="105"/>
  <c r="F9" i="105"/>
  <c r="E9" i="105"/>
  <c r="F8" i="105"/>
  <c r="E8" i="105"/>
  <c r="F7" i="105"/>
  <c r="E7" i="105"/>
  <c r="B5" i="108" l="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13" i="117" l="1"/>
  <c r="B12" i="117"/>
  <c r="B11" i="117"/>
  <c r="B10" i="117"/>
  <c r="B9" i="117"/>
  <c r="B8" i="117"/>
  <c r="H6" i="117"/>
  <c r="G6" i="117"/>
  <c r="F6" i="117"/>
  <c r="E6" i="117"/>
  <c r="D6" i="117"/>
  <c r="C6" i="117"/>
  <c r="B6" i="117" l="1"/>
  <c r="B5" i="117"/>
  <c r="B7" i="116" s="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6" i="118" l="1"/>
  <c r="B29" i="118" s="1"/>
  <c r="B8" i="115"/>
  <c r="D12" i="113" l="1"/>
  <c r="C12" i="113"/>
  <c r="B12" i="113"/>
  <c r="F12" i="113" l="1"/>
  <c r="E12" i="113"/>
  <c r="D16" i="113"/>
  <c r="C16" i="113"/>
  <c r="B16" i="113"/>
  <c r="F16" i="113" l="1"/>
  <c r="E16" i="113"/>
  <c r="C13" i="104"/>
  <c r="B13" i="104"/>
  <c r="D13" i="104"/>
  <c r="F13" i="104" l="1"/>
  <c r="E13" i="104"/>
  <c r="B30" i="95"/>
  <c r="B29" i="95"/>
  <c r="B28" i="95"/>
  <c r="F9" i="109" l="1"/>
  <c r="E9" i="109"/>
  <c r="E6" i="109" s="1"/>
  <c r="D9" i="109"/>
  <c r="D6" i="109" s="1"/>
  <c r="C9" i="109"/>
  <c r="C6" i="109" s="1"/>
  <c r="B9" i="109"/>
  <c r="B6" i="109" s="1"/>
  <c r="F6" i="109"/>
  <c r="F9" i="108" l="1"/>
  <c r="E9" i="108"/>
  <c r="D9" i="108"/>
  <c r="D6" i="108" s="1"/>
  <c r="C9" i="108"/>
  <c r="C6" i="108" s="1"/>
  <c r="B9" i="108"/>
  <c r="B6" i="108" s="1"/>
  <c r="F6" i="108"/>
  <c r="E6" i="108"/>
  <c r="F27" i="106" l="1"/>
  <c r="E27" i="106"/>
  <c r="D27" i="106"/>
  <c r="C27" i="106"/>
  <c r="B27" i="106"/>
  <c r="F24" i="106" l="1"/>
  <c r="E24" i="106"/>
  <c r="B9" i="97" l="1"/>
  <c r="B9" i="99" s="1"/>
  <c r="B18" i="107"/>
  <c r="B19" i="108" s="1"/>
  <c r="B21" i="114" l="1"/>
  <c r="B13" i="101"/>
  <c r="B28" i="102" s="1"/>
  <c r="B22" i="113" s="1"/>
  <c r="B29" i="119" s="1"/>
  <c r="B5" i="109"/>
  <c r="B19" i="109" s="1"/>
  <c r="B6" i="110" s="1"/>
  <c r="D32" i="130" l="1"/>
  <c r="B33" i="130" s="1"/>
  <c r="C33" i="130" l="1"/>
  <c r="D33" i="130"/>
  <c r="D30" i="101" l="1"/>
  <c r="D29" i="101"/>
  <c r="D28" i="101"/>
  <c r="D27" i="101"/>
  <c r="D26" i="101"/>
  <c r="D25" i="101"/>
  <c r="D24" i="101"/>
  <c r="D23" i="101"/>
  <c r="D22" i="101"/>
  <c r="D21" i="101"/>
  <c r="D20" i="101"/>
  <c r="D19" i="101"/>
  <c r="D18" i="101"/>
  <c r="D17" i="101"/>
  <c r="D16" i="101"/>
  <c r="D15" i="101"/>
  <c r="C14" i="101"/>
  <c r="B23" i="135" l="1"/>
  <c r="A1" i="95" l="1"/>
  <c r="A1" i="96" s="1"/>
  <c r="A1" i="129"/>
  <c r="D24" i="106"/>
  <c r="C30" i="121" l="1"/>
  <c r="M6" i="121"/>
  <c r="L6" i="121"/>
  <c r="K6" i="121"/>
  <c r="J6" i="121"/>
  <c r="I6" i="121"/>
  <c r="H6" i="121"/>
  <c r="G6" i="121"/>
  <c r="F6" i="121"/>
  <c r="E6" i="121"/>
  <c r="D6" i="121"/>
  <c r="C6" i="121"/>
  <c r="B6" i="121"/>
  <c r="C30" i="119"/>
  <c r="B30" i="119"/>
  <c r="H23" i="119"/>
  <c r="B23" i="119"/>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8"/>
  <c r="A1" i="119" s="1"/>
  <c r="J22" i="114"/>
  <c r="I22" i="114"/>
  <c r="G20" i="126" s="1"/>
  <c r="H22" i="114"/>
  <c r="F20" i="126" s="1"/>
  <c r="G22" i="114"/>
  <c r="E20" i="126" s="1"/>
  <c r="F22" i="114"/>
  <c r="D20" i="126" s="1"/>
  <c r="E22" i="114"/>
  <c r="C20" i="126" s="1"/>
  <c r="C22" i="114"/>
  <c r="B22" i="114"/>
  <c r="A1" i="114"/>
  <c r="G23" i="113"/>
  <c r="F23" i="113"/>
  <c r="E23" i="113"/>
  <c r="D23" i="113"/>
  <c r="C23" i="113"/>
  <c r="B23" i="113"/>
  <c r="C26" i="108"/>
  <c r="B26" i="108" s="1"/>
  <c r="C25" i="108"/>
  <c r="B25" i="108" s="1"/>
  <c r="C24" i="108"/>
  <c r="B24" i="108" s="1"/>
  <c r="C23" i="108"/>
  <c r="B23" i="108" s="1"/>
  <c r="C22" i="108"/>
  <c r="B22" i="108" s="1"/>
  <c r="C21" i="108"/>
  <c r="B21" i="108" s="1"/>
  <c r="G20" i="108"/>
  <c r="F20" i="108"/>
  <c r="E20" i="108"/>
  <c r="D20" i="108"/>
  <c r="C35" i="107"/>
  <c r="F35" i="107" s="1"/>
  <c r="C34" i="107"/>
  <c r="F34" i="107" s="1"/>
  <c r="C33" i="107"/>
  <c r="B33" i="107" s="1"/>
  <c r="C32" i="107"/>
  <c r="F32" i="107" s="1"/>
  <c r="C31" i="107"/>
  <c r="F31" i="107" s="1"/>
  <c r="C30" i="107"/>
  <c r="F30" i="107" s="1"/>
  <c r="C29" i="107"/>
  <c r="B29" i="107" s="1"/>
  <c r="C28" i="107"/>
  <c r="F28" i="107" s="1"/>
  <c r="C27" i="107"/>
  <c r="F27" i="107" s="1"/>
  <c r="C26" i="107"/>
  <c r="F26" i="107" s="1"/>
  <c r="C25" i="107"/>
  <c r="B25" i="107" s="1"/>
  <c r="C24" i="107"/>
  <c r="F24" i="107" s="1"/>
  <c r="C23" i="107"/>
  <c r="F23" i="107" s="1"/>
  <c r="C22" i="107"/>
  <c r="F22" i="107" s="1"/>
  <c r="C21" i="107"/>
  <c r="B21" i="107" s="1"/>
  <c r="C20" i="107"/>
  <c r="F20" i="107" s="1"/>
  <c r="G19" i="107"/>
  <c r="E19" i="107"/>
  <c r="D19" i="107"/>
  <c r="F12" i="107"/>
  <c r="F11" i="107"/>
  <c r="C9" i="107"/>
  <c r="F9" i="107" s="1"/>
  <c r="F8" i="107"/>
  <c r="F7" i="107"/>
  <c r="G6" i="107"/>
  <c r="E6" i="107"/>
  <c r="D6" i="107"/>
  <c r="C24" i="106"/>
  <c r="B24" i="106"/>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D21" i="102"/>
  <c r="C21" i="102"/>
  <c r="B21" i="102"/>
  <c r="D17" i="102"/>
  <c r="C17" i="102"/>
  <c r="B17" i="102"/>
  <c r="D13" i="102"/>
  <c r="C13" i="102"/>
  <c r="B13" i="102"/>
  <c r="D9" i="102"/>
  <c r="C9" i="102"/>
  <c r="B9" i="102"/>
  <c r="B14" i="101"/>
  <c r="D14" i="101" s="1"/>
  <c r="D9" i="101"/>
  <c r="C9" i="101"/>
  <c r="B9" i="101"/>
  <c r="B31" i="99"/>
  <c r="B30" i="99"/>
  <c r="B29" i="99"/>
  <c r="B28" i="99"/>
  <c r="A1" i="99"/>
  <c r="A1" i="101" s="1"/>
  <c r="A1" i="102" s="1"/>
  <c r="A1" i="98"/>
  <c r="B31" i="97"/>
  <c r="B30" i="97"/>
  <c r="B29" i="97"/>
  <c r="C28" i="97"/>
  <c r="C11" i="97" s="1"/>
  <c r="B27" i="97"/>
  <c r="B26" i="97"/>
  <c r="B25" i="97"/>
  <c r="B24" i="97"/>
  <c r="B23" i="97"/>
  <c r="B22" i="97"/>
  <c r="B21" i="97"/>
  <c r="B20" i="97"/>
  <c r="B19" i="97"/>
  <c r="B18" i="97"/>
  <c r="B17" i="97"/>
  <c r="B16" i="97"/>
  <c r="B15" i="97"/>
  <c r="B14" i="97"/>
  <c r="B13" i="97"/>
  <c r="B12" i="97"/>
  <c r="H11" i="97"/>
  <c r="G11" i="97"/>
  <c r="F11" i="97"/>
  <c r="E11" i="97"/>
  <c r="A1" i="97"/>
  <c r="D27" i="96"/>
  <c r="F27" i="96" s="1"/>
  <c r="C27" i="96"/>
  <c r="B27" i="96"/>
  <c r="D21" i="96"/>
  <c r="F21" i="96" s="1"/>
  <c r="C21" i="96"/>
  <c r="B21" i="96"/>
  <c r="D13" i="96"/>
  <c r="F13" i="96" s="1"/>
  <c r="C13" i="96"/>
  <c r="B13" i="96"/>
  <c r="B27" i="95"/>
  <c r="F21" i="102" l="1"/>
  <c r="E21" i="102"/>
  <c r="F17" i="102"/>
  <c r="E17" i="102"/>
  <c r="F13" i="102"/>
  <c r="E13" i="102"/>
  <c r="F9" i="102"/>
  <c r="E9" i="102"/>
  <c r="E9" i="101"/>
  <c r="F9" i="101"/>
  <c r="E27" i="96"/>
  <c r="E21" i="96"/>
  <c r="E13" i="96"/>
  <c r="B28" i="97"/>
  <c r="B11" i="97" s="1"/>
  <c r="B10" i="96"/>
  <c r="C10" i="96"/>
  <c r="B9" i="107"/>
  <c r="F5" i="129"/>
  <c r="C6" i="107"/>
  <c r="F6" i="107" s="1"/>
  <c r="C20" i="108"/>
  <c r="B20" i="108" s="1"/>
  <c r="H20" i="126"/>
  <c r="C29" i="102"/>
  <c r="H8" i="119"/>
  <c r="H14" i="119"/>
  <c r="H16" i="119"/>
  <c r="H18" i="119"/>
  <c r="H20" i="119"/>
  <c r="H9" i="119"/>
  <c r="H11" i="119"/>
  <c r="H22" i="119"/>
  <c r="H17" i="119"/>
  <c r="H19" i="119"/>
  <c r="B29" i="102"/>
  <c r="C20" i="96"/>
  <c r="D10" i="96"/>
  <c r="F10" i="96" s="1"/>
  <c r="D20" i="96"/>
  <c r="F20" i="96" s="1"/>
  <c r="B20" i="96"/>
  <c r="E20" i="96" s="1"/>
  <c r="B20" i="107"/>
  <c r="B22" i="107"/>
  <c r="B24" i="107"/>
  <c r="B26" i="107"/>
  <c r="B28" i="107"/>
  <c r="B30" i="107"/>
  <c r="B32" i="107"/>
  <c r="B34" i="107"/>
  <c r="E7" i="119"/>
  <c r="B7" i="119"/>
  <c r="F10" i="107"/>
  <c r="F21" i="107"/>
  <c r="B23" i="107"/>
  <c r="F25" i="107"/>
  <c r="B27" i="107"/>
  <c r="F29" i="107"/>
  <c r="B31" i="107"/>
  <c r="F33" i="107"/>
  <c r="B35" i="107"/>
  <c r="C19" i="107"/>
  <c r="F19" i="107" s="1"/>
  <c r="D11" i="97"/>
  <c r="E10" i="96" l="1"/>
  <c r="B11" i="96"/>
  <c r="C11" i="96"/>
  <c r="B6" i="107"/>
  <c r="F6" i="129"/>
  <c r="H21" i="126"/>
  <c r="H7" i="119"/>
  <c r="D11" i="96"/>
  <c r="F11" i="96" s="1"/>
  <c r="B19" i="107"/>
  <c r="E11" i="96" l="1"/>
  <c r="B9" i="96"/>
  <c r="C9" i="96"/>
  <c r="D9" i="96"/>
  <c r="F9" i="96" s="1"/>
  <c r="E9" i="96" l="1"/>
</calcChain>
</file>

<file path=xl/sharedStrings.xml><?xml version="1.0" encoding="utf-8"?>
<sst xmlns="http://schemas.openxmlformats.org/spreadsheetml/2006/main" count="1368" uniqueCount="662">
  <si>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</si>
  <si>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</si>
  <si>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</si>
  <si>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</si>
  <si>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</si>
  <si>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</si>
  <si>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</si>
  <si>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</si>
  <si>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</si>
  <si>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</si>
  <si>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</si>
  <si>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</si>
  <si>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t>• liczby wydanych decyzji o podleganiu i ustaniu ubezpieczenia społecznego rolników.</t>
  </si>
  <si>
    <t>„w tym”</t>
  </si>
  <si>
    <t>"z tego"</t>
  </si>
  <si>
    <t>Wyszczególnienie</t>
  </si>
  <si>
    <t>porównanie (wzrost/spadek)</t>
  </si>
  <si>
    <t>EMERYTURY I RENTY ogółem</t>
  </si>
  <si>
    <t>Renty</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</si>
  <si>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</si>
  <si>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</si>
  <si>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</si>
  <si>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</si>
  <si>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</si>
  <si>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</si>
  <si>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</si>
  <si>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</si>
  <si>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</si>
  <si>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</si>
  <si>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</si>
  <si>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</si>
  <si>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</si>
  <si>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</si>
  <si>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</si>
  <si>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</si>
  <si>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</si>
  <si>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</si>
  <si>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</si>
  <si>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</si>
  <si>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</si>
  <si>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</si>
  <si>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</si>
  <si>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</si>
  <si>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</si>
  <si>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</si>
  <si>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</si>
  <si>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</si>
  <si>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</si>
  <si>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</si>
  <si>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</si>
  <si>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</si>
  <si>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</si>
  <si>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</si>
  <si>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</si>
  <si>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</si>
  <si>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</si>
  <si>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</si>
  <si>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</si>
  <si>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</si>
  <si>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</si>
  <si>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</si>
  <si>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</si>
  <si>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</si>
  <si>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</si>
  <si>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</si>
  <si>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</si>
  <si>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</si>
  <si>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emerytury wcześniejsze</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</si>
  <si>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</si>
  <si>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</si>
  <si>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</si>
  <si>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</si>
  <si>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</si>
  <si>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</si>
  <si>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</si>
  <si>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</si>
  <si>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</si>
  <si>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</si>
  <si>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</si>
  <si>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</si>
  <si>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</si>
  <si>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</si>
  <si>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</si>
  <si>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</si>
  <si>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</si>
  <si>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</si>
  <si>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</si>
  <si>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</si>
  <si>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</si>
  <si>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</si>
  <si>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</si>
  <si>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</si>
  <si>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</si>
  <si>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</si>
  <si>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</si>
  <si>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</si>
  <si>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</si>
  <si>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</si>
  <si>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</si>
  <si>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</si>
  <si>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</si>
  <si>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</si>
  <si>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</si>
  <si>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</si>
  <si>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</si>
  <si>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</si>
  <si>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</si>
  <si>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</si>
  <si>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</si>
  <si>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</si>
  <si>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</si>
  <si>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</si>
  <si>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</si>
  <si>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</si>
  <si>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Wnioski pozostałe 
z poprzedniego okresu</t>
  </si>
  <si>
    <t>Zarejestrowane wnioski</t>
  </si>
  <si>
    <t>Załatwione wnioski</t>
  </si>
  <si>
    <t>Razem</t>
  </si>
  <si>
    <t>w tym 
po terminie ustawowym</t>
  </si>
  <si>
    <t>Emerytury razem</t>
  </si>
  <si>
    <t xml:space="preserve">    w tym wcześniejsze</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</si>
  <si>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</si>
  <si>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</si>
  <si>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</si>
  <si>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</si>
  <si>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</si>
  <si>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</si>
  <si>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</si>
  <si>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</si>
  <si>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</si>
  <si>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</si>
  <si>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</si>
  <si>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</si>
  <si>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</si>
  <si>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</si>
  <si>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</si>
  <si>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</si>
  <si>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</si>
  <si>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</si>
  <si>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</si>
  <si>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</si>
  <si>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</si>
  <si>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</si>
  <si>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</si>
  <si>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</si>
  <si>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</si>
  <si>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</si>
  <si>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</si>
  <si>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</si>
  <si>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</si>
  <si>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</si>
  <si>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</si>
  <si>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</si>
  <si>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</si>
  <si>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</si>
  <si>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</si>
  <si>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</si>
  <si>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</si>
  <si>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</si>
  <si>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</si>
  <si>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</si>
  <si>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</si>
  <si>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</si>
  <si>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</si>
  <si>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</si>
  <si>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</si>
  <si>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</si>
  <si>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</si>
  <si>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</si>
  <si>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</si>
  <si>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</si>
  <si>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</si>
  <si>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</si>
  <si>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</si>
  <si>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</si>
  <si>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</si>
  <si>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</si>
  <si>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</si>
  <si>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</si>
  <si>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</si>
  <si>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</si>
  <si>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</si>
  <si>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</si>
  <si>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</si>
  <si>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</si>
  <si>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</si>
  <si>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</si>
  <si>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</si>
  <si>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</si>
  <si>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</si>
  <si>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</si>
  <si>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</si>
  <si>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</si>
  <si>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</si>
  <si>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</si>
  <si>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</si>
  <si>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</si>
  <si>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</si>
  <si>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</si>
  <si>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</si>
  <si>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</si>
  <si>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</si>
  <si>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</si>
  <si>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</si>
  <si>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</si>
  <si>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</si>
  <si>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</si>
  <si>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</si>
  <si>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</si>
  <si>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</si>
  <si>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</si>
  <si>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</si>
  <si>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</si>
  <si>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</si>
  <si>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</si>
  <si>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</si>
  <si>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</si>
  <si>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</si>
  <si>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</si>
  <si>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</si>
  <si>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</si>
  <si>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</si>
  <si>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</si>
  <si>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</si>
  <si>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</si>
  <si>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</si>
  <si>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</si>
  <si>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</si>
  <si>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</si>
  <si>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</si>
  <si>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</si>
  <si>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</si>
  <si>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</si>
  <si>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</si>
  <si>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</si>
  <si>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</si>
  <si>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</si>
  <si>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</si>
  <si>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</si>
  <si>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</si>
  <si>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</si>
  <si>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</si>
  <si>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</si>
  <si>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</si>
  <si>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</si>
  <si>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</si>
  <si>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</si>
  <si>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</si>
  <si>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</si>
  <si>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</si>
  <si>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</si>
  <si>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</si>
  <si>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</si>
  <si>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</si>
  <si>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</si>
  <si>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</si>
  <si>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</si>
  <si>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</si>
  <si>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</si>
  <si>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</si>
  <si>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</si>
  <si>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</si>
  <si>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</si>
  <si>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</si>
  <si>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</si>
  <si>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</si>
  <si>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</si>
  <si>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</si>
  <si>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</si>
  <si>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</si>
  <si>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</si>
  <si>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</si>
  <si>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</si>
  <si>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</si>
  <si>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</si>
  <si>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</si>
  <si>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</si>
  <si>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</si>
  <si>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</si>
  <si>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</si>
  <si>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</si>
  <si>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</si>
  <si>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</si>
  <si>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Świadczenia finansowane z budżetu państwa zlecone do wypłaty Kasie Rolniczego Ubezpieczenia Społecznego</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</si>
  <si>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</si>
  <si>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</si>
  <si>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</si>
  <si>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</si>
  <si>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</si>
  <si>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</si>
  <si>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</si>
  <si>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</si>
  <si>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</si>
  <si>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</si>
  <si>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</si>
  <si>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</si>
  <si>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</si>
  <si>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</si>
  <si>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</si>
  <si>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</si>
  <si>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</si>
  <si>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</si>
  <si>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</si>
  <si>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</si>
  <si>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</si>
  <si>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</si>
  <si>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</si>
  <si>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</si>
  <si>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</si>
  <si>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</si>
  <si>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</si>
  <si>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</si>
  <si>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</si>
  <si>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</si>
  <si>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</si>
  <si>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</si>
  <si>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</si>
  <si>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</si>
  <si>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</si>
  <si>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</si>
  <si>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</si>
  <si>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</si>
  <si>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</si>
  <si>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</si>
  <si>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</si>
  <si>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</si>
  <si>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</si>
  <si>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</si>
  <si>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</si>
  <si>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</si>
  <si>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</si>
  <si>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</si>
  <si>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</si>
  <si>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</si>
  <si>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</si>
  <si>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</si>
  <si>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</si>
  <si>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</si>
  <si>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</si>
  <si>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</si>
  <si>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</si>
  <si>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</si>
  <si>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</si>
  <si>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</si>
  <si>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</si>
  <si>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</si>
  <si>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</si>
  <si>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</si>
  <si>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</si>
  <si>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</si>
  <si>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</si>
  <si>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</si>
  <si>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</si>
  <si>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</si>
  <si>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</si>
  <si>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</si>
  <si>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</si>
  <si>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1 (36)</t>
  </si>
  <si>
    <t>2 (37)</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</si>
  <si>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</si>
  <si>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</si>
  <si>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</si>
  <si>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</si>
  <si>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</si>
  <si>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</si>
  <si>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</si>
  <si>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</si>
  <si>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</si>
  <si>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</si>
  <si>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</si>
  <si>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</si>
  <si>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</si>
  <si>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</si>
  <si>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</si>
  <si>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</si>
  <si>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</si>
  <si>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</si>
  <si>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</si>
  <si>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</si>
  <si>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 będąc rolnikiem przekazały grunty prowadzonego przez siebie gospodarstwa do zalesienia, jeżeli nie podlegają innemu ubezpieczeniu społecznemu i nie mają ustalonego prawa do  emerytury lub renty lub prawa do świadczeń z ubezpieczeń społecznych.</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</si>
  <si>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</si>
  <si>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</si>
  <si>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</si>
  <si>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</si>
  <si>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</si>
  <si>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</si>
  <si>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</si>
  <si>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</si>
  <si>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</si>
  <si>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</si>
  <si>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</si>
  <si>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</si>
  <si>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</si>
  <si>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</si>
  <si>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</si>
  <si>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</si>
  <si>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</si>
  <si>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</si>
  <si>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</si>
  <si>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</si>
  <si>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</si>
  <si>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</si>
  <si>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</si>
  <si>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</si>
  <si>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</si>
  <si>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</si>
  <si>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</si>
  <si>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</si>
  <si>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</si>
  <si>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t xml:space="preserve">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</si>
  <si>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</si>
  <si>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</si>
  <si>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</si>
  <si>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</si>
  <si>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</si>
  <si>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</si>
  <si>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</si>
  <si>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</si>
  <si>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</si>
  <si>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</si>
  <si>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r>
      <rPr>
        <b/>
        <sz val="8"/>
        <color theme="1"/>
        <rFont val="Arial"/>
        <family val="2"/>
        <charset val="238"/>
      </rPr>
      <t xml:space="preserve">Dział Świadczenia finansowane z budżetu państwa
</t>
    </r>
    <r>
      <rPr>
        <sz val="8"/>
        <color theme="1"/>
        <rFont val="Arial"/>
        <family val="2"/>
        <charset val="238"/>
      </rPr>
      <t xml:space="preserve">zawiera informacje dotyczące świadczeń finansowanych z budżetu państwa zleconych do wypłaty KRUS, tj.:   </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</si>
  <si>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</si>
  <si>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</si>
  <si>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</si>
  <si>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</si>
  <si>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</si>
  <si>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</si>
  <si>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</si>
  <si>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</si>
  <si>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</si>
  <si>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</si>
  <si>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</si>
  <si>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</si>
  <si>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</si>
  <si>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</si>
  <si>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</si>
  <si>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</si>
  <si>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</si>
  <si>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t>2021 rok</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</si>
  <si>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</si>
  <si>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</si>
  <si>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</si>
  <si>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</si>
  <si>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</si>
  <si>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</si>
  <si>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</si>
  <si>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</si>
  <si>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t xml:space="preserve">TABLICA 3. WNIOSKI O PRZYZNANIE EMERYTUR I RENT WEDŁUG RODZAJÓW ŚWIADCZEŃ </t>
  </si>
  <si>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</si>
  <si>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</si>
  <si>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</si>
  <si>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</si>
  <si>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</si>
  <si>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</si>
  <si>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</si>
  <si>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t>- jednorazowymi świadczeniami pieniężnymi.</t>
  </si>
  <si>
    <t>- dodatkami pielęgnacyjnymi, dla sierot zupełnych, za tajne nauczanie, z tytułu pracy przymusowej po 1 września 1939 r., a także obejmuje wypłaty wyrównawcze za okresy wsteczne,</t>
  </si>
  <si>
    <t xml:space="preserve">Dane do wykresu nr 4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</si>
  <si>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</si>
  <si>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</si>
  <si>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</si>
  <si>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</si>
  <si>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</si>
  <si>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</si>
  <si>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</si>
  <si>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</si>
  <si>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</si>
  <si>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</si>
  <si>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</si>
  <si>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</si>
  <si>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</si>
  <si>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</si>
  <si>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</si>
  <si>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</si>
  <si>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</si>
  <si>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</si>
  <si>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</si>
  <si>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</si>
  <si>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</si>
  <si>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</si>
  <si>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</si>
  <si>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</si>
  <si>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</si>
  <si>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</si>
  <si>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</si>
  <si>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</si>
  <si>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III. ŚWIADCZENIA FINANSOWANE Z BUDŻETU PAŃSTWA</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</si>
  <si>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</si>
  <si>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</si>
  <si>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</si>
  <si>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</si>
  <si>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</si>
  <si>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</si>
  <si>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</si>
  <si>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</si>
  <si>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</si>
  <si>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</si>
  <si>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</si>
  <si>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</si>
  <si>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</si>
  <si>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TABLICA 5. DECYZJE I POSTĘPOWANIA UMORZONE W SPRAWACH O EMERYTURY I RENTY WEDŁUG WOJEWÓDZTW</t>
  </si>
  <si>
    <t>ZASIŁKI POGRZEBOWE OGÓŁEM</t>
  </si>
  <si>
    <t>Przeciętna miesięczna liczba osób</t>
  </si>
  <si>
    <t>Przeciętna miesięczna liczba świadczeń</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</si>
  <si>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</si>
  <si>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</si>
  <si>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</si>
  <si>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</si>
  <si>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</si>
  <si>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</si>
  <si>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</si>
  <si>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</si>
  <si>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</si>
  <si>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</si>
  <si>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</si>
  <si>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</si>
  <si>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Liczba ubezpieczonych w KRUS objętych jednocześnie ubezpieczeniem społecznym w ZUS z tytułu umowy zlecenia lub pełnienia funkcji w Radzie Nadzorczej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</si>
  <si>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</si>
  <si>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</si>
  <si>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</si>
  <si>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</si>
  <si>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</si>
  <si>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</si>
  <si>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</si>
  <si>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</si>
  <si>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</si>
  <si>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</si>
  <si>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 emerytury prezentowane są łącznie z rodzicielskimi świadczeniami uzupełniającymi, ze świadczeniami rolnymi w wysokości 50%           ze względu na uprawnienia do świadczeń pracowniczych zbiegających się ze świadczeniami zagranicznymi oraz z emeryturami finansowanymi z funduszu emerytalno-rentowego, a wypłaconymi przez MON, MSWiA, MS,</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</si>
  <si>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</si>
  <si>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</si>
  <si>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Osoby, które spełniają warunki do jednoczesnego podlegania ubezpieczeniu społecznemu rolników i ubezpieczeniom emerytalnemu            i rentowemu w ZUS z tytułu powyższych umów lub pełnienia funkcji w radzie nadzorczej, mają możliwość odstąpienia od ubezpieczenia społecznego rolników po  złożeniu oświadczenia w tej sprawie, nie wcześniej jednak niż od dnia, w którym takie oświadczenie zostało złożone w Kasie.</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</si>
  <si>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</si>
  <si>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</si>
  <si>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</si>
  <si>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</si>
  <si>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</si>
  <si>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</si>
  <si>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</si>
  <si>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Emerytury prezentowane są łącznie ze świadczeniami rolnymi w wysokości 50% ze względu na uprawnienia do świadczeń pracowniczych zbiegających się ze świadczeniami zagranicznymi oraz z emeryturami finansowanymi z funduszu emerytalno-rentowego, a wypłaconymi przez MON, MSWiA i MS.</t>
  </si>
  <si>
    <t xml:space="preserve">   - całkowita niezdolność do pracy w gospodarstwie rolnym powstała w okresie podlegania ubezpieczeniu emerytalno-rentowemu lub nie później niż w ciągu 18 miesięcy od ustania tych okresów,</t>
  </si>
  <si>
    <t xml:space="preserve">   - podlegał ubezpieczeniu emerytalno-rentowemu przez wymagany okres wynoszący od 1 roku do 5 lat w zależności od wieku, w jakim powstała całkowita niezdolność do pracy.</t>
  </si>
  <si>
    <t xml:space="preserve"> Wnioski pozostałe 
do 
załatwienia 
w następnym okresie</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</si>
  <si>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</si>
  <si>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</si>
  <si>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</si>
  <si>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</si>
  <si>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</si>
  <si>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</si>
  <si>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</si>
  <si>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</si>
  <si>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</si>
  <si>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</si>
  <si>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</si>
  <si>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</si>
  <si>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Liczba ubezpieczonych oraz przeciętna miesięczna liczba świadczeniobiorców według województw</t>
  </si>
  <si>
    <t>Przeciętna miesięczna liczba świadczeniobiorców na tle liczby ubezpieczonych</t>
  </si>
  <si>
    <t>Przeciętne miesięczne świadczenia emerytalno-rentowe według województw</t>
  </si>
  <si>
    <t>Liczba osób podlegających ubezpieczeniu zdrowotnemu według województw</t>
  </si>
  <si>
    <t>- przysposobiła dziecko w przypadku objęcia opieką dziecka w wieku do ukończenia 7 roku życia, a w przypadku dziecka, wobec którego podjęto decyzję o odroczeniu obowiązku szkolnego - do ukończenia 10 roku życia,</t>
  </si>
  <si>
    <t>- przyjęła dziecko w wieku do 7 roku życia na wychowanie w ramach rodziny zastępczej, z wyjątkiem rodziny zastępczej zawodowej,          a w przypadku dziecka, wobec którego podjęto decyzję o odroczeniu obowiązku szkolnego - do 10 roku życia.</t>
  </si>
  <si>
    <t>- przyjęła dziecko w wieku do 7 roku życia na wychowanie, a w przypadku dziecka, wobec którego podjęto decyzję o odroczeniu obowiązku szkolnego - do 10 roku życia, jeżeli w tym czasie został złożony wniosek o przysposobienie,</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</si>
  <si>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</si>
  <si>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</si>
  <si>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</si>
  <si>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</si>
  <si>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</si>
  <si>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</si>
  <si>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</si>
  <si>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</si>
  <si>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Warszawa 2022 rok</t>
  </si>
  <si>
    <t>KASA ROLNICZEGO 
UBEZPIECZENIA SPOŁECZNEGO</t>
  </si>
  <si>
    <t>TABLICA 4. DECYZJE I POSTĘPOWANIA UMORZONE W SPRAWACH O EMERYTURY I RENTY WEDŁUG 
                    RODZAJÓW ŚWIADCZEŃ</t>
  </si>
  <si>
    <t>IV kwartał</t>
  </si>
  <si>
    <t>IV kwartał
(stan na dzień
 31 grudnia)</t>
  </si>
  <si>
    <t xml:space="preserve">Australia </t>
  </si>
  <si>
    <t>Korea</t>
  </si>
  <si>
    <t>USA</t>
  </si>
  <si>
    <t xml:space="preserve">   w tym renty z tytułu niezdolności 
   do pracy wypadkowe</t>
  </si>
  <si>
    <t>I KWARTAŁ 2022 R.</t>
  </si>
  <si>
    <t>2022 rok</t>
  </si>
  <si>
    <t>I kwartał</t>
  </si>
  <si>
    <t xml:space="preserve">I kwartału 2022 r. 
z 
I kwartałem 
2021 r. </t>
  </si>
  <si>
    <t xml:space="preserve">I kwartału 2022 r. 
z 
IV kwartałem 
2021 r. </t>
  </si>
  <si>
    <t xml:space="preserve">I kwartału 
2022 r. 
z 
I kwartałem 
2021 r. </t>
  </si>
  <si>
    <t xml:space="preserve">I kwartału 
2022 r. 
z 
IV kwartałem 
2021 r. </t>
  </si>
  <si>
    <t>TABLICA 2. ZWIĘKSZENIA DO EMERYTUR I RENT FINANSOWANE Z FUNDUSZU EMERYTALNO-RENTOWEGO, 
                    WYPŁACANE PRZY ŚWIADCZENIACH PRACOWNICZYCH</t>
  </si>
  <si>
    <t>TABLICA 6. WNIOSKI O PRZYZNANIE EMERYTUR I RENT ROLNICZYCH ROZPATRYWANE Z ZASTOSOWANIEM PRZEPISÓW 
                    WSPÓLNOTOWYCH UE</t>
  </si>
  <si>
    <t>TABLICA 7. DECYZJE W SPRAWACH WNIOSKÓW O PRZYZNANIE EMERYTUR I RENT ROLNICZYCH Z ZASTOSOWANIEM 
                    PRZEPISÓW WSPÓLNOTOWYCH UE</t>
  </si>
  <si>
    <t>TABLICA 8. WNIOSKI O PRZYZNANIE EMERYTUR I RENT ROLNICZYCH Z ZASTOSOWANIEM POSTANOWIEŃ UMÓW 
                    DWUSTRONNYCH O ZABEZPIECZENIU SPOŁECZNYM</t>
  </si>
  <si>
    <t>TABLICA 9. DECYZJE W SPRAWACH WNIOSKÓW O PRZYZNANIE EMERYTUR I RENT ROLNICZYCH Z ZASTOSOWANIEM 
                    POSTANOWIEŃ UMÓW DWUSTRONNYCH O ZABEZPIECZENIU SPOŁECZNYM</t>
  </si>
  <si>
    <r>
      <t xml:space="preserve">TABLICA 10.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</si>
  <si>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 (11). PRZECIĘTNA MIESIĘCZNA LICZBA EMERYTUR I RENT WEDŁUG RODZAJÓW ŚWIADCZEŃ</t>
  </si>
  <si>
    <t>TABLICA 2 (12). LICZBA UBEZPIECZONYCH ORAZ PRZECIĘTNA MIESIĘCZNA LICZBA ŚWIADCZENIOBIORCÓW 
                           WEDŁUG WOJEWÓDZTW</t>
  </si>
  <si>
    <t xml:space="preserve">Liczba ubezpieczonych
stan na 31 marca 2022 r.
</t>
  </si>
  <si>
    <t>Przeciętna miesięczna 
liczba świadczeniobiorców 
w I kwartale 2022 r.</t>
  </si>
  <si>
    <t>TABLICA 3 (13). PRZECIĘTNE MIESIĘCZNE ŚWIADCZENIA EMERYTALNO-RENTOWE
                           WEDŁUG WOJEWÓDZTW</t>
  </si>
  <si>
    <t>TABLICA 4 (14). PRZECIĘTNA MIESIĘCZNA LICZBA EMERYTUR I RENT WEDŁUG WOJEWÓDZTW ORAZ ŚWIADCZEŃ
                            EMERYTALNYCH WYPŁACONYCH PRZEZ MON, MSWiA i MS</t>
  </si>
  <si>
    <t>TABLICA 5 (15). WYDATKI NA ŚWIADCZENIA EMERYTALNO-RENTOWE WEDŁUG RODZAJÓW ŚWIADCZEŃ</t>
  </si>
  <si>
    <t>TABLICA 6 (16). WYDATKI NA ŚWIADCZENIA EMERYTALNO-RENTOWE WEDŁUG WOJEWÓDZTW ORAZ ŚWIADCZENIA EMERYTALNE
                           WYPŁACONE PRZEZ MON, MSWiA i MS</t>
  </si>
  <si>
    <t>TABLICA 8 (18). PRZECIĘTNE MIESIĘCZNE ŚWIADCZENIE EMERYTALNO-RENTOWE WEDŁUG WOJEWÓDZTW ORAZ PRZECIĘTNE 
                            MIESIĘCZNE ŚWIADCZENIE EMERYTALNE WYPŁACONE PRZEZ MON, MSWiA i MS</t>
  </si>
  <si>
    <t xml:space="preserve">I kwartału 
2022 r. 
z I kwartałem 
2021 r. </t>
  </si>
  <si>
    <t xml:space="preserve">I kwartału 
2022 r. 
z IV kwartałem 
2021 r. </t>
  </si>
  <si>
    <t xml:space="preserve">I kwartału 2022 r. 
z I kwartałem 
2021 r. </t>
  </si>
  <si>
    <t xml:space="preserve">I kwartału 2022 r. 
z IV kwartałem 
2021 r. </t>
  </si>
  <si>
    <t xml:space="preserve">TABLICA 1 (23). ŚWIADCZENIA FINANSOWANE Z BUDŻETU PAŃSTWA ZLECONE DO WYPŁATY KASIE ROLNICZEGO 
                             UBEZPIECZENIA SPOŁECZNEGO </t>
  </si>
  <si>
    <t xml:space="preserve">TABLICA 1 (24). ZASIŁKI CHOROBOWE I JEDNORAZOWE ODSZKODOWANIA </t>
  </si>
  <si>
    <t>TABLICA 2 (25). ZASIŁKI CHOROBOWE I JEDNORAZOWE ODSZKODOWANIA WEDŁUG WOJEWÓDZTW</t>
  </si>
  <si>
    <t xml:space="preserve">I kwartału 2022 r. z IV kwartałem 
2021 r. </t>
  </si>
  <si>
    <t>TABLICA 3 (26). WYPADKI PRZY PRACY ROLNICZEJ I CHOROBY ZAWODOWE ROLNIKÓW</t>
  </si>
  <si>
    <t>TABLICA 4 (27). WYPADKI I CHOROBY ZAWODOWE, Z TYTUŁU KTÓRYCH PRZYZNANO JEDNORAZOWE ODSZKODOWANIA WEDŁUG WOJEWÓDZTW</t>
  </si>
  <si>
    <t>STAN NA DZIEŃ 31 MARCA 2022 R.</t>
  </si>
  <si>
    <t>TABLICA 1 (28). LICZBA PŁATNIKÓW SKŁADEK WEDŁUG WOJEWÓDZTW</t>
  </si>
  <si>
    <t>TABLICA 2 (29). LICZBA UBEZPIECZONYCH WEDŁUG STATUSU UBEZPIECZONEGO</t>
  </si>
  <si>
    <t>TABLICA 3 (30). LICZBA UBEZPIECZONYCH I PŁATNIKÓW SKŁADEK</t>
  </si>
  <si>
    <t>I kwartał
(stan na dzień
 31 marca)</t>
  </si>
  <si>
    <t>TABLICA 4 (31). LICZBA UBEZPIECZONYCH WEDŁUG WOJEWÓDZTW</t>
  </si>
  <si>
    <t>TABLICA 5 (32). LICZBA UBEZPIECZONYCH Z TYTUŁU PROWADZENIA JEDNOCZEŚNIE DZIAŁALNOŚCI ROLNICZEJ
                           I POZAROLNICZEJ DZIAŁALNOŚCI GOSPODARCZEJ WEDŁUG WOJEWÓDZTW</t>
  </si>
  <si>
    <t xml:space="preserve">TABLICA 6 (33). LICZBA UBEZPIECZONYCH W KRUS OBJĘTYCH JEDNOCZEŚNIE UBEZPIECZENIEM SPOŁECZNYM
                            W ZUS Z TYTUŁU UMOWY ZLECENIA LUB PEŁNIENIA FUNKCJI W RADZIE NADZORCZEJ
                            WEDŁUG WOJEWÓDZTW                          </t>
  </si>
  <si>
    <t>TABLICA 7 (34). PRZYPIS I WPŁYWY NALEŻNOŚCI Z TYTUŁU SKŁADEK NA UBEZPIECZENIE SPOŁECZNE ROLNIKÓW WEDŁUG WOJEWÓDZTW</t>
  </si>
  <si>
    <t>TABLICA 8 (35).
DECYZJE O PODLEGANIU I USTANIU UBEZPIECZENIA
SPOŁECZNEGO ROLNIKÓW WEDŁUG WOJEWÓDZTW</t>
  </si>
  <si>
    <t>W MARCU 2022 ROKU</t>
  </si>
  <si>
    <t>TABLICA 1 (36). LICZBA OSÓB PODLEGAJĄCYCH UBEZPIECZENIU ZDROWOTNEMU WEDŁUG WOJEWÓDZTW</t>
  </si>
  <si>
    <t>TABLICA 2 (37). PRZYPIS SKŁADEK NA UBEZPIECZENIE ZDROWOTNE</t>
  </si>
  <si>
    <t>Dane do wykresu nr 5</t>
  </si>
  <si>
    <t>1 (11)</t>
  </si>
  <si>
    <t>2 (12)</t>
  </si>
  <si>
    <t>3 (13)</t>
  </si>
  <si>
    <t>4 (14)</t>
  </si>
  <si>
    <t>6 (16)</t>
  </si>
  <si>
    <t>7 (17)</t>
  </si>
  <si>
    <t>8 (18)</t>
  </si>
  <si>
    <t>1 (23)</t>
  </si>
  <si>
    <t>1 (28)</t>
  </si>
  <si>
    <t>2 (29)</t>
  </si>
  <si>
    <t>3 (30)</t>
  </si>
  <si>
    <t>4 (31)</t>
  </si>
  <si>
    <t>1 (24)</t>
  </si>
  <si>
    <t>2 (25)</t>
  </si>
  <si>
    <t>3 (26)</t>
  </si>
  <si>
    <t>4 (27)</t>
  </si>
  <si>
    <t>5 (32)</t>
  </si>
  <si>
    <t>6 (33)</t>
  </si>
  <si>
    <t>7 (34)</t>
  </si>
  <si>
    <t>8 (35)</t>
  </si>
  <si>
    <t>www.krus.gov.pl</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</si>
  <si>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</si>
  <si>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</si>
  <si>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</si>
  <si>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TABLICA 9 (19). ZASIŁKI MACIERZYŃSKIE</t>
  </si>
  <si>
    <t>TABLICA 10 (20). ZASIŁKI MACIERZYŃSKIE WEDŁUG WOJEWÓDZTW</t>
  </si>
  <si>
    <t>TABLICA 11 (21). ZASIŁKI POGRZEBOWE</t>
  </si>
  <si>
    <t>TABLICA 12 (22). ZASIŁKI POGRZEBOWE WEDŁUG WOJEWÓDZTW</t>
  </si>
  <si>
    <t>9 (19)</t>
  </si>
  <si>
    <t>10 (20)</t>
  </si>
  <si>
    <t>11 (21)</t>
  </si>
  <si>
    <t>12 (22)</t>
  </si>
  <si>
    <t>5 (15)</t>
  </si>
  <si>
    <t>Powrót do spisu treści</t>
  </si>
  <si>
    <t>TABLICA 7 (17). PRZECIĘTNE MIESIĘCZNE ŚWIADCZENIE EMERYTALNO-RENTOWE 
                            WEDŁUG ODZAJÓW ŚWIADCZEŃ</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</si>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</sst>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 _z_ł_-;\-* #,##0\ _z_ł_-;_-* &quot;-&quot;\ _z_ł_-;_-@_-"/>
    <numFmt numFmtId="164" formatCode="0.0%"/>
    <numFmt numFmtId="165" formatCode="#,##0.0"/>
    <numFmt numFmtId="166" formatCode="0.0"/>
    <numFmt numFmtId="167" formatCode="#,##0\ _z_ł"/>
    <numFmt numFmtId="168" formatCode="#,##0_ ;\-#,##0\ "/>
    <numFmt numFmtId="169" formatCode="0.000%"/>
  </numFmts>
  <fonts count="60">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1"/>
      <name val="Calibri"/>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
      <sz val="8"/>
      <color rgb="FFFF0000"/>
      <name val="Arial"/>
      <family val="2"/>
      <charset val="238"/>
    </font>
    <font>
      <u/>
      <sz val="9"/>
      <color rgb="FF0066FF"/>
      <name val="Arial"/>
      <family val="2"/>
      <charset val="23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7">
    <xf numFmtId="0" fontId="0" fillId="0" borderId="0"/>
    <xf numFmtId="0" fontId="2" fillId="0" borderId="0"/>
    <xf numFmtId="0" fontId="3" fillId="0" borderId="0"/>
    <xf numFmtId="0" fontId="10" fillId="0" borderId="0"/>
    <xf numFmtId="9" fontId="2" fillId="0" borderId="0" applyFont="0" applyFill="0" applyBorder="0" applyAlignment="0" applyProtection="0"/>
    <xf numFmtId="0" fontId="17" fillId="0" borderId="0"/>
    <xf numFmtId="0" fontId="19" fillId="0" borderId="0"/>
    <xf numFmtId="0" fontId="3" fillId="0" borderId="0"/>
    <xf numFmtId="0" fontId="19" fillId="0" borderId="0"/>
    <xf numFmtId="0" fontId="3" fillId="0" borderId="0"/>
    <xf numFmtId="0" fontId="17" fillId="0" borderId="0"/>
    <xf numFmtId="9" fontId="31" fillId="0" borderId="0" applyFont="0" applyFill="0" applyBorder="0" applyAlignment="0" applyProtection="0"/>
    <xf numFmtId="0" fontId="33" fillId="0" borderId="0"/>
    <xf numFmtId="9" fontId="3" fillId="0" borderId="0" applyFont="0" applyFill="0" applyBorder="0" applyAlignment="0" applyProtection="0"/>
    <xf numFmtId="0" fontId="38" fillId="0" borderId="0"/>
    <xf numFmtId="0" fontId="59" fillId="0" borderId="0" applyNumberFormat="0" applyFill="0" applyBorder="0" applyAlignment="0" applyProtection="0"/>
    <xf numFmtId="0" fontId="7" fillId="0" borderId="0" applyNumberFormat="0" applyFill="0" applyBorder="0" applyAlignment="0" applyProtection="0"/>
  </cellStyleXfs>
  <cellXfs count="849">
    <xf numFmtId="0" fontId="0" fillId="0" borderId="0" xfId="0"/>
    <xf numFmtId="0" fontId="3" fillId="0" borderId="0" xfId="2"/>
    <xf numFmtId="0" fontId="12" fillId="0" borderId="0" xfId="2" applyFont="1"/>
    <xf numFmtId="0" fontId="13" fillId="0" borderId="0" xfId="2" applyFont="1"/>
    <xf numFmtId="10" fontId="3" fillId="0" borderId="0" xfId="2" applyNumberFormat="1"/>
    <xf numFmtId="0" fontId="11" fillId="0" borderId="0" xfId="2" applyFont="1"/>
    <xf numFmtId="0" fontId="15" fillId="2" borderId="0" xfId="2" applyFont="1" applyFill="1" applyAlignment="1"/>
    <xf numFmtId="0" fontId="16" fillId="2" borderId="0" xfId="2" applyFont="1" applyFill="1" applyAlignment="1"/>
    <xf numFmtId="0" fontId="3" fillId="0" borderId="0" xfId="2" applyFont="1"/>
    <xf numFmtId="0" fontId="4" fillId="0" borderId="0" xfId="2" applyFont="1" applyFill="1" applyAlignment="1">
      <alignment horizontal="center" vertical="center"/>
    </xf>
    <xf numFmtId="0" fontId="13" fillId="0" borderId="0" xfId="5" applyFont="1"/>
    <xf numFmtId="3" fontId="11"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164" fontId="3" fillId="0" borderId="0" xfId="2" applyNumberFormat="1" applyFont="1"/>
    <xf numFmtId="166" fontId="11" fillId="0" borderId="0" xfId="2" applyNumberFormat="1" applyFont="1"/>
    <xf numFmtId="4" fontId="11" fillId="0" borderId="0" xfId="2" applyNumberFormat="1" applyFont="1"/>
    <xf numFmtId="165" fontId="11" fillId="0" borderId="0" xfId="2" applyNumberFormat="1" applyFont="1"/>
    <xf numFmtId="0" fontId="3" fillId="0" borderId="0" xfId="2" applyFill="1"/>
    <xf numFmtId="0" fontId="4" fillId="0" borderId="0" xfId="2" applyFont="1" applyFill="1" applyBorder="1" applyAlignment="1">
      <alignment horizontal="center" vertical="center"/>
    </xf>
    <xf numFmtId="0" fontId="13" fillId="0" borderId="0" xfId="5" applyFont="1" applyFill="1" applyBorder="1"/>
    <xf numFmtId="165" fontId="3" fillId="0" borderId="0" xfId="2" applyNumberFormat="1" applyFont="1" applyFill="1" applyBorder="1"/>
    <xf numFmtId="0" fontId="11" fillId="0" borderId="0" xfId="2" applyFont="1" applyFill="1" applyBorder="1"/>
    <xf numFmtId="165" fontId="18" fillId="0" borderId="0" xfId="2" applyNumberFormat="1" applyFont="1" applyFill="1" applyBorder="1"/>
    <xf numFmtId="0" fontId="4" fillId="0" borderId="0" xfId="2" applyFont="1" applyFill="1" applyAlignment="1">
      <alignment vertical="center"/>
    </xf>
    <xf numFmtId="0" fontId="13" fillId="0" borderId="0" xfId="2" applyFont="1" applyFill="1"/>
    <xf numFmtId="0" fontId="3" fillId="0" borderId="0" xfId="2" applyBorder="1"/>
    <xf numFmtId="164" fontId="21" fillId="0" borderId="0" xfId="2" applyNumberFormat="1" applyFont="1"/>
    <xf numFmtId="165" fontId="21" fillId="0" borderId="0" xfId="2" applyNumberFormat="1" applyFont="1"/>
    <xf numFmtId="4" fontId="3" fillId="0" borderId="0" xfId="2" applyNumberFormat="1"/>
    <xf numFmtId="0" fontId="16" fillId="0" borderId="0" xfId="2" applyFont="1" applyBorder="1"/>
    <xf numFmtId="4" fontId="16" fillId="0" borderId="0" xfId="2" applyNumberFormat="1" applyFont="1"/>
    <xf numFmtId="0" fontId="16" fillId="0" borderId="0" xfId="2" applyFont="1"/>
    <xf numFmtId="0" fontId="11" fillId="0" borderId="0" xfId="2" applyFont="1" applyBorder="1"/>
    <xf numFmtId="4" fontId="21" fillId="0" borderId="0" xfId="2" applyNumberFormat="1" applyFont="1"/>
    <xf numFmtId="0" fontId="15" fillId="0" borderId="0" xfId="2" applyFont="1" applyFill="1" applyAlignment="1">
      <alignment horizontal="left" wrapText="1"/>
    </xf>
    <xf numFmtId="0" fontId="22" fillId="0" borderId="0" xfId="1" applyFont="1"/>
    <xf numFmtId="0" fontId="11" fillId="0" borderId="0" xfId="2" applyFont="1" applyFill="1" applyAlignment="1">
      <alignment horizontal="center" vertical="center"/>
    </xf>
    <xf numFmtId="0" fontId="3" fillId="0" borderId="0" xfId="2" applyFont="1" applyFill="1"/>
    <xf numFmtId="0" fontId="5" fillId="0" borderId="0" xfId="2" applyFont="1" applyAlignment="1"/>
    <xf numFmtId="167" fontId="3" fillId="0" borderId="0" xfId="2" applyNumberFormat="1"/>
    <xf numFmtId="0" fontId="3" fillId="0" borderId="0" xfId="2" applyFont="1" applyBorder="1"/>
    <xf numFmtId="3" fontId="3" fillId="0" borderId="0" xfId="2" applyNumberFormat="1" applyBorder="1"/>
    <xf numFmtId="165" fontId="3" fillId="0" borderId="0" xfId="2" applyNumberFormat="1" applyBorder="1"/>
    <xf numFmtId="4" fontId="3" fillId="0" borderId="0" xfId="2" applyNumberFormat="1" applyBorder="1"/>
    <xf numFmtId="4" fontId="11" fillId="0" borderId="0" xfId="2" applyNumberFormat="1" applyFont="1" applyBorder="1"/>
    <xf numFmtId="0" fontId="13" fillId="0" borderId="0" xfId="2" applyFont="1" applyBorder="1"/>
    <xf numFmtId="3" fontId="14" fillId="0" borderId="0" xfId="5" applyNumberFormat="1" applyFont="1" applyBorder="1"/>
    <xf numFmtId="0" fontId="19" fillId="0" borderId="0" xfId="6"/>
    <xf numFmtId="0" fontId="3" fillId="0" borderId="0" xfId="6" applyFont="1"/>
    <xf numFmtId="0" fontId="23" fillId="0" borderId="0" xfId="6" applyFont="1"/>
    <xf numFmtId="165" fontId="19" fillId="0" borderId="0" xfId="6" applyNumberFormat="1"/>
    <xf numFmtId="4" fontId="19" fillId="0" borderId="0" xfId="6" applyNumberFormat="1"/>
    <xf numFmtId="0" fontId="19" fillId="0" borderId="0" xfId="6" applyFill="1"/>
    <xf numFmtId="0" fontId="24" fillId="0" borderId="0" xfId="6" applyFont="1"/>
    <xf numFmtId="0" fontId="19" fillId="0" borderId="0" xfId="6" applyBorder="1"/>
    <xf numFmtId="3" fontId="27" fillId="0" borderId="0" xfId="6" applyNumberFormat="1" applyFont="1"/>
    <xf numFmtId="4" fontId="27" fillId="0" borderId="0" xfId="6" applyNumberFormat="1" applyFont="1"/>
    <xf numFmtId="4" fontId="11" fillId="0" borderId="0" xfId="6" applyNumberFormat="1" applyFont="1"/>
    <xf numFmtId="0" fontId="12" fillId="0" borderId="0" xfId="6" applyFont="1"/>
    <xf numFmtId="164" fontId="3" fillId="0" borderId="0" xfId="4" applyNumberFormat="1" applyFont="1" applyBorder="1"/>
    <xf numFmtId="165" fontId="3" fillId="0" borderId="0" xfId="2" applyNumberFormat="1"/>
    <xf numFmtId="0" fontId="29" fillId="0" borderId="0" xfId="2" applyFont="1"/>
    <xf numFmtId="166" fontId="3" fillId="0" borderId="0" xfId="2" applyNumberFormat="1"/>
    <xf numFmtId="166" fontId="3" fillId="0" borderId="0" xfId="2" applyNumberFormat="1" applyBorder="1"/>
    <xf numFmtId="0" fontId="28" fillId="0" borderId="0" xfId="2" applyFont="1"/>
    <xf numFmtId="164" fontId="28" fillId="0" borderId="0" xfId="2" applyNumberFormat="1" applyFont="1"/>
    <xf numFmtId="164" fontId="3" fillId="0" borderId="0" xfId="2" applyNumberFormat="1"/>
    <xf numFmtId="0" fontId="7" fillId="0" borderId="18" xfId="0" applyFont="1" applyBorder="1"/>
    <xf numFmtId="0" fontId="26" fillId="0" borderId="0" xfId="0" applyFont="1"/>
    <xf numFmtId="4" fontId="7" fillId="0" borderId="6" xfId="0" applyNumberFormat="1" applyFont="1" applyBorder="1"/>
    <xf numFmtId="0" fontId="7" fillId="0" borderId="0" xfId="0" applyFont="1"/>
    <xf numFmtId="0" fontId="7" fillId="0" borderId="0" xfId="0" applyFont="1" applyAlignment="1">
      <alignment wrapText="1"/>
    </xf>
    <xf numFmtId="0" fontId="0" fillId="0" borderId="0" xfId="0" applyAlignment="1"/>
    <xf numFmtId="0" fontId="0" fillId="0" borderId="0" xfId="0" applyFill="1"/>
    <xf numFmtId="164" fontId="19" fillId="0" borderId="0" xfId="6" applyNumberFormat="1"/>
    <xf numFmtId="0" fontId="15" fillId="0" borderId="0" xfId="2" applyFont="1" applyFill="1" applyBorder="1" applyAlignment="1">
      <alignment horizontal="left" vertical="center" wrapText="1"/>
    </xf>
    <xf numFmtId="0" fontId="13" fillId="0" borderId="0" xfId="2" applyFont="1" applyAlignment="1">
      <alignment vertical="center"/>
    </xf>
    <xf numFmtId="0" fontId="26" fillId="0" borderId="0" xfId="0" applyFont="1" applyAlignment="1">
      <alignment vertical="top"/>
    </xf>
    <xf numFmtId="0" fontId="6" fillId="0" borderId="0" xfId="0" applyFont="1" applyAlignment="1">
      <alignment wrapText="1"/>
    </xf>
    <xf numFmtId="0" fontId="5" fillId="0" borderId="0" xfId="0" applyFont="1" applyAlignment="1">
      <alignment horizontal="left" vertical="center"/>
    </xf>
    <xf numFmtId="0" fontId="37"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8" fillId="0" borderId="0" xfId="0" applyFont="1" applyFill="1" applyAlignment="1">
      <alignment wrapText="1"/>
    </xf>
    <xf numFmtId="0" fontId="8" fillId="0" borderId="0" xfId="0" applyFont="1" applyAlignment="1">
      <alignment wrapText="1"/>
    </xf>
    <xf numFmtId="0" fontId="7" fillId="0" borderId="8"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vertical="center"/>
    </xf>
    <xf numFmtId="0" fontId="5" fillId="0" borderId="0" xfId="0" applyFont="1" applyAlignment="1">
      <alignment horizontal="left" wrapText="1"/>
    </xf>
    <xf numFmtId="4" fontId="0" fillId="0" borderId="0" xfId="0" applyNumberFormat="1"/>
    <xf numFmtId="4" fontId="8" fillId="0" borderId="18" xfId="0" applyNumberFormat="1" applyFont="1" applyBorder="1"/>
    <xf numFmtId="4" fontId="7"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39" fillId="0" borderId="0" xfId="0" applyFont="1"/>
    <xf numFmtId="49" fontId="26" fillId="0" borderId="0" xfId="0" applyNumberFormat="1" applyFont="1" applyAlignment="1">
      <alignment vertical="top" wrapText="1"/>
    </xf>
    <xf numFmtId="49" fontId="26" fillId="0" borderId="0" xfId="0" applyNumberFormat="1" applyFont="1" applyAlignment="1">
      <alignment horizontal="justify" vertical="top" wrapText="1"/>
    </xf>
    <xf numFmtId="0" fontId="40" fillId="0" borderId="0" xfId="0" applyFont="1" applyAlignment="1">
      <alignment horizontal="right" vertical="top"/>
    </xf>
    <xf numFmtId="49" fontId="26" fillId="0" borderId="0" xfId="0" applyNumberFormat="1" applyFont="1" applyAlignment="1">
      <alignment horizontal="justify" vertical="top"/>
    </xf>
    <xf numFmtId="0" fontId="41" fillId="0" borderId="0" xfId="0" applyFont="1"/>
    <xf numFmtId="49" fontId="26" fillId="0" borderId="0" xfId="0" applyNumberFormat="1" applyFont="1" applyAlignment="1">
      <alignment vertical="top"/>
    </xf>
    <xf numFmtId="0" fontId="42" fillId="0" borderId="0" xfId="0" applyFont="1"/>
    <xf numFmtId="49" fontId="40" fillId="0" borderId="0" xfId="0" applyNumberFormat="1" applyFont="1" applyAlignment="1">
      <alignment vertical="top" wrapText="1"/>
    </xf>
    <xf numFmtId="49" fontId="40" fillId="0" borderId="0" xfId="0" applyNumberFormat="1" applyFont="1" applyAlignment="1">
      <alignment vertical="top"/>
    </xf>
    <xf numFmtId="0" fontId="40" fillId="0" borderId="0" xfId="0" applyFont="1" applyAlignment="1">
      <alignment vertical="top"/>
    </xf>
    <xf numFmtId="49" fontId="26" fillId="0" borderId="0" xfId="0" applyNumberFormat="1" applyFont="1" applyAlignment="1">
      <alignment horizontal="left" vertical="top" wrapText="1"/>
    </xf>
    <xf numFmtId="0" fontId="26" fillId="0" borderId="0" xfId="0" applyFont="1" applyAlignment="1">
      <alignment vertical="top" wrapText="1"/>
    </xf>
    <xf numFmtId="49" fontId="40" fillId="0" borderId="0" xfId="0" applyNumberFormat="1" applyFont="1" applyAlignment="1">
      <alignment horizontal="justify" vertical="top"/>
    </xf>
    <xf numFmtId="0" fontId="43" fillId="0" borderId="0" xfId="0" applyFont="1" applyAlignment="1">
      <alignment horizontal="center"/>
    </xf>
    <xf numFmtId="0" fontId="43" fillId="0" borderId="0" xfId="0" applyFont="1" applyAlignment="1">
      <alignment horizontal="center" vertical="center"/>
    </xf>
    <xf numFmtId="49" fontId="26" fillId="0" borderId="0" xfId="0" applyNumberFormat="1" applyFont="1" applyFill="1" applyAlignment="1">
      <alignment horizontal="justify" vertical="top" wrapText="1"/>
    </xf>
    <xf numFmtId="0" fontId="9" fillId="0" borderId="0" xfId="2" applyFont="1" applyBorder="1" applyAlignment="1">
      <alignment horizontal="center" vertical="center" wrapText="1"/>
    </xf>
    <xf numFmtId="0" fontId="44" fillId="3" borderId="8" xfId="0" applyFont="1" applyFill="1" applyBorder="1" applyAlignment="1">
      <alignment vertical="center"/>
    </xf>
    <xf numFmtId="0" fontId="44" fillId="3" borderId="0" xfId="0" applyFont="1" applyFill="1" applyAlignment="1">
      <alignment vertical="center"/>
    </xf>
    <xf numFmtId="49" fontId="16" fillId="0" borderId="8" xfId="3" applyNumberFormat="1" applyFont="1" applyBorder="1" applyAlignment="1">
      <alignment vertical="center"/>
    </xf>
    <xf numFmtId="49" fontId="16" fillId="0" borderId="0" xfId="3" applyNumberFormat="1" applyFont="1" applyAlignment="1">
      <alignment vertical="center"/>
    </xf>
    <xf numFmtId="49" fontId="16" fillId="0" borderId="0" xfId="3" applyNumberFormat="1" applyFont="1" applyAlignment="1">
      <alignment vertical="center" wrapText="1"/>
    </xf>
    <xf numFmtId="49" fontId="16" fillId="0" borderId="8" xfId="3" applyNumberFormat="1" applyFont="1" applyFill="1" applyBorder="1" applyAlignment="1">
      <alignment vertical="center"/>
    </xf>
    <xf numFmtId="0" fontId="16" fillId="0" borderId="9" xfId="6" applyFont="1" applyBorder="1" applyAlignment="1">
      <alignment vertical="center" wrapText="1"/>
    </xf>
    <xf numFmtId="3" fontId="16" fillId="0" borderId="1" xfId="6" applyNumberFormat="1" applyFont="1" applyBorder="1" applyAlignment="1">
      <alignment vertical="center"/>
    </xf>
    <xf numFmtId="164" fontId="16" fillId="0" borderId="1" xfId="4" applyNumberFormat="1" applyFont="1" applyBorder="1" applyAlignment="1">
      <alignment horizontal="center" vertical="center"/>
    </xf>
    <xf numFmtId="0" fontId="16" fillId="0" borderId="7" xfId="6" applyFont="1" applyBorder="1" applyAlignment="1">
      <alignment horizontal="left" vertical="center" wrapText="1"/>
    </xf>
    <xf numFmtId="3" fontId="16" fillId="0" borderId="18" xfId="6" applyNumberFormat="1" applyFont="1" applyBorder="1" applyAlignment="1">
      <alignment vertical="center"/>
    </xf>
    <xf numFmtId="164" fontId="16" fillId="0" borderId="18" xfId="4" applyNumberFormat="1" applyFont="1" applyBorder="1" applyAlignment="1">
      <alignment horizontal="center" vertical="center"/>
    </xf>
    <xf numFmtId="0" fontId="16" fillId="0" borderId="7" xfId="6" applyFont="1" applyBorder="1" applyAlignment="1">
      <alignment vertical="center" wrapText="1"/>
    </xf>
    <xf numFmtId="4" fontId="16" fillId="0" borderId="18" xfId="6" applyNumberFormat="1" applyFont="1" applyBorder="1" applyAlignment="1">
      <alignment vertical="center"/>
    </xf>
    <xf numFmtId="0" fontId="16" fillId="2" borderId="7" xfId="6" applyFont="1" applyFill="1" applyBorder="1" applyAlignment="1">
      <alignment vertical="center" wrapText="1"/>
    </xf>
    <xf numFmtId="4" fontId="16" fillId="2" borderId="18" xfId="6" applyNumberFormat="1" applyFont="1" applyFill="1" applyBorder="1" applyAlignment="1">
      <alignment vertical="center"/>
    </xf>
    <xf numFmtId="4" fontId="16" fillId="2" borderId="18" xfId="6" applyNumberFormat="1" applyFont="1" applyFill="1" applyBorder="1" applyAlignment="1">
      <alignment horizontal="right" vertical="center"/>
    </xf>
    <xf numFmtId="164" fontId="16" fillId="0" borderId="6" xfId="4" applyNumberFormat="1" applyFont="1" applyBorder="1" applyAlignment="1">
      <alignment horizontal="center" vertical="center"/>
    </xf>
    <xf numFmtId="3" fontId="16" fillId="2" borderId="7" xfId="6" applyNumberFormat="1" applyFont="1" applyFill="1" applyBorder="1" applyAlignment="1">
      <alignment vertical="center"/>
    </xf>
    <xf numFmtId="4" fontId="16" fillId="2" borderId="7" xfId="6" applyNumberFormat="1" applyFont="1" applyFill="1" applyBorder="1" applyAlignment="1">
      <alignment vertical="center"/>
    </xf>
    <xf numFmtId="4" fontId="16" fillId="2" borderId="7" xfId="6" applyNumberFormat="1" applyFont="1" applyFill="1" applyBorder="1" applyAlignment="1">
      <alignment horizontal="right" vertical="center"/>
    </xf>
    <xf numFmtId="4" fontId="16" fillId="0" borderId="7" xfId="6" applyNumberFormat="1" applyFont="1" applyBorder="1" applyAlignment="1">
      <alignment vertical="center"/>
    </xf>
    <xf numFmtId="4" fontId="16" fillId="0" borderId="7" xfId="6" applyNumberFormat="1" applyFont="1" applyBorder="1" applyAlignment="1">
      <alignment horizontal="right" vertical="center"/>
    </xf>
    <xf numFmtId="4" fontId="16" fillId="0" borderId="18" xfId="6" applyNumberFormat="1" applyFont="1" applyBorder="1" applyAlignment="1">
      <alignment horizontal="right" vertical="center"/>
    </xf>
    <xf numFmtId="0" fontId="16" fillId="0" borderId="10" xfId="6" applyFont="1" applyBorder="1" applyAlignment="1">
      <alignment vertical="center" wrapText="1"/>
    </xf>
    <xf numFmtId="4" fontId="16" fillId="0" borderId="10" xfId="6" applyNumberFormat="1" applyFont="1" applyBorder="1" applyAlignment="1">
      <alignment vertical="center"/>
    </xf>
    <xf numFmtId="4" fontId="16" fillId="0" borderId="6" xfId="6" applyNumberFormat="1" applyFont="1" applyBorder="1" applyAlignment="1">
      <alignment horizontal="right" vertical="center"/>
    </xf>
    <xf numFmtId="4" fontId="16" fillId="0" borderId="10" xfId="6" applyNumberFormat="1" applyFont="1" applyBorder="1" applyAlignment="1">
      <alignment horizontal="right" vertical="center"/>
    </xf>
    <xf numFmtId="0" fontId="16" fillId="0" borderId="2" xfId="6" applyFont="1" applyBorder="1" applyAlignment="1">
      <alignment vertical="center" wrapText="1"/>
    </xf>
    <xf numFmtId="4" fontId="16" fillId="0" borderId="2" xfId="6" applyNumberFormat="1" applyFont="1" applyBorder="1" applyAlignment="1">
      <alignment vertical="center"/>
    </xf>
    <xf numFmtId="4" fontId="16" fillId="0" borderId="5" xfId="6" applyNumberFormat="1" applyFont="1" applyBorder="1" applyAlignment="1">
      <alignment horizontal="right" vertical="center"/>
    </xf>
    <xf numFmtId="4" fontId="16" fillId="0" borderId="2" xfId="6" applyNumberFormat="1" applyFont="1" applyBorder="1" applyAlignment="1">
      <alignment horizontal="right" vertical="center"/>
    </xf>
    <xf numFmtId="164" fontId="16" fillId="0" borderId="5" xfId="4" applyNumberFormat="1" applyFont="1" applyBorder="1" applyAlignment="1">
      <alignment horizontal="center" vertical="center"/>
    </xf>
    <xf numFmtId="164" fontId="16" fillId="0" borderId="12" xfId="4" applyNumberFormat="1" applyFont="1" applyBorder="1" applyAlignment="1">
      <alignment horizontal="center" vertical="center"/>
    </xf>
    <xf numFmtId="164" fontId="16" fillId="0" borderId="14" xfId="4" applyNumberFormat="1" applyFont="1" applyBorder="1" applyAlignment="1">
      <alignment horizontal="center" vertical="center"/>
    </xf>
    <xf numFmtId="4" fontId="16" fillId="0" borderId="18" xfId="6" applyNumberFormat="1" applyFont="1" applyFill="1" applyBorder="1" applyAlignment="1">
      <alignment vertical="center"/>
    </xf>
    <xf numFmtId="4" fontId="16" fillId="0" borderId="6" xfId="6" applyNumberFormat="1" applyFont="1" applyBorder="1" applyAlignment="1">
      <alignment vertical="center"/>
    </xf>
    <xf numFmtId="0" fontId="44" fillId="0" borderId="7" xfId="2" applyFont="1" applyBorder="1" applyAlignment="1">
      <alignment horizontal="left" vertical="center" wrapText="1"/>
    </xf>
    <xf numFmtId="0" fontId="16" fillId="0" borderId="7" xfId="2" applyFont="1" applyFill="1" applyBorder="1" applyAlignment="1">
      <alignment vertical="center" wrapText="1"/>
    </xf>
    <xf numFmtId="3" fontId="16" fillId="0" borderId="18" xfId="6" applyNumberFormat="1" applyFont="1" applyBorder="1" applyAlignment="1">
      <alignment horizontal="right" vertical="center"/>
    </xf>
    <xf numFmtId="3" fontId="16" fillId="0" borderId="18" xfId="6" applyNumberFormat="1" applyFont="1" applyBorder="1" applyAlignment="1" applyProtection="1">
      <alignment vertical="center"/>
      <protection locked="0"/>
    </xf>
    <xf numFmtId="0" fontId="16" fillId="0" borderId="10" xfId="6" applyFont="1" applyFill="1" applyBorder="1" applyAlignment="1">
      <alignment horizontal="justify" vertical="center" wrapText="1"/>
    </xf>
    <xf numFmtId="0" fontId="16" fillId="4" borderId="2" xfId="2" applyFont="1" applyFill="1" applyBorder="1" applyAlignment="1">
      <alignment horizontal="center" vertical="center" wrapText="1"/>
    </xf>
    <xf numFmtId="0" fontId="46" fillId="4" borderId="5" xfId="6" applyFont="1" applyFill="1" applyBorder="1" applyAlignment="1">
      <alignment horizontal="center" vertical="center" wrapText="1"/>
    </xf>
    <xf numFmtId="0" fontId="16" fillId="0" borderId="0" xfId="2" applyFont="1" applyBorder="1" applyAlignment="1">
      <alignment horizontal="center" vertical="center" wrapText="1"/>
    </xf>
    <xf numFmtId="3" fontId="44" fillId="0" borderId="18" xfId="2" applyNumberFormat="1" applyFont="1" applyBorder="1" applyAlignment="1">
      <alignment horizontal="right" vertical="center"/>
    </xf>
    <xf numFmtId="3" fontId="44" fillId="0" borderId="0" xfId="2" applyNumberFormat="1" applyFont="1" applyBorder="1" applyAlignment="1" applyProtection="1">
      <alignment horizontal="right" vertical="center"/>
      <protection locked="0"/>
    </xf>
    <xf numFmtId="3" fontId="44" fillId="0" borderId="18" xfId="2" applyNumberFormat="1" applyFont="1" applyBorder="1" applyAlignment="1" applyProtection="1">
      <alignment horizontal="right" vertical="center"/>
      <protection locked="0"/>
    </xf>
    <xf numFmtId="3" fontId="16" fillId="0" borderId="18" xfId="2" applyNumberFormat="1" applyFont="1" applyFill="1" applyBorder="1" applyAlignment="1">
      <alignment horizontal="right" vertical="center"/>
    </xf>
    <xf numFmtId="3" fontId="16" fillId="0" borderId="0" xfId="2" applyNumberFormat="1" applyFont="1" applyFill="1" applyBorder="1" applyAlignment="1">
      <alignment horizontal="right" vertical="center"/>
    </xf>
    <xf numFmtId="3" fontId="16" fillId="0" borderId="18" xfId="2" applyNumberFormat="1" applyFont="1" applyBorder="1" applyAlignment="1">
      <alignment horizontal="right" vertical="center"/>
    </xf>
    <xf numFmtId="3" fontId="16" fillId="0" borderId="18" xfId="2" applyNumberFormat="1" applyFont="1" applyFill="1" applyBorder="1" applyAlignment="1" applyProtection="1">
      <alignment horizontal="right" vertical="center"/>
      <protection locked="0"/>
    </xf>
    <xf numFmtId="3" fontId="16" fillId="0" borderId="0" xfId="2" applyNumberFormat="1" applyFont="1" applyFill="1" applyBorder="1" applyAlignment="1" applyProtection="1">
      <alignment horizontal="right" vertical="center"/>
      <protection locked="0"/>
    </xf>
    <xf numFmtId="3" fontId="16" fillId="0" borderId="18" xfId="2" applyNumberFormat="1" applyFont="1" applyBorder="1" applyAlignment="1" applyProtection="1">
      <alignment horizontal="right" vertical="center"/>
      <protection locked="0"/>
    </xf>
    <xf numFmtId="41" fontId="16" fillId="0" borderId="6" xfId="2" applyNumberFormat="1" applyFont="1" applyFill="1" applyBorder="1" applyAlignment="1">
      <alignment horizontal="right" vertical="center"/>
    </xf>
    <xf numFmtId="0" fontId="44" fillId="0" borderId="7" xfId="5" applyFont="1" applyBorder="1" applyAlignment="1">
      <alignment vertical="center"/>
    </xf>
    <xf numFmtId="0" fontId="16" fillId="0" borderId="7" xfId="5" applyFont="1" applyFill="1" applyBorder="1" applyAlignment="1">
      <alignment vertical="center"/>
    </xf>
    <xf numFmtId="0" fontId="16" fillId="0" borderId="10" xfId="5" applyFont="1" applyBorder="1" applyAlignment="1">
      <alignment vertical="center"/>
    </xf>
    <xf numFmtId="3" fontId="16" fillId="0" borderId="6" xfId="2" applyNumberFormat="1" applyFont="1" applyBorder="1" applyAlignment="1" applyProtection="1">
      <alignment horizontal="right" vertical="center"/>
      <protection locked="0"/>
    </xf>
    <xf numFmtId="3" fontId="16" fillId="0" borderId="6" xfId="2" applyNumberFormat="1" applyFont="1" applyBorder="1" applyAlignment="1">
      <alignment horizontal="right" vertical="center"/>
    </xf>
    <xf numFmtId="3" fontId="16" fillId="0" borderId="13" xfId="2" applyNumberFormat="1" applyFont="1" applyBorder="1" applyAlignment="1" applyProtection="1">
      <alignment horizontal="right" vertical="center"/>
      <protection locked="0"/>
    </xf>
    <xf numFmtId="0" fontId="26" fillId="4" borderId="5" xfId="2" applyFont="1" applyFill="1" applyBorder="1" applyAlignment="1">
      <alignment vertical="center" wrapText="1"/>
    </xf>
    <xf numFmtId="0" fontId="40" fillId="0" borderId="18" xfId="0" applyFont="1" applyBorder="1" applyAlignment="1">
      <alignment vertical="center"/>
    </xf>
    <xf numFmtId="0" fontId="26" fillId="0" borderId="18" xfId="0" applyFont="1" applyBorder="1" applyAlignment="1">
      <alignment vertical="center"/>
    </xf>
    <xf numFmtId="41" fontId="26" fillId="0" borderId="18" xfId="0" applyNumberFormat="1" applyFont="1" applyBorder="1" applyAlignment="1">
      <alignment vertical="center"/>
    </xf>
    <xf numFmtId="0" fontId="26" fillId="0" borderId="18" xfId="0" applyFont="1" applyBorder="1" applyAlignment="1">
      <alignment vertical="center" wrapText="1"/>
    </xf>
    <xf numFmtId="0" fontId="26" fillId="0" borderId="6" xfId="0" applyFont="1" applyBorder="1" applyAlignment="1">
      <alignment vertical="center"/>
    </xf>
    <xf numFmtId="0" fontId="26" fillId="4" borderId="5" xfId="0" applyFont="1" applyFill="1" applyBorder="1" applyAlignment="1">
      <alignment horizontal="center" vertical="center" wrapText="1"/>
    </xf>
    <xf numFmtId="0" fontId="16" fillId="0" borderId="0" xfId="6" applyFont="1" applyFill="1" applyBorder="1" applyAlignment="1">
      <alignment horizontal="justify" vertical="center" wrapText="1"/>
    </xf>
    <xf numFmtId="168" fontId="16" fillId="0" borderId="0" xfId="2" applyNumberFormat="1" applyFont="1" applyFill="1" applyBorder="1" applyAlignment="1">
      <alignment horizontal="right" vertical="center"/>
    </xf>
    <xf numFmtId="41" fontId="16" fillId="0" borderId="0" xfId="2" applyNumberFormat="1" applyFont="1" applyFill="1" applyBorder="1" applyAlignment="1">
      <alignment horizontal="right" vertical="center"/>
    </xf>
    <xf numFmtId="41" fontId="26" fillId="0" borderId="6" xfId="0" applyNumberFormat="1" applyFont="1" applyBorder="1" applyAlignment="1">
      <alignment vertical="center"/>
    </xf>
    <xf numFmtId="0" fontId="40" fillId="0" borderId="1" xfId="0" applyFont="1" applyBorder="1" applyAlignment="1">
      <alignment vertical="center"/>
    </xf>
    <xf numFmtId="0" fontId="40" fillId="0" borderId="7" xfId="0" applyFont="1" applyBorder="1"/>
    <xf numFmtId="3" fontId="40" fillId="0" borderId="1" xfId="0" applyNumberFormat="1" applyFont="1" applyBorder="1" applyAlignment="1">
      <alignment vertical="center"/>
    </xf>
    <xf numFmtId="0" fontId="26" fillId="0" borderId="7" xfId="0" applyFont="1" applyBorder="1"/>
    <xf numFmtId="3" fontId="26" fillId="0" borderId="18" xfId="0" applyNumberFormat="1" applyFont="1" applyBorder="1" applyAlignment="1">
      <alignment vertical="center"/>
    </xf>
    <xf numFmtId="4" fontId="26" fillId="0" borderId="18" xfId="0" applyNumberFormat="1" applyFont="1" applyBorder="1" applyAlignment="1">
      <alignment vertical="center"/>
    </xf>
    <xf numFmtId="167" fontId="26" fillId="0" borderId="18" xfId="0" applyNumberFormat="1" applyFont="1" applyBorder="1" applyAlignment="1">
      <alignment vertical="center"/>
    </xf>
    <xf numFmtId="0" fontId="40" fillId="0" borderId="7" xfId="0" applyFont="1" applyBorder="1" applyAlignment="1">
      <alignment wrapText="1"/>
    </xf>
    <xf numFmtId="3" fontId="40" fillId="0" borderId="18" xfId="0" applyNumberFormat="1" applyFont="1" applyBorder="1" applyAlignment="1">
      <alignment vertical="center"/>
    </xf>
    <xf numFmtId="4" fontId="40" fillId="0" borderId="18" xfId="0" applyNumberFormat="1" applyFont="1" applyBorder="1" applyAlignment="1">
      <alignment vertical="center"/>
    </xf>
    <xf numFmtId="41" fontId="26" fillId="0" borderId="18" xfId="0" applyNumberFormat="1" applyFont="1" applyBorder="1" applyAlignment="1">
      <alignment horizontal="right" vertical="center"/>
    </xf>
    <xf numFmtId="41" fontId="40" fillId="0" borderId="18" xfId="0" applyNumberFormat="1" applyFont="1" applyBorder="1" applyAlignment="1">
      <alignment vertical="center"/>
    </xf>
    <xf numFmtId="0" fontId="26" fillId="0" borderId="10" xfId="0" applyFont="1" applyBorder="1"/>
    <xf numFmtId="3" fontId="26" fillId="0" borderId="6" xfId="0" applyNumberFormat="1" applyFont="1" applyBorder="1" applyAlignment="1">
      <alignment vertical="center"/>
    </xf>
    <xf numFmtId="4" fontId="26" fillId="0" borderId="6" xfId="0" applyNumberFormat="1" applyFont="1" applyBorder="1" applyAlignment="1">
      <alignment vertical="center"/>
    </xf>
    <xf numFmtId="0" fontId="44" fillId="0" borderId="7" xfId="2" applyFont="1" applyBorder="1" applyAlignment="1">
      <alignment horizontal="left"/>
    </xf>
    <xf numFmtId="3" fontId="44" fillId="0" borderId="18" xfId="2" applyNumberFormat="1" applyFont="1" applyBorder="1" applyAlignment="1"/>
    <xf numFmtId="164" fontId="44" fillId="0" borderId="18" xfId="2" applyNumberFormat="1" applyFont="1" applyBorder="1" applyAlignment="1">
      <alignment horizontal="center"/>
    </xf>
    <xf numFmtId="164" fontId="44" fillId="0" borderId="18" xfId="4" applyNumberFormat="1" applyFont="1" applyBorder="1" applyAlignment="1">
      <alignment horizontal="center"/>
    </xf>
    <xf numFmtId="0" fontId="16" fillId="0" borderId="7" xfId="2" applyFont="1" applyFill="1" applyBorder="1"/>
    <xf numFmtId="3" fontId="16" fillId="0" borderId="18" xfId="2" applyNumberFormat="1" applyFont="1" applyFill="1" applyBorder="1" applyAlignment="1"/>
    <xf numFmtId="164" fontId="16" fillId="0" borderId="18" xfId="2" applyNumberFormat="1" applyFont="1" applyBorder="1" applyAlignment="1">
      <alignment horizontal="center"/>
    </xf>
    <xf numFmtId="164" fontId="16" fillId="0" borderId="18" xfId="4" applyNumberFormat="1" applyFont="1" applyBorder="1" applyAlignment="1">
      <alignment horizontal="center"/>
    </xf>
    <xf numFmtId="0" fontId="16" fillId="0" borderId="7" xfId="2" applyFont="1" applyBorder="1"/>
    <xf numFmtId="3" fontId="16" fillId="0" borderId="18" xfId="2" applyNumberFormat="1" applyFont="1" applyBorder="1" applyAlignment="1"/>
    <xf numFmtId="0" fontId="44" fillId="0" borderId="9" xfId="2" applyFont="1" applyBorder="1" applyAlignment="1">
      <alignment wrapText="1"/>
    </xf>
    <xf numFmtId="3" fontId="44" fillId="0" borderId="9" xfId="2" applyNumberFormat="1" applyFont="1" applyBorder="1" applyAlignment="1">
      <alignment wrapText="1"/>
    </xf>
    <xf numFmtId="3" fontId="44" fillId="0" borderId="1" xfId="2" applyNumberFormat="1" applyFont="1" applyFill="1" applyBorder="1" applyAlignment="1"/>
    <xf numFmtId="0" fontId="16" fillId="0" borderId="7" xfId="2" applyFont="1" applyBorder="1" applyAlignment="1">
      <alignment wrapText="1"/>
    </xf>
    <xf numFmtId="3" fontId="16" fillId="0" borderId="7" xfId="2" applyNumberFormat="1" applyFont="1" applyBorder="1" applyAlignment="1">
      <alignment wrapText="1"/>
    </xf>
    <xf numFmtId="0" fontId="16" fillId="0" borderId="7" xfId="2" applyFont="1" applyBorder="1" applyAlignment="1"/>
    <xf numFmtId="0" fontId="16" fillId="0" borderId="7" xfId="2" applyFont="1" applyBorder="1" applyAlignment="1">
      <alignment horizontal="left" wrapText="1"/>
    </xf>
    <xf numFmtId="0" fontId="16" fillId="0" borderId="10" xfId="2" applyFont="1" applyBorder="1" applyAlignment="1">
      <alignment horizontal="left" wrapText="1"/>
    </xf>
    <xf numFmtId="3" fontId="16" fillId="0" borderId="10" xfId="2" applyNumberFormat="1" applyFont="1" applyBorder="1" applyAlignment="1">
      <alignment wrapText="1"/>
    </xf>
    <xf numFmtId="3" fontId="16" fillId="0" borderId="6" xfId="2" applyNumberFormat="1" applyFont="1" applyBorder="1" applyAlignment="1"/>
    <xf numFmtId="0" fontId="44" fillId="0" borderId="7" xfId="2" applyFont="1" applyBorder="1" applyAlignment="1">
      <alignment wrapText="1"/>
    </xf>
    <xf numFmtId="3" fontId="44" fillId="0" borderId="7" xfId="2" applyNumberFormat="1" applyFont="1" applyBorder="1" applyAlignment="1">
      <alignment wrapText="1"/>
    </xf>
    <xf numFmtId="0" fontId="16" fillId="0" borderId="10" xfId="2" applyFont="1" applyBorder="1" applyAlignment="1">
      <alignment wrapText="1"/>
    </xf>
    <xf numFmtId="164" fontId="16" fillId="0" borderId="6" xfId="2" applyNumberFormat="1" applyFont="1" applyBorder="1" applyAlignment="1">
      <alignment horizontal="center"/>
    </xf>
    <xf numFmtId="164" fontId="16" fillId="0" borderId="6" xfId="4" applyNumberFormat="1" applyFont="1" applyBorder="1" applyAlignment="1">
      <alignment horizontal="center"/>
    </xf>
    <xf numFmtId="0" fontId="40" fillId="0" borderId="6" xfId="0" applyFont="1" applyFill="1" applyBorder="1" applyAlignment="1">
      <alignment vertical="center"/>
    </xf>
    <xf numFmtId="3" fontId="40" fillId="0" borderId="6" xfId="0" applyNumberFormat="1" applyFont="1" applyFill="1" applyBorder="1" applyAlignment="1">
      <alignment vertical="center"/>
    </xf>
    <xf numFmtId="0" fontId="26" fillId="0" borderId="1" xfId="0" applyFont="1" applyBorder="1" applyAlignment="1">
      <alignment vertical="center"/>
    </xf>
    <xf numFmtId="3" fontId="26" fillId="0" borderId="1" xfId="0" applyNumberFormat="1" applyFont="1" applyBorder="1" applyAlignment="1">
      <alignment vertical="center"/>
    </xf>
    <xf numFmtId="0" fontId="40" fillId="0" borderId="0" xfId="0" applyFont="1" applyFill="1" applyBorder="1" applyAlignment="1">
      <alignment vertical="center"/>
    </xf>
    <xf numFmtId="3" fontId="40" fillId="0" borderId="0" xfId="0" applyNumberFormat="1" applyFont="1" applyFill="1" applyBorder="1" applyAlignment="1">
      <alignment vertical="center"/>
    </xf>
    <xf numFmtId="0" fontId="44" fillId="0" borderId="18" xfId="5" applyFont="1" applyBorder="1"/>
    <xf numFmtId="3" fontId="44" fillId="2" borderId="8" xfId="2" applyNumberFormat="1" applyFont="1" applyFill="1" applyBorder="1"/>
    <xf numFmtId="3" fontId="48" fillId="0" borderId="18" xfId="2" applyNumberFormat="1" applyFont="1" applyFill="1" applyBorder="1" applyAlignment="1">
      <alignment horizontal="right"/>
    </xf>
    <xf numFmtId="3" fontId="48" fillId="0" borderId="7" xfId="2" applyNumberFormat="1" applyFont="1" applyFill="1" applyBorder="1" applyAlignment="1">
      <alignment horizontal="right"/>
    </xf>
    <xf numFmtId="3" fontId="48" fillId="2" borderId="7" xfId="2" applyNumberFormat="1" applyFont="1" applyFill="1" applyBorder="1"/>
    <xf numFmtId="3" fontId="48" fillId="2" borderId="18" xfId="2" applyNumberFormat="1" applyFont="1" applyFill="1" applyBorder="1"/>
    <xf numFmtId="0" fontId="16" fillId="0" borderId="18" xfId="5" applyFont="1" applyFill="1" applyBorder="1"/>
    <xf numFmtId="3" fontId="49" fillId="2" borderId="0" xfId="2" applyNumberFormat="1" applyFont="1" applyFill="1" applyBorder="1"/>
    <xf numFmtId="3" fontId="30" fillId="0" borderId="18" xfId="2" applyNumberFormat="1" applyFont="1" applyFill="1" applyBorder="1"/>
    <xf numFmtId="3" fontId="30" fillId="0" borderId="7" xfId="2" applyNumberFormat="1" applyFont="1" applyFill="1" applyBorder="1" applyAlignment="1">
      <alignment horizontal="right"/>
    </xf>
    <xf numFmtId="3" fontId="30" fillId="2" borderId="7" xfId="2" applyNumberFormat="1" applyFont="1" applyFill="1" applyBorder="1"/>
    <xf numFmtId="3" fontId="30" fillId="2" borderId="18" xfId="2" applyNumberFormat="1" applyFont="1" applyFill="1" applyBorder="1"/>
    <xf numFmtId="3" fontId="49" fillId="0" borderId="18" xfId="2" applyNumberFormat="1" applyFont="1" applyFill="1" applyBorder="1"/>
    <xf numFmtId="3" fontId="49" fillId="0" borderId="7" xfId="2" applyNumberFormat="1" applyFont="1" applyFill="1" applyBorder="1" applyAlignment="1">
      <alignment horizontal="right"/>
    </xf>
    <xf numFmtId="3" fontId="49" fillId="2" borderId="7" xfId="2" applyNumberFormat="1" applyFont="1" applyFill="1" applyBorder="1"/>
    <xf numFmtId="3" fontId="49" fillId="2" borderId="18" xfId="2" applyNumberFormat="1" applyFont="1" applyFill="1" applyBorder="1"/>
    <xf numFmtId="0" fontId="16" fillId="0" borderId="18" xfId="5" applyFont="1" applyBorder="1"/>
    <xf numFmtId="3" fontId="30" fillId="0" borderId="7" xfId="2" applyNumberFormat="1" applyFont="1" applyFill="1" applyBorder="1"/>
    <xf numFmtId="0" fontId="16" fillId="0" borderId="2" xfId="5" applyFont="1" applyFill="1" applyBorder="1" applyAlignment="1">
      <alignment wrapText="1"/>
    </xf>
    <xf numFmtId="3" fontId="16" fillId="0" borderId="2" xfId="2" applyNumberFormat="1" applyFont="1" applyFill="1" applyBorder="1" applyAlignment="1">
      <alignment vertical="center"/>
    </xf>
    <xf numFmtId="41" fontId="16" fillId="0" borderId="2" xfId="6" applyNumberFormat="1" applyFont="1" applyFill="1" applyBorder="1" applyAlignment="1">
      <alignment horizontal="right" vertical="center"/>
    </xf>
    <xf numFmtId="41" fontId="16" fillId="0" borderId="5" xfId="6" applyNumberFormat="1" applyFont="1" applyFill="1" applyBorder="1" applyAlignment="1">
      <alignment horizontal="right" vertical="center"/>
    </xf>
    <xf numFmtId="0" fontId="16" fillId="0" borderId="7" xfId="5" applyFont="1" applyFill="1" applyBorder="1" applyAlignment="1"/>
    <xf numFmtId="3" fontId="16" fillId="0" borderId="18" xfId="2" applyNumberFormat="1" applyFont="1" applyFill="1" applyBorder="1"/>
    <xf numFmtId="41" fontId="16" fillId="0" borderId="7" xfId="6" applyNumberFormat="1" applyFont="1" applyFill="1" applyBorder="1" applyAlignment="1">
      <alignment horizontal="right"/>
    </xf>
    <xf numFmtId="41" fontId="16" fillId="0" borderId="18" xfId="6" applyNumberFormat="1" applyFont="1" applyFill="1" applyBorder="1" applyAlignment="1">
      <alignment horizontal="right"/>
    </xf>
    <xf numFmtId="0" fontId="16" fillId="0" borderId="10" xfId="5" applyFont="1" applyFill="1" applyBorder="1" applyAlignment="1"/>
    <xf numFmtId="3" fontId="16" fillId="0" borderId="6" xfId="2" applyNumberFormat="1" applyFont="1" applyFill="1" applyBorder="1"/>
    <xf numFmtId="41" fontId="16" fillId="0" borderId="10" xfId="6" applyNumberFormat="1" applyFont="1" applyFill="1" applyBorder="1" applyAlignment="1">
      <alignment horizontal="right"/>
    </xf>
    <xf numFmtId="41" fontId="16" fillId="0" borderId="6" xfId="6" applyNumberFormat="1" applyFont="1" applyFill="1" applyBorder="1" applyAlignment="1">
      <alignment horizontal="right"/>
    </xf>
    <xf numFmtId="0" fontId="44" fillId="0" borderId="7" xfId="2" applyFont="1" applyBorder="1" applyAlignment="1">
      <alignment horizontal="left" vertical="center"/>
    </xf>
    <xf numFmtId="4" fontId="44" fillId="0" borderId="18" xfId="2" applyNumberFormat="1" applyFont="1" applyBorder="1" applyAlignment="1">
      <alignment horizontal="right"/>
    </xf>
    <xf numFmtId="4" fontId="44" fillId="0" borderId="18" xfId="2" applyNumberFormat="1" applyFont="1" applyFill="1" applyBorder="1" applyAlignment="1">
      <alignment horizontal="right"/>
    </xf>
    <xf numFmtId="4" fontId="16" fillId="0" borderId="18" xfId="2" applyNumberFormat="1" applyFont="1" applyBorder="1" applyAlignment="1"/>
    <xf numFmtId="4" fontId="16" fillId="0" borderId="18" xfId="2" applyNumberFormat="1" applyFont="1" applyFill="1" applyBorder="1" applyAlignment="1"/>
    <xf numFmtId="4" fontId="44" fillId="0" borderId="7" xfId="2" applyNumberFormat="1" applyFont="1" applyBorder="1" applyAlignment="1">
      <alignment wrapText="1"/>
    </xf>
    <xf numFmtId="4" fontId="44" fillId="0" borderId="18" xfId="2" applyNumberFormat="1" applyFont="1" applyFill="1" applyBorder="1" applyAlignment="1"/>
    <xf numFmtId="4" fontId="16" fillId="0" borderId="7" xfId="2" applyNumberFormat="1" applyFont="1" applyBorder="1" applyAlignment="1">
      <alignment horizontal="right" wrapText="1"/>
    </xf>
    <xf numFmtId="4" fontId="16" fillId="0" borderId="18" xfId="2" applyNumberFormat="1" applyFont="1" applyFill="1" applyBorder="1" applyAlignment="1">
      <alignment horizontal="right"/>
    </xf>
    <xf numFmtId="4" fontId="16" fillId="0" borderId="7" xfId="2" applyNumberFormat="1" applyFont="1" applyBorder="1" applyAlignment="1">
      <alignment wrapText="1"/>
    </xf>
    <xf numFmtId="0" fontId="44" fillId="0" borderId="9" xfId="2" applyFont="1" applyBorder="1" applyAlignment="1">
      <alignment horizontal="left" vertical="center" wrapText="1"/>
    </xf>
    <xf numFmtId="4" fontId="44" fillId="0" borderId="1" xfId="2" applyNumberFormat="1" applyFont="1" applyBorder="1" applyAlignment="1"/>
    <xf numFmtId="4" fontId="44" fillId="0" borderId="1" xfId="2" applyNumberFormat="1" applyFont="1" applyFill="1" applyBorder="1" applyAlignment="1"/>
    <xf numFmtId="164" fontId="44" fillId="0" borderId="1" xfId="2" applyNumberFormat="1" applyFont="1" applyBorder="1" applyAlignment="1">
      <alignment horizontal="center"/>
    </xf>
    <xf numFmtId="164" fontId="44" fillId="0" borderId="1" xfId="4" applyNumberFormat="1" applyFont="1" applyBorder="1" applyAlignment="1">
      <alignment horizontal="center"/>
    </xf>
    <xf numFmtId="49" fontId="16" fillId="0" borderId="7" xfId="2" applyNumberFormat="1" applyFont="1" applyBorder="1" applyAlignment="1">
      <alignment wrapText="1"/>
    </xf>
    <xf numFmtId="4" fontId="16" fillId="0" borderId="10" xfId="2" applyNumberFormat="1" applyFont="1" applyBorder="1" applyAlignment="1">
      <alignment wrapText="1"/>
    </xf>
    <xf numFmtId="4" fontId="16" fillId="0" borderId="6" xfId="2" applyNumberFormat="1" applyFont="1" applyFill="1" applyBorder="1" applyAlignment="1"/>
    <xf numFmtId="0" fontId="40" fillId="0" borderId="5" xfId="0" applyFont="1" applyBorder="1" applyAlignment="1">
      <alignment vertical="center"/>
    </xf>
    <xf numFmtId="4" fontId="26" fillId="0" borderId="5" xfId="0" applyNumberFormat="1" applyFont="1" applyBorder="1" applyAlignment="1">
      <alignment vertical="center"/>
    </xf>
    <xf numFmtId="10" fontId="26" fillId="0" borderId="5" xfId="11" applyNumberFormat="1" applyFont="1" applyBorder="1" applyAlignment="1">
      <alignment vertical="center"/>
    </xf>
    <xf numFmtId="0" fontId="26" fillId="4" borderId="5" xfId="0" applyFont="1" applyFill="1" applyBorder="1" applyAlignment="1">
      <alignment horizontal="center" vertical="center" wrapText="1"/>
    </xf>
    <xf numFmtId="0" fontId="44" fillId="0" borderId="7" xfId="5" applyFont="1" applyFill="1" applyBorder="1"/>
    <xf numFmtId="4" fontId="44" fillId="2" borderId="7" xfId="5" applyNumberFormat="1" applyFont="1" applyFill="1" applyBorder="1" applyAlignment="1">
      <alignment horizontal="right"/>
    </xf>
    <xf numFmtId="4" fontId="44" fillId="2" borderId="18" xfId="5" applyNumberFormat="1" applyFont="1" applyFill="1" applyBorder="1" applyAlignment="1">
      <alignment horizontal="right"/>
    </xf>
    <xf numFmtId="0" fontId="16" fillId="0" borderId="7" xfId="5" applyFont="1" applyFill="1" applyBorder="1"/>
    <xf numFmtId="4" fontId="16" fillId="2" borderId="7" xfId="2" applyNumberFormat="1" applyFont="1" applyFill="1" applyBorder="1"/>
    <xf numFmtId="4" fontId="30" fillId="0" borderId="7" xfId="2" applyNumberFormat="1" applyFont="1" applyFill="1" applyBorder="1" applyAlignment="1">
      <alignment horizontal="right"/>
    </xf>
    <xf numFmtId="4" fontId="16" fillId="2" borderId="18" xfId="2" applyNumberFormat="1" applyFont="1" applyFill="1" applyBorder="1"/>
    <xf numFmtId="4" fontId="16" fillId="0" borderId="2" xfId="2" applyNumberFormat="1" applyFont="1" applyFill="1" applyBorder="1" applyAlignment="1">
      <alignment vertical="center"/>
    </xf>
    <xf numFmtId="0" fontId="16" fillId="0" borderId="7" xfId="5" applyFont="1" applyFill="1" applyBorder="1" applyAlignment="1">
      <alignment vertical="top"/>
    </xf>
    <xf numFmtId="4" fontId="16" fillId="0" borderId="7" xfId="2" applyNumberFormat="1" applyFont="1" applyFill="1" applyBorder="1"/>
    <xf numFmtId="0" fontId="16" fillId="0" borderId="10" xfId="5" applyFont="1" applyFill="1" applyBorder="1" applyAlignment="1">
      <alignment vertical="top"/>
    </xf>
    <xf numFmtId="4" fontId="16" fillId="0" borderId="6" xfId="2" applyNumberFormat="1" applyFont="1" applyFill="1" applyBorder="1"/>
    <xf numFmtId="4" fontId="16" fillId="0" borderId="10" xfId="2" applyNumberFormat="1" applyFont="1" applyFill="1" applyBorder="1"/>
    <xf numFmtId="0" fontId="16" fillId="4" borderId="2" xfId="5" applyFont="1" applyFill="1" applyBorder="1" applyAlignment="1">
      <alignment vertical="center" wrapText="1"/>
    </xf>
    <xf numFmtId="0" fontId="16" fillId="4" borderId="4" xfId="5" applyFont="1" applyFill="1" applyBorder="1" applyAlignment="1">
      <alignment vertical="center" wrapText="1"/>
    </xf>
    <xf numFmtId="0" fontId="16" fillId="4" borderId="3" xfId="5" applyFont="1" applyFill="1" applyBorder="1" applyAlignment="1">
      <alignment vertical="center" wrapText="1"/>
    </xf>
    <xf numFmtId="0" fontId="16" fillId="0" borderId="9" xfId="2" applyFont="1" applyFill="1" applyBorder="1" applyAlignment="1">
      <alignment vertical="center" wrapText="1"/>
    </xf>
    <xf numFmtId="3" fontId="16" fillId="0" borderId="1" xfId="2" applyNumberFormat="1" applyFont="1" applyFill="1" applyBorder="1" applyAlignment="1">
      <alignment horizontal="right" vertical="center"/>
    </xf>
    <xf numFmtId="3" fontId="16" fillId="0" borderId="1" xfId="2" applyNumberFormat="1" applyFont="1" applyFill="1" applyBorder="1" applyAlignment="1">
      <alignment vertical="center"/>
    </xf>
    <xf numFmtId="0" fontId="16" fillId="0" borderId="18" xfId="2" applyFont="1" applyFill="1" applyBorder="1" applyAlignment="1">
      <alignment vertical="center" wrapText="1"/>
    </xf>
    <xf numFmtId="4" fontId="16" fillId="0" borderId="18" xfId="2" applyNumberFormat="1" applyFont="1" applyFill="1" applyBorder="1" applyAlignment="1">
      <alignment horizontal="right" vertical="center"/>
    </xf>
    <xf numFmtId="4" fontId="16" fillId="0" borderId="18" xfId="2" applyNumberFormat="1" applyFont="1" applyFill="1" applyBorder="1" applyAlignment="1">
      <alignment vertical="center"/>
    </xf>
    <xf numFmtId="164" fontId="16" fillId="0" borderId="8" xfId="4" applyNumberFormat="1" applyFont="1" applyBorder="1" applyAlignment="1">
      <alignment horizontal="center" vertical="center"/>
    </xf>
    <xf numFmtId="0" fontId="16" fillId="0" borderId="10" xfId="2" applyFont="1" applyFill="1" applyBorder="1" applyAlignment="1">
      <alignment vertical="center" wrapText="1"/>
    </xf>
    <xf numFmtId="4" fontId="16" fillId="0" borderId="6" xfId="2" applyNumberFormat="1" applyFont="1" applyFill="1" applyBorder="1" applyAlignment="1">
      <alignment horizontal="right" vertical="center"/>
    </xf>
    <xf numFmtId="4" fontId="16" fillId="0" borderId="6" xfId="2" applyNumberFormat="1" applyFont="1" applyFill="1" applyBorder="1" applyAlignment="1">
      <alignment vertical="center"/>
    </xf>
    <xf numFmtId="4" fontId="44" fillId="0" borderId="8" xfId="2" applyNumberFormat="1" applyFont="1" applyBorder="1" applyAlignment="1">
      <alignment vertical="center"/>
    </xf>
    <xf numFmtId="4" fontId="16" fillId="0" borderId="8" xfId="2" applyNumberFormat="1" applyFont="1" applyBorder="1" applyAlignment="1">
      <alignment vertical="center"/>
    </xf>
    <xf numFmtId="4" fontId="16" fillId="0" borderId="14" xfId="2" applyNumberFormat="1" applyFont="1" applyBorder="1" applyAlignment="1">
      <alignment vertical="center"/>
    </xf>
    <xf numFmtId="4" fontId="16" fillId="0" borderId="6" xfId="2" applyNumberFormat="1" applyFont="1" applyBorder="1" applyAlignment="1">
      <alignment vertical="center"/>
    </xf>
    <xf numFmtId="0" fontId="44" fillId="0" borderId="7" xfId="5" applyFont="1" applyBorder="1"/>
    <xf numFmtId="4" fontId="44" fillId="0" borderId="18" xfId="5" applyNumberFormat="1" applyFont="1" applyBorder="1"/>
    <xf numFmtId="4" fontId="44" fillId="0" borderId="0" xfId="5" applyNumberFormat="1" applyFont="1" applyFill="1" applyBorder="1" applyAlignment="1">
      <alignment horizontal="right"/>
    </xf>
    <xf numFmtId="4" fontId="48" fillId="0" borderId="7" xfId="2" applyNumberFormat="1" applyFont="1" applyFill="1" applyBorder="1" applyAlignment="1">
      <alignment horizontal="right"/>
    </xf>
    <xf numFmtId="4" fontId="44" fillId="0" borderId="0" xfId="5" applyNumberFormat="1" applyFont="1" applyFill="1" applyBorder="1"/>
    <xf numFmtId="4" fontId="44" fillId="0" borderId="8" xfId="5" applyNumberFormat="1" applyFont="1" applyBorder="1" applyAlignment="1">
      <alignment horizontal="right"/>
    </xf>
    <xf numFmtId="4" fontId="49" fillId="0" borderId="18" xfId="2" applyNumberFormat="1" applyFont="1" applyBorder="1"/>
    <xf numFmtId="4" fontId="49" fillId="0" borderId="0" xfId="2" applyNumberFormat="1" applyFont="1" applyFill="1" applyBorder="1"/>
    <xf numFmtId="4" fontId="49" fillId="0" borderId="0" xfId="2" applyNumberFormat="1" applyFont="1" applyBorder="1"/>
    <xf numFmtId="4" fontId="49" fillId="0" borderId="8" xfId="2" applyNumberFormat="1" applyFont="1" applyBorder="1"/>
    <xf numFmtId="4" fontId="49" fillId="0" borderId="18" xfId="2" applyNumberFormat="1" applyFont="1" applyFill="1" applyBorder="1"/>
    <xf numFmtId="4" fontId="30" fillId="0" borderId="18" xfId="2" applyNumberFormat="1" applyFont="1" applyFill="1" applyBorder="1"/>
    <xf numFmtId="4" fontId="30" fillId="0" borderId="0" xfId="2" applyNumberFormat="1" applyFont="1" applyFill="1" applyBorder="1"/>
    <xf numFmtId="4" fontId="30" fillId="0" borderId="8" xfId="2" applyNumberFormat="1" applyFont="1" applyFill="1" applyBorder="1"/>
    <xf numFmtId="4" fontId="49" fillId="0" borderId="8" xfId="2" applyNumberFormat="1" applyFont="1" applyBorder="1" applyAlignment="1">
      <alignment horizontal="right"/>
    </xf>
    <xf numFmtId="0" fontId="16" fillId="0" borderId="7" xfId="5" applyFont="1" applyBorder="1"/>
    <xf numFmtId="4" fontId="16" fillId="0" borderId="18" xfId="2" applyNumberFormat="1" applyFont="1" applyFill="1" applyBorder="1"/>
    <xf numFmtId="0" fontId="14" fillId="0" borderId="0" xfId="2" applyFont="1" applyBorder="1" applyAlignment="1">
      <alignment vertical="center"/>
    </xf>
    <xf numFmtId="3" fontId="9" fillId="0" borderId="0" xfId="2" applyNumberFormat="1" applyFont="1" applyBorder="1" applyAlignment="1">
      <alignment vertical="center" wrapText="1"/>
    </xf>
    <xf numFmtId="4" fontId="9" fillId="0" borderId="0" xfId="2" applyNumberFormat="1" applyFont="1" applyFill="1" applyBorder="1" applyAlignment="1">
      <alignment vertical="center" wrapText="1"/>
    </xf>
    <xf numFmtId="4" fontId="9" fillId="0" borderId="0" xfId="2" applyNumberFormat="1" applyFont="1" applyFill="1" applyBorder="1" applyAlignment="1">
      <alignment vertical="center"/>
    </xf>
    <xf numFmtId="3" fontId="9" fillId="0" borderId="0" xfId="2" applyNumberFormat="1" applyFont="1" applyBorder="1" applyAlignment="1">
      <alignment vertical="center"/>
    </xf>
    <xf numFmtId="4" fontId="9" fillId="0" borderId="0" xfId="2" applyNumberFormat="1" applyFont="1" applyBorder="1" applyAlignment="1">
      <alignment vertical="center"/>
    </xf>
    <xf numFmtId="0" fontId="9" fillId="0" borderId="0" xfId="2" applyFont="1" applyBorder="1" applyAlignment="1">
      <alignment vertical="center" wrapText="1"/>
    </xf>
    <xf numFmtId="0" fontId="9" fillId="0" borderId="0" xfId="2" applyFont="1" applyFill="1" applyBorder="1" applyAlignment="1">
      <alignment vertical="center" wrapText="1"/>
    </xf>
    <xf numFmtId="164" fontId="9" fillId="0" borderId="0" xfId="4" applyNumberFormat="1" applyFont="1" applyBorder="1" applyAlignment="1">
      <alignment horizontal="center" vertical="center"/>
    </xf>
    <xf numFmtId="10" fontId="9" fillId="0" borderId="0" xfId="4" applyNumberFormat="1" applyFont="1" applyBorder="1" applyAlignment="1">
      <alignment horizontal="center" vertical="center"/>
    </xf>
    <xf numFmtId="0" fontId="16" fillId="0" borderId="7" xfId="2" applyFont="1" applyBorder="1" applyAlignment="1">
      <alignment vertical="center" wrapText="1"/>
    </xf>
    <xf numFmtId="3" fontId="16" fillId="0" borderId="7" xfId="2" applyNumberFormat="1" applyFont="1" applyBorder="1" applyAlignment="1">
      <alignment vertical="center" wrapText="1"/>
    </xf>
    <xf numFmtId="4" fontId="16" fillId="0" borderId="7" xfId="2" applyNumberFormat="1" applyFont="1" applyFill="1" applyBorder="1" applyAlignment="1">
      <alignment vertical="center" wrapText="1"/>
    </xf>
    <xf numFmtId="4" fontId="16" fillId="0" borderId="7" xfId="2" applyNumberFormat="1" applyFont="1" applyFill="1" applyBorder="1" applyAlignment="1">
      <alignment vertical="center"/>
    </xf>
    <xf numFmtId="10" fontId="16" fillId="0" borderId="8" xfId="4" applyNumberFormat="1" applyFont="1" applyBorder="1" applyAlignment="1">
      <alignment horizontal="center" vertical="center"/>
    </xf>
    <xf numFmtId="3" fontId="16" fillId="0" borderId="9" xfId="2" applyNumberFormat="1" applyFont="1" applyBorder="1" applyAlignment="1">
      <alignment vertical="center" wrapText="1"/>
    </xf>
    <xf numFmtId="3" fontId="16" fillId="0" borderId="7" xfId="2" applyNumberFormat="1" applyFont="1" applyBorder="1" applyAlignment="1">
      <alignment vertical="center"/>
    </xf>
    <xf numFmtId="4" fontId="16" fillId="0" borderId="7" xfId="2" applyNumberFormat="1" applyFont="1" applyBorder="1" applyAlignment="1">
      <alignment vertical="center" wrapText="1"/>
    </xf>
    <xf numFmtId="4" fontId="16" fillId="0" borderId="7" xfId="2" applyNumberFormat="1" applyFont="1" applyBorder="1" applyAlignment="1">
      <alignment vertical="center"/>
    </xf>
    <xf numFmtId="4" fontId="16" fillId="0" borderId="10" xfId="2" applyNumberFormat="1" applyFont="1" applyBorder="1" applyAlignment="1">
      <alignment vertical="center" wrapText="1"/>
    </xf>
    <xf numFmtId="0" fontId="16" fillId="0" borderId="10" xfId="2" applyFont="1" applyBorder="1" applyAlignment="1">
      <alignment vertical="center" wrapText="1"/>
    </xf>
    <xf numFmtId="4" fontId="16" fillId="0" borderId="10" xfId="2" applyNumberFormat="1" applyFont="1" applyBorder="1" applyAlignment="1">
      <alignment vertical="center"/>
    </xf>
    <xf numFmtId="0" fontId="8" fillId="0" borderId="0" xfId="2" applyFont="1" applyAlignment="1"/>
    <xf numFmtId="3" fontId="44" fillId="0" borderId="18" xfId="5" applyNumberFormat="1" applyFont="1" applyBorder="1" applyAlignment="1">
      <alignment vertical="center"/>
    </xf>
    <xf numFmtId="4" fontId="44" fillId="0" borderId="0" xfId="5" applyNumberFormat="1" applyFont="1" applyBorder="1" applyAlignment="1">
      <alignment vertical="center"/>
    </xf>
    <xf numFmtId="3" fontId="44" fillId="0" borderId="18" xfId="2" applyNumberFormat="1" applyFont="1" applyBorder="1" applyAlignment="1">
      <alignment vertical="center"/>
    </xf>
    <xf numFmtId="4" fontId="44" fillId="0" borderId="18" xfId="2" applyNumberFormat="1" applyFont="1" applyBorder="1" applyAlignment="1">
      <alignment vertical="center"/>
    </xf>
    <xf numFmtId="3" fontId="16" fillId="0" borderId="18" xfId="5" applyNumberFormat="1" applyFont="1" applyFill="1" applyBorder="1" applyAlignment="1">
      <alignment vertical="center"/>
    </xf>
    <xf numFmtId="4" fontId="16" fillId="0" borderId="0" xfId="5" applyNumberFormat="1" applyFont="1" applyFill="1" applyBorder="1" applyAlignment="1">
      <alignment vertical="center"/>
    </xf>
    <xf numFmtId="3" fontId="16" fillId="0" borderId="18" xfId="2" applyNumberFormat="1" applyFont="1" applyBorder="1" applyAlignment="1">
      <alignment vertical="center"/>
    </xf>
    <xf numFmtId="4" fontId="16" fillId="0" borderId="18" xfId="2" applyNumberFormat="1" applyFont="1" applyBorder="1" applyAlignment="1">
      <alignment vertical="center"/>
    </xf>
    <xf numFmtId="3" fontId="16" fillId="0" borderId="8" xfId="2" applyNumberFormat="1" applyFont="1" applyBorder="1" applyAlignment="1">
      <alignment vertical="center"/>
    </xf>
    <xf numFmtId="3" fontId="16" fillId="0" borderId="6" xfId="5" applyNumberFormat="1" applyFont="1" applyFill="1" applyBorder="1" applyAlignment="1">
      <alignment vertical="center"/>
    </xf>
    <xf numFmtId="4" fontId="16" fillId="0" borderId="13" xfId="5" applyNumberFormat="1" applyFont="1" applyFill="1" applyBorder="1" applyAlignment="1">
      <alignment vertical="center"/>
    </xf>
    <xf numFmtId="3" fontId="16" fillId="0" borderId="6" xfId="2" applyNumberFormat="1" applyFont="1" applyBorder="1" applyAlignment="1">
      <alignment vertical="center"/>
    </xf>
    <xf numFmtId="3" fontId="16" fillId="0" borderId="14" xfId="2" applyNumberFormat="1" applyFont="1" applyBorder="1" applyAlignment="1">
      <alignment vertical="center"/>
    </xf>
    <xf numFmtId="3" fontId="16" fillId="0" borderId="18" xfId="6" applyNumberFormat="1" applyFont="1" applyFill="1" applyBorder="1" applyAlignment="1">
      <alignment vertical="center"/>
    </xf>
    <xf numFmtId="0" fontId="16" fillId="0" borderId="7" xfId="6" applyFont="1" applyFill="1" applyBorder="1" applyAlignment="1">
      <alignment vertical="center" wrapText="1"/>
    </xf>
    <xf numFmtId="4" fontId="16" fillId="0" borderId="8" xfId="6" applyNumberFormat="1" applyFont="1" applyFill="1" applyBorder="1" applyAlignment="1">
      <alignment vertical="center"/>
    </xf>
    <xf numFmtId="0" fontId="16" fillId="0" borderId="18" xfId="6" applyFont="1" applyFill="1" applyBorder="1" applyAlignment="1">
      <alignment vertical="center" wrapText="1"/>
    </xf>
    <xf numFmtId="10" fontId="16" fillId="0" borderId="18" xfId="4" applyNumberFormat="1" applyFont="1" applyBorder="1" applyAlignment="1">
      <alignment horizontal="center" vertical="center"/>
    </xf>
    <xf numFmtId="4" fontId="49" fillId="0" borderId="18" xfId="6" applyNumberFormat="1" applyFont="1" applyBorder="1" applyAlignment="1">
      <alignment vertical="center"/>
    </xf>
    <xf numFmtId="2" fontId="49" fillId="0" borderId="18" xfId="6" applyNumberFormat="1" applyFont="1" applyBorder="1" applyAlignment="1">
      <alignment vertical="center"/>
    </xf>
    <xf numFmtId="3" fontId="16" fillId="0" borderId="9" xfId="6" applyNumberFormat="1" applyFont="1" applyFill="1" applyBorder="1" applyAlignment="1">
      <alignment horizontal="right" vertical="center"/>
    </xf>
    <xf numFmtId="3" fontId="16" fillId="0" borderId="9" xfId="6" applyNumberFormat="1" applyFont="1" applyFill="1" applyBorder="1" applyAlignment="1">
      <alignment vertical="center"/>
    </xf>
    <xf numFmtId="164" fontId="16" fillId="0" borderId="1" xfId="6" applyNumberFormat="1" applyFont="1" applyFill="1" applyBorder="1" applyAlignment="1">
      <alignment horizontal="center" vertical="center"/>
    </xf>
    <xf numFmtId="4" fontId="16" fillId="0" borderId="7" xfId="6" applyNumberFormat="1" applyFont="1" applyFill="1" applyBorder="1" applyAlignment="1">
      <alignment horizontal="right" vertical="center"/>
    </xf>
    <xf numFmtId="4" fontId="16" fillId="0" borderId="18" xfId="6" applyNumberFormat="1" applyFont="1" applyFill="1" applyBorder="1" applyAlignment="1">
      <alignment horizontal="right" vertical="center"/>
    </xf>
    <xf numFmtId="4" fontId="16" fillId="0" borderId="7" xfId="6" applyNumberFormat="1" applyFont="1" applyFill="1" applyBorder="1" applyAlignment="1">
      <alignment vertical="center"/>
    </xf>
    <xf numFmtId="164" fontId="16" fillId="0" borderId="18" xfId="6" applyNumberFormat="1" applyFont="1" applyFill="1" applyBorder="1" applyAlignment="1">
      <alignment horizontal="center" vertical="center"/>
    </xf>
    <xf numFmtId="0" fontId="16" fillId="0" borderId="10" xfId="6" applyFont="1" applyFill="1" applyBorder="1" applyAlignment="1">
      <alignment vertical="center" wrapText="1"/>
    </xf>
    <xf numFmtId="4" fontId="16" fillId="0" borderId="10" xfId="6" applyNumberFormat="1" applyFont="1" applyFill="1" applyBorder="1" applyAlignment="1">
      <alignment horizontal="right" vertical="center"/>
    </xf>
    <xf numFmtId="4" fontId="16" fillId="0" borderId="10" xfId="6" applyNumberFormat="1" applyFont="1" applyFill="1" applyBorder="1" applyAlignment="1">
      <alignment vertical="center"/>
    </xf>
    <xf numFmtId="164" fontId="16" fillId="0" borderId="6" xfId="6" applyNumberFormat="1" applyFont="1" applyFill="1" applyBorder="1" applyAlignment="1">
      <alignment horizontal="center" vertical="center"/>
    </xf>
    <xf numFmtId="2" fontId="16" fillId="0" borderId="18" xfId="6" applyNumberFormat="1" applyFont="1" applyFill="1" applyBorder="1" applyAlignment="1">
      <alignment vertical="center"/>
    </xf>
    <xf numFmtId="0" fontId="16" fillId="0" borderId="18" xfId="6" applyFont="1" applyFill="1" applyBorder="1" applyAlignment="1">
      <alignment horizontal="right" vertical="center" wrapText="1"/>
    </xf>
    <xf numFmtId="2" fontId="16" fillId="0" borderId="18" xfId="6" applyNumberFormat="1" applyFont="1" applyFill="1" applyBorder="1" applyAlignment="1">
      <alignment horizontal="right" vertical="center" wrapText="1"/>
    </xf>
    <xf numFmtId="4" fontId="16" fillId="0" borderId="18" xfId="6" applyNumberFormat="1" applyFont="1" applyFill="1" applyBorder="1" applyAlignment="1">
      <alignment horizontal="right" vertical="center" wrapText="1"/>
    </xf>
    <xf numFmtId="3" fontId="16" fillId="0" borderId="18" xfId="6" applyNumberFormat="1" applyFont="1" applyFill="1" applyBorder="1" applyAlignment="1">
      <alignment horizontal="right" vertical="center" wrapText="1"/>
    </xf>
    <xf numFmtId="164" fontId="16" fillId="0" borderId="18" xfId="4" applyNumberFormat="1" applyFont="1" applyFill="1" applyBorder="1" applyAlignment="1">
      <alignment horizontal="center" vertical="center"/>
    </xf>
    <xf numFmtId="49" fontId="16" fillId="0" borderId="10" xfId="6" applyNumberFormat="1" applyFont="1" applyFill="1" applyBorder="1" applyAlignment="1">
      <alignment horizontal="right" vertical="center"/>
    </xf>
    <xf numFmtId="4" fontId="16" fillId="0" borderId="6" xfId="6" applyNumberFormat="1" applyFont="1" applyFill="1" applyBorder="1" applyAlignment="1">
      <alignment vertical="center"/>
    </xf>
    <xf numFmtId="164" fontId="16" fillId="0" borderId="6" xfId="4" applyNumberFormat="1" applyFont="1" applyFill="1" applyBorder="1" applyAlignment="1">
      <alignment horizontal="center" vertical="center"/>
    </xf>
    <xf numFmtId="0" fontId="40" fillId="0" borderId="7" xfId="0" applyFont="1" applyBorder="1" applyAlignment="1">
      <alignment vertical="center"/>
    </xf>
    <xf numFmtId="164" fontId="26" fillId="0" borderId="18" xfId="0" applyNumberFormat="1" applyFont="1" applyBorder="1" applyAlignment="1">
      <alignment horizontal="center" vertical="center"/>
    </xf>
    <xf numFmtId="164" fontId="26" fillId="0" borderId="6" xfId="0" applyNumberFormat="1" applyFont="1" applyBorder="1" applyAlignment="1">
      <alignment horizontal="center" vertical="center"/>
    </xf>
    <xf numFmtId="0" fontId="40" fillId="0" borderId="18" xfId="0" applyFont="1" applyBorder="1"/>
    <xf numFmtId="3" fontId="40" fillId="0" borderId="18" xfId="0" applyNumberFormat="1" applyFont="1" applyBorder="1"/>
    <xf numFmtId="165" fontId="40" fillId="0" borderId="18" xfId="0" applyNumberFormat="1" applyFont="1" applyBorder="1"/>
    <xf numFmtId="0" fontId="26" fillId="0" borderId="18" xfId="0" applyFont="1" applyBorder="1"/>
    <xf numFmtId="3" fontId="26" fillId="0" borderId="18" xfId="0" applyNumberFormat="1" applyFont="1" applyBorder="1"/>
    <xf numFmtId="165" fontId="26" fillId="0" borderId="18" xfId="0" applyNumberFormat="1" applyFont="1" applyBorder="1"/>
    <xf numFmtId="41" fontId="26" fillId="0" borderId="18" xfId="0" applyNumberFormat="1" applyFont="1" applyBorder="1"/>
    <xf numFmtId="0" fontId="26" fillId="0" borderId="6" xfId="0" applyFont="1" applyBorder="1"/>
    <xf numFmtId="3" fontId="26" fillId="0" borderId="6" xfId="0" applyNumberFormat="1" applyFont="1" applyBorder="1"/>
    <xf numFmtId="165" fontId="26" fillId="0" borderId="6" xfId="0" applyNumberFormat="1" applyFont="1" applyBorder="1"/>
    <xf numFmtId="164" fontId="26" fillId="0" borderId="7" xfId="0" applyNumberFormat="1" applyFont="1" applyBorder="1" applyAlignment="1">
      <alignment horizontal="center" vertical="center"/>
    </xf>
    <xf numFmtId="41" fontId="26" fillId="0" borderId="7" xfId="0" applyNumberFormat="1" applyFont="1" applyBorder="1" applyAlignment="1">
      <alignment horizontal="center" vertical="center"/>
    </xf>
    <xf numFmtId="0" fontId="16" fillId="0" borderId="0" xfId="2" applyFont="1" applyBorder="1" applyAlignment="1">
      <alignment vertical="center" wrapText="1"/>
    </xf>
    <xf numFmtId="0" fontId="16" fillId="0" borderId="0" xfId="2" applyFont="1" applyFill="1" applyBorder="1" applyAlignment="1">
      <alignment vertical="center" wrapText="1"/>
    </xf>
    <xf numFmtId="0" fontId="40" fillId="0" borderId="0" xfId="0" applyFont="1" applyBorder="1" applyAlignment="1">
      <alignment vertical="center"/>
    </xf>
    <xf numFmtId="164" fontId="26" fillId="0" borderId="0" xfId="0" applyNumberFormat="1" applyFont="1" applyBorder="1" applyAlignment="1">
      <alignment horizontal="center" vertical="center"/>
    </xf>
    <xf numFmtId="41" fontId="26" fillId="0" borderId="0" xfId="0" applyNumberFormat="1" applyFont="1" applyBorder="1" applyAlignment="1">
      <alignment horizontal="center" vertical="center"/>
    </xf>
    <xf numFmtId="3" fontId="26" fillId="0" borderId="5" xfId="0" applyNumberFormat="1" applyFont="1" applyBorder="1" applyAlignment="1">
      <alignment vertical="center"/>
    </xf>
    <xf numFmtId="0" fontId="40" fillId="4" borderId="5" xfId="0" applyFont="1" applyFill="1" applyBorder="1" applyAlignment="1">
      <alignment horizontal="center" vertical="center" wrapText="1"/>
    </xf>
    <xf numFmtId="3" fontId="40" fillId="0" borderId="18" xfId="0" applyNumberFormat="1" applyFont="1" applyBorder="1" applyAlignment="1">
      <alignment horizontal="right"/>
    </xf>
    <xf numFmtId="41" fontId="40" fillId="0" borderId="18" xfId="0" applyNumberFormat="1" applyFont="1" applyBorder="1" applyAlignment="1">
      <alignment horizontal="right"/>
    </xf>
    <xf numFmtId="3" fontId="26" fillId="0" borderId="18" xfId="0" applyNumberFormat="1" applyFont="1" applyBorder="1" applyAlignment="1">
      <alignment horizontal="right"/>
    </xf>
    <xf numFmtId="41" fontId="26" fillId="0" borderId="18" xfId="0" applyNumberFormat="1" applyFont="1" applyBorder="1" applyAlignment="1">
      <alignment horizontal="right"/>
    </xf>
    <xf numFmtId="3" fontId="26" fillId="0" borderId="6" xfId="0" applyNumberFormat="1" applyFont="1" applyBorder="1" applyAlignment="1">
      <alignment horizontal="right"/>
    </xf>
    <xf numFmtId="41" fontId="26" fillId="0" borderId="6" xfId="0" applyNumberFormat="1" applyFont="1" applyBorder="1" applyAlignment="1">
      <alignment horizontal="right"/>
    </xf>
    <xf numFmtId="0" fontId="26" fillId="0" borderId="6" xfId="0" applyFont="1" applyBorder="1" applyAlignment="1">
      <alignment vertical="center" wrapText="1"/>
    </xf>
    <xf numFmtId="0" fontId="26" fillId="4" borderId="6" xfId="0" applyFont="1" applyFill="1" applyBorder="1" applyAlignment="1">
      <alignment horizontal="center" vertical="center" wrapText="1"/>
    </xf>
    <xf numFmtId="0" fontId="26" fillId="3" borderId="5" xfId="0" applyFont="1" applyFill="1" applyBorder="1" applyAlignment="1">
      <alignment horizontal="center" vertical="center" wrapText="1"/>
    </xf>
    <xf numFmtId="164" fontId="40" fillId="0" borderId="0" xfId="0" applyNumberFormat="1" applyFont="1" applyBorder="1" applyAlignment="1">
      <alignment vertical="center"/>
    </xf>
    <xf numFmtId="164" fontId="26" fillId="0" borderId="0" xfId="0" applyNumberFormat="1" applyFont="1" applyBorder="1" applyAlignment="1">
      <alignment vertical="center"/>
    </xf>
    <xf numFmtId="0" fontId="4" fillId="9" borderId="0" xfId="2" applyFont="1" applyFill="1" applyAlignment="1">
      <alignment vertical="center"/>
    </xf>
    <xf numFmtId="3" fontId="47" fillId="4" borderId="5" xfId="0" applyNumberFormat="1" applyFont="1" applyFill="1" applyBorder="1" applyAlignment="1">
      <alignment horizontal="center" vertical="center" wrapText="1"/>
    </xf>
    <xf numFmtId="3" fontId="40" fillId="0" borderId="1" xfId="0" applyNumberFormat="1" applyFont="1" applyBorder="1"/>
    <xf numFmtId="0" fontId="26" fillId="4" borderId="3" xfId="0" applyFont="1" applyFill="1" applyBorder="1"/>
    <xf numFmtId="0" fontId="26" fillId="4" borderId="2" xfId="0" applyFont="1" applyFill="1" applyBorder="1" applyAlignment="1">
      <alignment vertical="center"/>
    </xf>
    <xf numFmtId="0" fontId="44" fillId="0" borderId="1" xfId="8" applyFont="1" applyBorder="1" applyAlignment="1">
      <alignment horizontal="left" vertical="center" wrapText="1"/>
    </xf>
    <xf numFmtId="4" fontId="44" fillId="0" borderId="1" xfId="8" applyNumberFormat="1" applyFont="1" applyBorder="1" applyAlignment="1">
      <alignment horizontal="right" vertical="center" wrapText="1"/>
    </xf>
    <xf numFmtId="4" fontId="44" fillId="0" borderId="16" xfId="8" applyNumberFormat="1" applyFont="1" applyBorder="1" applyAlignment="1">
      <alignment horizontal="right" vertical="center" wrapText="1"/>
    </xf>
    <xf numFmtId="4" fontId="44" fillId="0" borderId="17" xfId="8" applyNumberFormat="1" applyFont="1" applyBorder="1" applyAlignment="1">
      <alignment horizontal="right" vertical="center" wrapText="1"/>
    </xf>
    <xf numFmtId="10" fontId="44" fillId="0" borderId="17" xfId="8" applyNumberFormat="1" applyFont="1" applyBorder="1" applyAlignment="1">
      <alignment horizontal="right" vertical="center" wrapText="1"/>
    </xf>
    <xf numFmtId="4" fontId="44" fillId="0" borderId="15" xfId="8" applyNumberFormat="1" applyFont="1" applyBorder="1" applyAlignment="1">
      <alignment horizontal="right" vertical="center" wrapText="1"/>
    </xf>
    <xf numFmtId="0" fontId="16" fillId="0" borderId="18" xfId="8" applyFont="1" applyBorder="1" applyAlignment="1">
      <alignment horizontal="left" vertical="center"/>
    </xf>
    <xf numFmtId="4" fontId="16" fillId="0" borderId="18" xfId="8" applyNumberFormat="1" applyFont="1" applyBorder="1" applyAlignment="1">
      <alignment horizontal="right" vertical="center" wrapText="1"/>
    </xf>
    <xf numFmtId="4" fontId="30" fillId="0" borderId="18" xfId="8" applyNumberFormat="1" applyFont="1" applyBorder="1" applyAlignment="1">
      <alignment vertical="center"/>
    </xf>
    <xf numFmtId="4" fontId="50" fillId="0" borderId="18" xfId="8" applyNumberFormat="1" applyFont="1" applyBorder="1" applyAlignment="1">
      <alignment horizontal="right" vertical="center" wrapText="1"/>
    </xf>
    <xf numFmtId="4" fontId="16" fillId="0" borderId="18" xfId="8" applyNumberFormat="1" applyFont="1" applyBorder="1" applyAlignment="1">
      <alignment horizontal="right" vertical="center"/>
    </xf>
    <xf numFmtId="4" fontId="16" fillId="0" borderId="0" xfId="8" applyNumberFormat="1" applyFont="1" applyBorder="1" applyAlignment="1">
      <alignment horizontal="right" vertical="center"/>
    </xf>
    <xf numFmtId="4" fontId="16" fillId="0" borderId="7" xfId="8" applyNumberFormat="1" applyFont="1" applyBorder="1" applyAlignment="1">
      <alignment vertical="center"/>
    </xf>
    <xf numFmtId="10" fontId="16" fillId="0" borderId="7" xfId="4" applyNumberFormat="1" applyFont="1" applyBorder="1" applyAlignment="1">
      <alignment horizontal="right" vertical="center"/>
    </xf>
    <xf numFmtId="4" fontId="16" fillId="0" borderId="18" xfId="8" applyNumberFormat="1" applyFont="1" applyFill="1" applyBorder="1" applyAlignment="1">
      <alignment vertical="center"/>
    </xf>
    <xf numFmtId="4" fontId="16" fillId="0" borderId="18" xfId="8" applyNumberFormat="1" applyFont="1" applyBorder="1" applyAlignment="1">
      <alignment vertical="center"/>
    </xf>
    <xf numFmtId="4" fontId="30" fillId="0" borderId="18" xfId="8" applyNumberFormat="1" applyFont="1" applyFill="1" applyBorder="1" applyAlignment="1">
      <alignment vertical="center"/>
    </xf>
    <xf numFmtId="4" fontId="50" fillId="0" borderId="18" xfId="8" applyNumberFormat="1" applyFont="1" applyFill="1" applyBorder="1" applyAlignment="1">
      <alignment horizontal="right" vertical="center" wrapText="1"/>
    </xf>
    <xf numFmtId="0" fontId="16" fillId="0" borderId="18" xfId="8" applyFont="1" applyFill="1" applyBorder="1" applyAlignment="1">
      <alignment horizontal="left" vertical="center"/>
    </xf>
    <xf numFmtId="0" fontId="16" fillId="0" borderId="6" xfId="8" applyFont="1" applyFill="1" applyBorder="1" applyAlignment="1">
      <alignment horizontal="left" vertical="center"/>
    </xf>
    <xf numFmtId="4" fontId="16" fillId="0" borderId="6" xfId="8" applyNumberFormat="1" applyFont="1" applyBorder="1" applyAlignment="1">
      <alignment horizontal="right" vertical="center" wrapText="1"/>
    </xf>
    <xf numFmtId="4" fontId="30" fillId="0" borderId="6" xfId="8" applyNumberFormat="1" applyFont="1" applyFill="1" applyBorder="1" applyAlignment="1">
      <alignment vertical="center"/>
    </xf>
    <xf numFmtId="4" fontId="50" fillId="0" borderId="6" xfId="8" applyNumberFormat="1" applyFont="1" applyFill="1" applyBorder="1" applyAlignment="1">
      <alignment horizontal="right" vertical="center" wrapText="1"/>
    </xf>
    <xf numFmtId="4" fontId="16" fillId="0" borderId="6" xfId="8" applyNumberFormat="1" applyFont="1" applyBorder="1" applyAlignment="1">
      <alignment horizontal="right" vertical="center"/>
    </xf>
    <xf numFmtId="4" fontId="16" fillId="0" borderId="13" xfId="8" applyNumberFormat="1" applyFont="1" applyBorder="1" applyAlignment="1">
      <alignment horizontal="right" vertical="center"/>
    </xf>
    <xf numFmtId="4" fontId="16" fillId="0" borderId="10" xfId="8" applyNumberFormat="1" applyFont="1" applyBorder="1" applyAlignment="1">
      <alignment vertical="center"/>
    </xf>
    <xf numFmtId="10" fontId="16" fillId="0" borderId="10" xfId="4" applyNumberFormat="1" applyFont="1" applyBorder="1" applyAlignment="1">
      <alignment horizontal="right" vertical="center"/>
    </xf>
    <xf numFmtId="4" fontId="16" fillId="0" borderId="6" xfId="8" applyNumberFormat="1" applyFont="1" applyBorder="1" applyAlignment="1">
      <alignment vertical="center"/>
    </xf>
    <xf numFmtId="0" fontId="52" fillId="0" borderId="18" xfId="9" applyFont="1" applyBorder="1" applyAlignment="1">
      <alignment vertical="center"/>
    </xf>
    <xf numFmtId="0" fontId="51" fillId="0" borderId="18" xfId="9" applyFont="1" applyBorder="1" applyAlignment="1">
      <alignment vertical="center"/>
    </xf>
    <xf numFmtId="3" fontId="16" fillId="0" borderId="18" xfId="9" applyNumberFormat="1" applyFont="1" applyBorder="1" applyAlignment="1">
      <alignment vertical="center"/>
    </xf>
    <xf numFmtId="3" fontId="51" fillId="0" borderId="18" xfId="9" applyNumberFormat="1" applyFont="1" applyBorder="1" applyAlignment="1">
      <alignment vertical="center"/>
    </xf>
    <xf numFmtId="0" fontId="51" fillId="0" borderId="6" xfId="9" applyFont="1" applyBorder="1" applyAlignment="1">
      <alignment vertical="center"/>
    </xf>
    <xf numFmtId="3" fontId="16" fillId="0" borderId="6" xfId="9" applyNumberFormat="1" applyFont="1" applyBorder="1" applyAlignment="1">
      <alignment vertical="center"/>
    </xf>
    <xf numFmtId="3" fontId="51" fillId="0" borderId="6" xfId="9" applyNumberFormat="1" applyFont="1" applyBorder="1" applyAlignment="1">
      <alignment vertical="center"/>
    </xf>
    <xf numFmtId="0" fontId="16" fillId="4" borderId="5" xfId="8" applyFont="1" applyFill="1" applyBorder="1" applyAlignment="1">
      <alignment horizontal="center" vertical="center" wrapText="1"/>
    </xf>
    <xf numFmtId="0" fontId="16" fillId="4" borderId="3" xfId="8" applyFont="1" applyFill="1" applyBorder="1" applyAlignment="1">
      <alignment horizontal="center" vertical="center" wrapText="1"/>
    </xf>
    <xf numFmtId="0" fontId="51" fillId="4" borderId="6" xfId="9" applyNumberFormat="1" applyFont="1" applyFill="1" applyBorder="1" applyAlignment="1">
      <alignment horizontal="center" vertical="center" wrapText="1"/>
    </xf>
    <xf numFmtId="2" fontId="51" fillId="4" borderId="5" xfId="9" applyNumberFormat="1" applyFont="1" applyFill="1" applyBorder="1" applyAlignment="1">
      <alignment horizontal="center" vertical="center" wrapText="1"/>
    </xf>
    <xf numFmtId="49" fontId="15" fillId="0" borderId="0" xfId="8" applyNumberFormat="1" applyFont="1" applyFill="1" applyBorder="1" applyAlignment="1">
      <alignment horizontal="left" vertical="top" wrapText="1"/>
    </xf>
    <xf numFmtId="4" fontId="26" fillId="0" borderId="1" xfId="0" applyNumberFormat="1" applyFont="1" applyBorder="1" applyAlignment="1">
      <alignment vertical="center"/>
    </xf>
    <xf numFmtId="9" fontId="26" fillId="0" borderId="5" xfId="11" applyNumberFormat="1" applyFont="1" applyBorder="1" applyAlignment="1">
      <alignment vertical="center"/>
    </xf>
    <xf numFmtId="41" fontId="26" fillId="0" borderId="6" xfId="0" applyNumberFormat="1" applyFont="1" applyBorder="1"/>
    <xf numFmtId="0" fontId="3" fillId="0" borderId="0" xfId="9"/>
    <xf numFmtId="0" fontId="32" fillId="0" borderId="0" xfId="9" applyFont="1" applyAlignment="1">
      <alignment wrapText="1"/>
    </xf>
    <xf numFmtId="0" fontId="35" fillId="0" borderId="0" xfId="9" applyFont="1" applyAlignment="1">
      <alignment wrapText="1"/>
    </xf>
    <xf numFmtId="0" fontId="35" fillId="0" borderId="0" xfId="9" applyFont="1" applyAlignment="1"/>
    <xf numFmtId="0" fontId="34" fillId="0" borderId="0" xfId="9" applyFont="1" applyAlignment="1"/>
    <xf numFmtId="0" fontId="36" fillId="0" borderId="0" xfId="9" applyFont="1" applyBorder="1" applyAlignment="1">
      <alignment vertical="center"/>
    </xf>
    <xf numFmtId="0" fontId="28" fillId="0" borderId="0" xfId="9" applyFont="1"/>
    <xf numFmtId="0" fontId="28" fillId="0" borderId="0" xfId="9" applyFont="1" applyBorder="1"/>
    <xf numFmtId="4" fontId="28" fillId="0" borderId="0" xfId="9" applyNumberFormat="1" applyFont="1" applyBorder="1"/>
    <xf numFmtId="10" fontId="13" fillId="0" borderId="0" xfId="9" applyNumberFormat="1" applyFont="1" applyBorder="1" applyAlignment="1">
      <alignment horizontal="right" vertical="center"/>
    </xf>
    <xf numFmtId="0" fontId="47" fillId="4" borderId="5" xfId="0" applyFont="1" applyFill="1" applyBorder="1" applyAlignment="1">
      <alignment horizontal="center" vertical="center" wrapText="1"/>
    </xf>
    <xf numFmtId="0" fontId="47" fillId="4" borderId="6" xfId="0" applyFont="1" applyFill="1" applyBorder="1" applyAlignment="1">
      <alignment horizontal="center" vertical="center" wrapText="1"/>
    </xf>
    <xf numFmtId="3" fontId="26" fillId="4" borderId="5" xfId="0" applyNumberFormat="1" applyFont="1" applyFill="1" applyBorder="1" applyAlignment="1">
      <alignment horizontal="center" vertical="center"/>
    </xf>
    <xf numFmtId="49" fontId="16" fillId="0" borderId="0" xfId="0" applyNumberFormat="1" applyFont="1" applyAlignment="1">
      <alignment horizontal="justify" vertical="top"/>
    </xf>
    <xf numFmtId="49" fontId="44" fillId="0" borderId="0" xfId="0" applyNumberFormat="1" applyFont="1" applyAlignment="1">
      <alignment horizontal="justify" vertical="top" wrapText="1"/>
    </xf>
    <xf numFmtId="49" fontId="16" fillId="0" borderId="0" xfId="0" applyNumberFormat="1" applyFont="1" applyAlignment="1">
      <alignment horizontal="justify" vertical="top" wrapText="1"/>
    </xf>
    <xf numFmtId="0" fontId="7" fillId="0" borderId="8" xfId="0" applyFont="1" applyFill="1" applyBorder="1" applyAlignment="1">
      <alignment horizontal="center"/>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5" xfId="6" applyFont="1" applyFill="1" applyBorder="1" applyAlignment="1">
      <alignment horizontal="center" vertical="center"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9" fillId="0" borderId="0" xfId="2" applyFont="1" applyBorder="1" applyAlignment="1">
      <alignment horizontal="center" vertical="center" wrapText="1"/>
    </xf>
    <xf numFmtId="0" fontId="7" fillId="0" borderId="0" xfId="0" applyFont="1" applyFill="1" applyAlignment="1">
      <alignment horizontal="center"/>
    </xf>
    <xf numFmtId="49" fontId="26" fillId="0" borderId="0" xfId="0" applyNumberFormat="1" applyFont="1" applyFill="1" applyAlignment="1">
      <alignment horizontal="justify" vertical="top"/>
    </xf>
    <xf numFmtId="3" fontId="44" fillId="0" borderId="18" xfId="9" applyNumberFormat="1" applyFont="1" applyBorder="1" applyAlignment="1">
      <alignment vertical="center"/>
    </xf>
    <xf numFmtId="164" fontId="44" fillId="0" borderId="7" xfId="2" applyNumberFormat="1" applyFont="1" applyBorder="1" applyAlignment="1">
      <alignment horizontal="center" vertical="center"/>
    </xf>
    <xf numFmtId="164" fontId="16" fillId="0" borderId="7" xfId="2" applyNumberFormat="1" applyFont="1" applyBorder="1" applyAlignment="1">
      <alignment horizontal="center" vertical="center"/>
    </xf>
    <xf numFmtId="164" fontId="44" fillId="0" borderId="18" xfId="2" applyNumberFormat="1" applyFont="1" applyBorder="1" applyAlignment="1">
      <alignment horizontal="center" vertical="center"/>
    </xf>
    <xf numFmtId="164" fontId="16" fillId="0" borderId="18" xfId="2" applyNumberFormat="1" applyFont="1" applyBorder="1" applyAlignment="1">
      <alignment horizontal="center" vertical="center"/>
    </xf>
    <xf numFmtId="164" fontId="16" fillId="0" borderId="6" xfId="2" applyNumberFormat="1" applyFont="1" applyBorder="1" applyAlignment="1">
      <alignment horizontal="center" vertical="center"/>
    </xf>
    <xf numFmtId="164" fontId="40" fillId="0" borderId="1" xfId="0" applyNumberFormat="1" applyFont="1" applyBorder="1" applyAlignment="1">
      <alignment horizontal="center" vertical="center"/>
    </xf>
    <xf numFmtId="0" fontId="16" fillId="2" borderId="10" xfId="6" applyFont="1" applyFill="1" applyBorder="1" applyAlignment="1">
      <alignment vertical="center" wrapText="1"/>
    </xf>
    <xf numFmtId="4" fontId="16" fillId="2" borderId="6" xfId="6" applyNumberFormat="1" applyFont="1" applyFill="1" applyBorder="1" applyAlignment="1">
      <alignment horizontal="right" vertical="center"/>
    </xf>
    <xf numFmtId="0" fontId="16" fillId="2" borderId="9" xfId="6" applyFont="1" applyFill="1" applyBorder="1" applyAlignment="1">
      <alignment vertical="center" wrapText="1"/>
    </xf>
    <xf numFmtId="3" fontId="16" fillId="2" borderId="9" xfId="6" applyNumberFormat="1" applyFont="1" applyFill="1" applyBorder="1" applyAlignment="1">
      <alignment vertical="center"/>
    </xf>
    <xf numFmtId="3" fontId="16" fillId="2" borderId="1" xfId="6" applyNumberFormat="1" applyFont="1" applyFill="1" applyBorder="1" applyAlignment="1">
      <alignment horizontal="right" vertical="center"/>
    </xf>
    <xf numFmtId="3" fontId="16" fillId="2" borderId="9" xfId="6" applyNumberFormat="1" applyFont="1" applyFill="1" applyBorder="1" applyAlignment="1">
      <alignment horizontal="right" vertical="center"/>
    </xf>
    <xf numFmtId="4" fontId="16" fillId="2" borderId="10" xfId="6" applyNumberFormat="1" applyFont="1" applyFill="1" applyBorder="1" applyAlignment="1">
      <alignment vertical="center"/>
    </xf>
    <xf numFmtId="4" fontId="16" fillId="2" borderId="10" xfId="6" applyNumberFormat="1" applyFont="1" applyFill="1" applyBorder="1" applyAlignment="1">
      <alignment horizontal="right" vertical="center"/>
    </xf>
    <xf numFmtId="3" fontId="16" fillId="0" borderId="9" xfId="6" applyNumberFormat="1" applyFont="1" applyBorder="1" applyAlignment="1">
      <alignment vertical="center"/>
    </xf>
    <xf numFmtId="4" fontId="16" fillId="0" borderId="18" xfId="1" applyNumberFormat="1" applyFont="1" applyBorder="1" applyAlignment="1">
      <alignment vertical="center"/>
    </xf>
    <xf numFmtId="3" fontId="19" fillId="0" borderId="0" xfId="6" applyNumberFormat="1"/>
    <xf numFmtId="41" fontId="16" fillId="0" borderId="6" xfId="2" applyNumberFormat="1" applyFont="1" applyFill="1" applyBorder="1" applyAlignment="1">
      <alignment horizontal="center" vertical="center"/>
    </xf>
    <xf numFmtId="0" fontId="7" fillId="4" borderId="5" xfId="0" applyFont="1" applyFill="1" applyBorder="1" applyAlignment="1">
      <alignment horizontal="center" vertical="center"/>
    </xf>
    <xf numFmtId="0" fontId="16" fillId="0" borderId="2" xfId="5" applyFont="1" applyFill="1" applyBorder="1" applyAlignment="1">
      <alignment vertical="center" wrapText="1"/>
    </xf>
    <xf numFmtId="49" fontId="40" fillId="0" borderId="0" xfId="0" applyNumberFormat="1" applyFont="1" applyFill="1" applyAlignment="1">
      <alignment vertical="top"/>
    </xf>
    <xf numFmtId="0" fontId="4" fillId="8" borderId="0" xfId="2" applyFont="1" applyFill="1" applyAlignment="1">
      <alignment vertical="center"/>
    </xf>
    <xf numFmtId="0" fontId="58" fillId="0" borderId="0" xfId="2" applyFont="1"/>
    <xf numFmtId="0" fontId="58" fillId="0" borderId="0" xfId="2" applyFont="1" applyFill="1" applyBorder="1"/>
    <xf numFmtId="0" fontId="58" fillId="0" borderId="0" xfId="0" applyFont="1"/>
    <xf numFmtId="0" fontId="58" fillId="0" borderId="0" xfId="6" applyFont="1"/>
    <xf numFmtId="0" fontId="26" fillId="0" borderId="6" xfId="0" applyNumberFormat="1" applyFont="1" applyBorder="1" applyAlignment="1">
      <alignment vertical="center"/>
    </xf>
    <xf numFmtId="0" fontId="26" fillId="0" borderId="7" xfId="0" applyFont="1" applyBorder="1" applyAlignment="1">
      <alignment vertical="center"/>
    </xf>
    <xf numFmtId="10" fontId="16" fillId="0" borderId="14" xfId="4" applyNumberFormat="1" applyFont="1" applyBorder="1" applyAlignment="1">
      <alignment horizontal="center" vertical="center"/>
    </xf>
    <xf numFmtId="169" fontId="16" fillId="0" borderId="8" xfId="4" applyNumberFormat="1" applyFont="1" applyBorder="1" applyAlignment="1">
      <alignment horizontal="center" vertical="center"/>
    </xf>
    <xf numFmtId="4" fontId="44" fillId="0" borderId="7" xfId="2" applyNumberFormat="1" applyFont="1" applyBorder="1" applyAlignment="1">
      <alignment horizontal="right"/>
    </xf>
    <xf numFmtId="4" fontId="16" fillId="0" borderId="7" xfId="2" applyNumberFormat="1" applyFont="1" applyFill="1" applyBorder="1" applyAlignment="1"/>
    <xf numFmtId="0" fontId="44" fillId="0" borderId="7" xfId="2" applyFont="1" applyFill="1" applyBorder="1" applyAlignment="1">
      <alignment wrapText="1"/>
    </xf>
    <xf numFmtId="4" fontId="44" fillId="0" borderId="7" xfId="2" applyNumberFormat="1" applyFont="1" applyFill="1" applyBorder="1" applyAlignment="1">
      <alignment wrapText="1"/>
    </xf>
    <xf numFmtId="0" fontId="44" fillId="0" borderId="7" xfId="2" applyFont="1" applyFill="1" applyBorder="1" applyAlignment="1">
      <alignment vertical="center"/>
    </xf>
    <xf numFmtId="4" fontId="44" fillId="0" borderId="7" xfId="2" applyNumberFormat="1" applyFont="1" applyFill="1" applyBorder="1" applyAlignment="1"/>
    <xf numFmtId="0" fontId="16" fillId="4" borderId="5"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3" fontId="44" fillId="0" borderId="18" xfId="6" applyNumberFormat="1" applyFont="1" applyBorder="1" applyAlignment="1" applyProtection="1">
      <alignment vertical="center"/>
    </xf>
    <xf numFmtId="164" fontId="16" fillId="0" borderId="1" xfId="4" applyNumberFormat="1" applyFont="1" applyBorder="1" applyAlignment="1" applyProtection="1">
      <alignment horizontal="center" vertical="center"/>
    </xf>
    <xf numFmtId="164" fontId="16" fillId="0" borderId="18" xfId="4" applyNumberFormat="1" applyFont="1" applyBorder="1" applyAlignment="1" applyProtection="1">
      <alignment horizontal="center" vertical="center"/>
    </xf>
    <xf numFmtId="164" fontId="16" fillId="0" borderId="6" xfId="4" applyNumberFormat="1" applyFont="1" applyBorder="1" applyAlignment="1" applyProtection="1">
      <alignment horizontal="center" vertical="center"/>
    </xf>
    <xf numFmtId="3" fontId="16" fillId="0" borderId="1" xfId="6" applyNumberFormat="1" applyFont="1" applyBorder="1" applyAlignment="1" applyProtection="1">
      <alignment vertical="center"/>
      <protection locked="0"/>
    </xf>
    <xf numFmtId="4" fontId="16" fillId="0" borderId="18" xfId="6" applyNumberFormat="1" applyFont="1" applyBorder="1" applyAlignment="1" applyProtection="1">
      <alignment vertical="center"/>
      <protection locked="0"/>
    </xf>
    <xf numFmtId="4" fontId="16" fillId="2" borderId="6" xfId="6" applyNumberFormat="1" applyFont="1" applyFill="1" applyBorder="1" applyAlignment="1" applyProtection="1">
      <alignment vertical="center"/>
      <protection locked="0"/>
    </xf>
    <xf numFmtId="4" fontId="16" fillId="2" borderId="6" xfId="6" applyNumberFormat="1" applyFont="1" applyFill="1" applyBorder="1" applyAlignment="1" applyProtection="1">
      <alignment horizontal="right" vertical="center"/>
      <protection locked="0"/>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9" fillId="0" borderId="0" xfId="2" applyFont="1" applyBorder="1" applyAlignment="1">
      <alignment horizontal="center" vertical="center" wrapText="1"/>
    </xf>
    <xf numFmtId="4" fontId="14" fillId="0" borderId="0" xfId="2" applyNumberFormat="1" applyFont="1" applyBorder="1" applyAlignment="1">
      <alignment horizontal="right" vertical="center"/>
    </xf>
    <xf numFmtId="4" fontId="9" fillId="0" borderId="0" xfId="2" applyNumberFormat="1" applyFont="1" applyBorder="1" applyAlignment="1">
      <alignment horizontal="right" vertical="center"/>
    </xf>
    <xf numFmtId="0" fontId="26" fillId="0" borderId="18" xfId="0" applyFont="1" applyBorder="1" applyAlignment="1" applyProtection="1">
      <alignment vertical="center"/>
      <protection locked="0"/>
    </xf>
    <xf numFmtId="0" fontId="26" fillId="0" borderId="6" xfId="0" applyFont="1" applyBorder="1" applyAlignment="1" applyProtection="1">
      <alignment vertical="center"/>
      <protection locked="0"/>
    </xf>
    <xf numFmtId="41" fontId="26" fillId="0" borderId="18" xfId="0" applyNumberFormat="1" applyFont="1" applyBorder="1" applyAlignment="1" applyProtection="1">
      <alignment vertical="center"/>
      <protection locked="0"/>
    </xf>
    <xf numFmtId="41" fontId="26" fillId="0" borderId="18" xfId="0" applyNumberFormat="1" applyFont="1" applyBorder="1" applyAlignment="1" applyProtection="1">
      <alignment horizontal="right" vertical="center"/>
      <protection locked="0"/>
    </xf>
    <xf numFmtId="41" fontId="26" fillId="0" borderId="6" xfId="0" applyNumberFormat="1" applyFont="1" applyBorder="1" applyAlignment="1" applyProtection="1">
      <alignment vertical="center"/>
      <protection locked="0"/>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44" fillId="0" borderId="2" xfId="2" applyFont="1" applyBorder="1" applyAlignment="1">
      <alignment vertical="center"/>
    </xf>
    <xf numFmtId="0" fontId="44" fillId="0" borderId="4" xfId="2" applyFont="1" applyBorder="1" applyAlignment="1">
      <alignment vertical="center"/>
    </xf>
    <xf numFmtId="0" fontId="44" fillId="0" borderId="3" xfId="2" applyFont="1" applyBorder="1" applyAlignment="1">
      <alignment vertical="center"/>
    </xf>
    <xf numFmtId="164" fontId="16" fillId="0" borderId="19" xfId="4" applyNumberFormat="1" applyFont="1" applyBorder="1" applyAlignment="1">
      <alignment horizontal="center" vertical="center"/>
    </xf>
    <xf numFmtId="0" fontId="44" fillId="0" borderId="7" xfId="2" applyFont="1" applyFill="1" applyBorder="1" applyAlignment="1">
      <alignment vertical="center" wrapText="1"/>
    </xf>
    <xf numFmtId="0" fontId="44" fillId="0" borderId="0" xfId="2" applyFont="1" applyFill="1" applyBorder="1" applyAlignment="1">
      <alignment vertical="center" wrapText="1"/>
    </xf>
    <xf numFmtId="0" fontId="16" fillId="0" borderId="7"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44" fillId="0" borderId="0" xfId="2" applyFont="1" applyFill="1" applyBorder="1" applyAlignment="1">
      <alignment vertical="center"/>
    </xf>
    <xf numFmtId="164" fontId="16" fillId="0" borderId="7" xfId="4" applyNumberFormat="1" applyFont="1" applyFill="1" applyBorder="1" applyAlignment="1">
      <alignment horizontal="center" vertical="center"/>
    </xf>
    <xf numFmtId="164" fontId="16" fillId="0" borderId="0" xfId="4" applyNumberFormat="1" applyFont="1" applyFill="1" applyBorder="1" applyAlignment="1">
      <alignment horizontal="center" vertical="center"/>
    </xf>
    <xf numFmtId="10" fontId="16" fillId="0" borderId="7" xfId="4" applyNumberFormat="1" applyFont="1" applyFill="1" applyBorder="1" applyAlignment="1">
      <alignment horizontal="center" vertical="center"/>
    </xf>
    <xf numFmtId="10" fontId="16" fillId="0" borderId="0" xfId="4" applyNumberFormat="1" applyFont="1" applyFill="1" applyBorder="1" applyAlignment="1">
      <alignment horizontal="center" vertical="center"/>
    </xf>
    <xf numFmtId="169" fontId="16" fillId="0" borderId="0" xfId="4" applyNumberFormat="1" applyFont="1" applyFill="1" applyBorder="1" applyAlignment="1">
      <alignment horizontal="center" vertical="center"/>
    </xf>
    <xf numFmtId="169" fontId="16" fillId="0" borderId="7" xfId="4" applyNumberFormat="1" applyFont="1" applyFill="1" applyBorder="1" applyAlignment="1">
      <alignment horizontal="center" vertical="center"/>
    </xf>
    <xf numFmtId="0" fontId="40" fillId="0" borderId="2" xfId="0" applyFont="1" applyBorder="1" applyAlignment="1">
      <alignment vertical="center"/>
    </xf>
    <xf numFmtId="0" fontId="40" fillId="0" borderId="4" xfId="0" applyFont="1" applyBorder="1" applyAlignment="1">
      <alignment vertical="center"/>
    </xf>
    <xf numFmtId="0" fontId="40" fillId="0" borderId="3" xfId="0" applyFont="1" applyBorder="1" applyAlignment="1">
      <alignment vertical="center"/>
    </xf>
    <xf numFmtId="0" fontId="26" fillId="0" borderId="0" xfId="0" applyNumberFormat="1" applyFont="1" applyBorder="1" applyAlignment="1">
      <alignment vertical="center"/>
    </xf>
    <xf numFmtId="0" fontId="40" fillId="0" borderId="7" xfId="0" applyFont="1" applyFill="1" applyBorder="1" applyAlignment="1">
      <alignment vertical="center"/>
    </xf>
    <xf numFmtId="164" fontId="26" fillId="0" borderId="7" xfId="0" applyNumberFormat="1" applyFont="1" applyFill="1" applyBorder="1" applyAlignment="1">
      <alignment horizontal="center" vertical="center"/>
    </xf>
    <xf numFmtId="164" fontId="40" fillId="0" borderId="7" xfId="0" applyNumberFormat="1" applyFont="1" applyFill="1" applyBorder="1" applyAlignment="1">
      <alignment horizontal="center" vertical="center"/>
    </xf>
    <xf numFmtId="164" fontId="40" fillId="0" borderId="0"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49" fontId="8" fillId="4" borderId="5" xfId="0" applyNumberFormat="1" applyFont="1" applyFill="1" applyBorder="1" applyAlignment="1">
      <alignment horizontal="center" vertical="center"/>
    </xf>
    <xf numFmtId="0" fontId="8" fillId="0" borderId="8" xfId="0" applyFont="1" applyFill="1" applyBorder="1" applyAlignment="1">
      <alignment horizontal="center"/>
    </xf>
    <xf numFmtId="0" fontId="6" fillId="0" borderId="19" xfId="0" applyFont="1" applyBorder="1" applyAlignment="1">
      <alignment horizontal="center" vertical="center"/>
    </xf>
    <xf numFmtId="169" fontId="16" fillId="0" borderId="14" xfId="4" applyNumberFormat="1" applyFont="1" applyBorder="1" applyAlignment="1">
      <alignment horizontal="center" vertical="center"/>
    </xf>
    <xf numFmtId="0" fontId="0" fillId="0" borderId="7" xfId="0" applyBorder="1"/>
    <xf numFmtId="0" fontId="59" fillId="0" borderId="0" xfId="15" applyAlignment="1">
      <alignment wrapText="1"/>
    </xf>
    <xf numFmtId="0" fontId="7" fillId="0" borderId="0" xfId="16" applyAlignment="1">
      <alignment wrapText="1"/>
    </xf>
    <xf numFmtId="0" fontId="7" fillId="0" borderId="8" xfId="16" applyBorder="1" applyAlignment="1">
      <alignment horizontal="center"/>
    </xf>
    <xf numFmtId="0" fontId="7" fillId="0" borderId="0" xfId="16" applyFill="1" applyAlignment="1">
      <alignment wrapText="1"/>
    </xf>
    <xf numFmtId="0" fontId="7" fillId="0" borderId="0" xfId="16"/>
    <xf numFmtId="41" fontId="16" fillId="0" borderId="18" xfId="6" applyNumberFormat="1" applyFont="1" applyBorder="1" applyAlignment="1" applyProtection="1">
      <alignment horizontal="right" vertical="center"/>
      <protection locked="0"/>
    </xf>
    <xf numFmtId="41" fontId="16" fillId="0" borderId="18" xfId="6" applyNumberFormat="1" applyFont="1" applyBorder="1" applyAlignment="1">
      <alignment horizontal="right" vertical="center"/>
    </xf>
    <xf numFmtId="41" fontId="16" fillId="0" borderId="6" xfId="6" applyNumberFormat="1" applyFont="1" applyBorder="1" applyAlignment="1" applyProtection="1">
      <alignment horizontal="right" vertical="center"/>
      <protection locked="0"/>
    </xf>
    <xf numFmtId="41" fontId="16" fillId="0" borderId="18" xfId="0" applyNumberFormat="1" applyFont="1" applyBorder="1" applyAlignment="1">
      <alignment vertical="center"/>
    </xf>
    <xf numFmtId="0" fontId="7" fillId="0" borderId="0" xfId="16" applyFill="1" applyAlignment="1">
      <alignment horizontal="left"/>
    </xf>
    <xf numFmtId="0" fontId="7" fillId="0" borderId="0" xfId="16" applyAlignment="1">
      <alignment horizontal="left"/>
    </xf>
    <xf numFmtId="41" fontId="16" fillId="0" borderId="18" xfId="2" applyNumberFormat="1" applyFont="1" applyFill="1" applyBorder="1" applyAlignment="1">
      <alignment horizontal="right" vertical="center"/>
    </xf>
    <xf numFmtId="0" fontId="53" fillId="0" borderId="0" xfId="9" applyFont="1" applyAlignment="1">
      <alignment horizontal="center" vertical="center" wrapText="1"/>
    </xf>
    <xf numFmtId="0" fontId="35" fillId="0" borderId="0" xfId="9" applyFont="1" applyAlignment="1">
      <alignment horizontal="center"/>
    </xf>
    <xf numFmtId="0" fontId="57" fillId="0" borderId="0" xfId="9" applyFont="1" applyBorder="1" applyAlignment="1">
      <alignment horizontal="center" vertical="center"/>
    </xf>
    <xf numFmtId="0" fontId="34" fillId="0" borderId="0" xfId="9" applyFont="1" applyAlignment="1">
      <alignment horizontal="left" wrapText="1"/>
    </xf>
    <xf numFmtId="0" fontId="20" fillId="4" borderId="0" xfId="0" applyFont="1" applyFill="1" applyAlignment="1">
      <alignment horizontal="left" vertical="top" wrapText="1"/>
    </xf>
    <xf numFmtId="0" fontId="43" fillId="0" borderId="0" xfId="0" applyFont="1" applyAlignment="1">
      <alignment horizontal="center" vertical="top"/>
    </xf>
    <xf numFmtId="0" fontId="43" fillId="0" borderId="0" xfId="0" applyFont="1" applyAlignment="1">
      <alignment horizontal="center" vertical="center"/>
    </xf>
    <xf numFmtId="0" fontId="43" fillId="0" borderId="0" xfId="0" applyFont="1" applyFill="1" applyAlignment="1">
      <alignment horizontal="center" vertical="center"/>
    </xf>
    <xf numFmtId="0" fontId="44" fillId="0" borderId="9" xfId="6" applyFont="1" applyBorder="1" applyAlignment="1">
      <alignment horizontal="center" vertical="center" wrapText="1"/>
    </xf>
    <xf numFmtId="0" fontId="44" fillId="0" borderId="11" xfId="6" applyFont="1" applyBorder="1" applyAlignment="1">
      <alignment horizontal="center" vertical="center" wrapText="1"/>
    </xf>
    <xf numFmtId="0" fontId="44" fillId="0" borderId="0" xfId="6" applyFont="1" applyBorder="1" applyAlignment="1">
      <alignment horizontal="center" vertical="center" wrapText="1"/>
    </xf>
    <xf numFmtId="0" fontId="44" fillId="0" borderId="8" xfId="6" applyFont="1" applyBorder="1" applyAlignment="1">
      <alignment horizontal="center" vertical="center" wrapText="1"/>
    </xf>
    <xf numFmtId="0" fontId="56" fillId="5" borderId="0" xfId="6" applyFont="1" applyFill="1" applyAlignment="1">
      <alignment horizontal="center" vertical="center" wrapText="1"/>
    </xf>
    <xf numFmtId="0" fontId="14" fillId="0" borderId="0" xfId="6" applyFont="1" applyAlignment="1">
      <alignment horizontal="left"/>
    </xf>
    <xf numFmtId="0" fontId="16" fillId="4" borderId="2" xfId="6" applyFont="1" applyFill="1" applyBorder="1" applyAlignment="1">
      <alignment horizontal="center" vertical="center" wrapText="1"/>
    </xf>
    <xf numFmtId="0" fontId="44" fillId="4" borderId="2" xfId="2" applyFont="1" applyFill="1" applyBorder="1" applyAlignment="1">
      <alignment horizontal="center" vertical="center" wrapText="1"/>
    </xf>
    <xf numFmtId="0" fontId="44" fillId="4" borderId="3" xfId="2" applyFont="1" applyFill="1" applyBorder="1" applyAlignment="1">
      <alignment horizontal="center" vertical="center" wrapText="1"/>
    </xf>
    <xf numFmtId="0" fontId="44" fillId="4" borderId="4"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6" fillId="4" borderId="3" xfId="2" applyFont="1" applyFill="1" applyBorder="1" applyAlignment="1">
      <alignment horizontal="center" vertical="center" wrapText="1"/>
    </xf>
    <xf numFmtId="0" fontId="44" fillId="0" borderId="2" xfId="6" applyFont="1" applyBorder="1" applyAlignment="1">
      <alignment horizontal="center" vertical="center"/>
    </xf>
    <xf numFmtId="0" fontId="44" fillId="0" borderId="4" xfId="6" applyFont="1" applyBorder="1" applyAlignment="1">
      <alignment horizontal="center" vertical="center"/>
    </xf>
    <xf numFmtId="0" fontId="44" fillId="0" borderId="11" xfId="6" applyFont="1" applyBorder="1" applyAlignment="1">
      <alignment horizontal="center" vertical="center"/>
    </xf>
    <xf numFmtId="0" fontId="44" fillId="0" borderId="12" xfId="6" applyFont="1" applyBorder="1" applyAlignment="1">
      <alignment horizontal="center" vertical="center"/>
    </xf>
    <xf numFmtId="0" fontId="44" fillId="2" borderId="7" xfId="6" applyFont="1" applyFill="1" applyBorder="1" applyAlignment="1">
      <alignment horizontal="center" vertical="center" wrapText="1"/>
    </xf>
    <xf numFmtId="0" fontId="44" fillId="2" borderId="0" xfId="6" applyFont="1" applyFill="1" applyBorder="1" applyAlignment="1">
      <alignment horizontal="center" vertical="center" wrapText="1"/>
    </xf>
    <xf numFmtId="0" fontId="44" fillId="2" borderId="8" xfId="6" applyFont="1" applyFill="1" applyBorder="1" applyAlignment="1">
      <alignment horizontal="center" vertical="center" wrapText="1"/>
    </xf>
    <xf numFmtId="0" fontId="44" fillId="0" borderId="7" xfId="6" applyFont="1" applyBorder="1" applyAlignment="1">
      <alignment horizontal="center" vertical="center" wrapText="1"/>
    </xf>
    <xf numFmtId="0" fontId="8" fillId="0" borderId="0" xfId="6" applyFont="1" applyAlignment="1">
      <alignment horizontal="left" wrapText="1"/>
    </xf>
    <xf numFmtId="0" fontId="16" fillId="4" borderId="2" xfId="2" applyFont="1" applyFill="1" applyBorder="1" applyAlignment="1">
      <alignment horizontal="center" vertical="center" wrapText="1"/>
    </xf>
    <xf numFmtId="0" fontId="16" fillId="4" borderId="5" xfId="6" applyFont="1" applyFill="1" applyBorder="1" applyAlignment="1">
      <alignment horizontal="center" vertical="center" wrapText="1"/>
    </xf>
    <xf numFmtId="0" fontId="16" fillId="4" borderId="1" xfId="6" applyFont="1" applyFill="1" applyBorder="1" applyAlignment="1">
      <alignment horizontal="center" vertical="center" wrapText="1"/>
    </xf>
    <xf numFmtId="0" fontId="16" fillId="4" borderId="18" xfId="6" applyFont="1" applyFill="1" applyBorder="1" applyAlignment="1">
      <alignment horizontal="center" vertical="center" wrapText="1"/>
    </xf>
    <xf numFmtId="0" fontId="16" fillId="4" borderId="6" xfId="6" applyFont="1" applyFill="1" applyBorder="1" applyAlignment="1">
      <alignment horizontal="center" vertical="center" wrapText="1"/>
    </xf>
    <xf numFmtId="0" fontId="16" fillId="4" borderId="12" xfId="6" applyFont="1" applyFill="1" applyBorder="1" applyAlignment="1">
      <alignment horizontal="center" vertical="center" wrapText="1"/>
    </xf>
    <xf numFmtId="0" fontId="16" fillId="4" borderId="14" xfId="6" applyFont="1" applyFill="1" applyBorder="1" applyAlignment="1">
      <alignment horizontal="center" vertical="center" wrapText="1"/>
    </xf>
    <xf numFmtId="0" fontId="16" fillId="4" borderId="3" xfId="6" applyFont="1" applyFill="1" applyBorder="1" applyAlignment="1">
      <alignment horizontal="center" vertical="center" wrapText="1"/>
    </xf>
    <xf numFmtId="0" fontId="44" fillId="4" borderId="2" xfId="6" applyFont="1" applyFill="1" applyBorder="1" applyAlignment="1">
      <alignment horizontal="center" vertical="center" wrapText="1"/>
    </xf>
    <xf numFmtId="0" fontId="44" fillId="4" borderId="4" xfId="6" applyFont="1" applyFill="1" applyBorder="1" applyAlignment="1">
      <alignment horizontal="center" vertical="center" wrapText="1"/>
    </xf>
    <xf numFmtId="0" fontId="44" fillId="4" borderId="3" xfId="6" applyFont="1" applyFill="1" applyBorder="1" applyAlignment="1">
      <alignment horizontal="center" vertical="center" wrapText="1"/>
    </xf>
    <xf numFmtId="0" fontId="44" fillId="0" borderId="3" xfId="6" applyFont="1" applyBorder="1" applyAlignment="1">
      <alignment horizontal="center" vertical="center"/>
    </xf>
    <xf numFmtId="0" fontId="44" fillId="0" borderId="2" xfId="6" applyFont="1" applyBorder="1" applyAlignment="1">
      <alignment horizontal="center" vertical="center" wrapText="1"/>
    </xf>
    <xf numFmtId="0" fontId="44" fillId="0" borderId="4" xfId="6" applyFont="1" applyBorder="1" applyAlignment="1">
      <alignment horizontal="center" vertical="center" wrapText="1"/>
    </xf>
    <xf numFmtId="0" fontId="44" fillId="0" borderId="3" xfId="6" applyFont="1" applyBorder="1" applyAlignment="1">
      <alignment horizontal="center" vertical="center" wrapText="1"/>
    </xf>
    <xf numFmtId="0" fontId="14" fillId="0" borderId="0" xfId="6" applyFont="1" applyAlignment="1">
      <alignment horizontal="left" wrapText="1"/>
    </xf>
    <xf numFmtId="0" fontId="56" fillId="5" borderId="0" xfId="2" applyFont="1" applyFill="1" applyAlignment="1">
      <alignment horizontal="center" vertical="center" wrapText="1"/>
    </xf>
    <xf numFmtId="0" fontId="8" fillId="0" borderId="0" xfId="2" applyFont="1" applyAlignment="1">
      <alignment horizontal="left"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4" xfId="2" applyFont="1" applyFill="1" applyBorder="1" applyAlignment="1">
      <alignment horizontal="center" vertical="center" wrapText="1"/>
    </xf>
    <xf numFmtId="0" fontId="26" fillId="4" borderId="1"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16" fillId="4" borderId="1" xfId="2" applyFont="1" applyFill="1" applyBorder="1" applyAlignment="1">
      <alignment horizontal="center" vertical="center" wrapText="1"/>
    </xf>
    <xf numFmtId="0" fontId="16" fillId="4" borderId="18"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26" fillId="0" borderId="0" xfId="0" applyFont="1" applyAlignment="1">
      <alignment horizontal="left" vertical="top" wrapText="1"/>
    </xf>
    <xf numFmtId="0" fontId="8" fillId="0" borderId="0" xfId="0" applyFont="1" applyAlignment="1">
      <alignment wrapText="1"/>
    </xf>
    <xf numFmtId="0" fontId="26" fillId="4" borderId="5" xfId="0" applyFont="1" applyFill="1" applyBorder="1" applyAlignment="1">
      <alignment horizontal="center" vertical="center"/>
    </xf>
    <xf numFmtId="0" fontId="26" fillId="4" borderId="5" xfId="0" applyFont="1" applyFill="1" applyBorder="1" applyAlignment="1">
      <alignment horizontal="left" vertical="center" wrapText="1"/>
    </xf>
    <xf numFmtId="0" fontId="26" fillId="4" borderId="5" xfId="0" applyFont="1" applyFill="1" applyBorder="1" applyAlignment="1">
      <alignment horizontal="center" vertical="center" wrapText="1"/>
    </xf>
    <xf numFmtId="0" fontId="8" fillId="0" borderId="13" xfId="0" applyFont="1" applyBorder="1" applyAlignment="1">
      <alignment horizontal="left" wrapText="1"/>
    </xf>
    <xf numFmtId="0" fontId="26" fillId="4" borderId="1" xfId="0" applyFont="1" applyFill="1" applyBorder="1" applyAlignment="1">
      <alignment horizontal="center" vertical="center"/>
    </xf>
    <xf numFmtId="0" fontId="26" fillId="4" borderId="6" xfId="0" applyFont="1" applyFill="1" applyBorder="1" applyAlignment="1">
      <alignment horizontal="center" vertical="center"/>
    </xf>
    <xf numFmtId="0" fontId="40" fillId="4" borderId="2"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26" fillId="4" borderId="18"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3" xfId="0" applyFont="1" applyFill="1" applyBorder="1" applyAlignment="1">
      <alignment horizontal="center" vertical="center"/>
    </xf>
    <xf numFmtId="0" fontId="8" fillId="0" borderId="0" xfId="0" applyFont="1" applyAlignment="1">
      <alignment horizontal="left" wrapText="1"/>
    </xf>
    <xf numFmtId="0" fontId="47" fillId="4" borderId="5" xfId="0" applyFont="1" applyFill="1" applyBorder="1" applyAlignment="1">
      <alignment horizontal="center" vertical="center" wrapText="1"/>
    </xf>
    <xf numFmtId="0" fontId="15" fillId="0" borderId="0" xfId="2" applyFont="1" applyAlignment="1">
      <alignment horizontal="left" wrapText="1"/>
    </xf>
    <xf numFmtId="0" fontId="4" fillId="6" borderId="0" xfId="2" applyFont="1" applyFill="1" applyAlignment="1">
      <alignment horizontal="center" vertical="center"/>
    </xf>
    <xf numFmtId="0" fontId="14" fillId="0" borderId="0" xfId="2" applyFont="1" applyAlignment="1">
      <alignment horizontal="left" wrapText="1"/>
    </xf>
    <xf numFmtId="0" fontId="9" fillId="0" borderId="0" xfId="2" applyFont="1" applyAlignment="1">
      <alignment horizontal="left" wrapText="1"/>
    </xf>
    <xf numFmtId="0" fontId="44" fillId="0" borderId="2" xfId="2" applyFont="1" applyBorder="1" applyAlignment="1">
      <alignment horizontal="center" vertical="center"/>
    </xf>
    <xf numFmtId="0" fontId="44" fillId="0" borderId="4" xfId="2" applyFont="1" applyBorder="1" applyAlignment="1">
      <alignment horizontal="center" vertical="center"/>
    </xf>
    <xf numFmtId="0" fontId="44" fillId="0" borderId="3" xfId="2" applyFont="1" applyBorder="1" applyAlignment="1">
      <alignment horizontal="center" vertical="center"/>
    </xf>
    <xf numFmtId="0" fontId="8" fillId="0" borderId="0" xfId="0" applyFont="1" applyBorder="1" applyAlignment="1">
      <alignment horizontal="left" wrapText="1"/>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26" fillId="4" borderId="1"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 fillId="6" borderId="0" xfId="1" applyFill="1" applyAlignment="1">
      <alignment horizontal="center" vertical="center"/>
    </xf>
    <xf numFmtId="0" fontId="16" fillId="4" borderId="1" xfId="5" applyFont="1" applyFill="1" applyBorder="1" applyAlignment="1">
      <alignment horizontal="center" vertical="center" wrapText="1"/>
    </xf>
    <xf numFmtId="0" fontId="16" fillId="4" borderId="18"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46" fillId="4" borderId="2" xfId="5" applyFont="1" applyFill="1" applyBorder="1" applyAlignment="1">
      <alignment horizontal="left" vertical="center" wrapText="1"/>
    </xf>
    <xf numFmtId="0" fontId="46" fillId="4" borderId="4" xfId="5" applyFont="1" applyFill="1" applyBorder="1" applyAlignment="1">
      <alignment horizontal="left" vertical="center" wrapText="1"/>
    </xf>
    <xf numFmtId="0" fontId="46" fillId="4" borderId="3" xfId="5"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2" xfId="5" applyFont="1" applyFill="1" applyBorder="1" applyAlignment="1">
      <alignment horizontal="center" vertical="center" wrapText="1"/>
    </xf>
    <xf numFmtId="0" fontId="16" fillId="4" borderId="3" xfId="5" applyFont="1" applyFill="1" applyBorder="1" applyAlignment="1">
      <alignment horizontal="center" vertical="center" wrapText="1"/>
    </xf>
    <xf numFmtId="0" fontId="16" fillId="4" borderId="5" xfId="5" applyFont="1" applyFill="1" applyBorder="1" applyAlignment="1">
      <alignment horizontal="center" vertical="center" wrapText="1"/>
    </xf>
    <xf numFmtId="0" fontId="46" fillId="4" borderId="5" xfId="5" applyFont="1" applyFill="1" applyBorder="1" applyAlignment="1">
      <alignment horizontal="center" vertical="center" wrapText="1"/>
    </xf>
    <xf numFmtId="0" fontId="15" fillId="2" borderId="0" xfId="2" applyFont="1" applyFill="1" applyAlignment="1">
      <alignment horizontal="left" wrapText="1"/>
    </xf>
    <xf numFmtId="0" fontId="3" fillId="2" borderId="0" xfId="2" applyFont="1" applyFill="1" applyAlignment="1"/>
    <xf numFmtId="0" fontId="44" fillId="4" borderId="2" xfId="5" applyFont="1" applyFill="1" applyBorder="1" applyAlignment="1">
      <alignment horizontal="center" vertical="center" wrapText="1"/>
    </xf>
    <xf numFmtId="0" fontId="44" fillId="4" borderId="4" xfId="5" applyFont="1" applyFill="1" applyBorder="1" applyAlignment="1">
      <alignment horizontal="center" vertical="center" wrapText="1"/>
    </xf>
    <xf numFmtId="0" fontId="44" fillId="4" borderId="3" xfId="5" applyFont="1" applyFill="1" applyBorder="1" applyAlignment="1">
      <alignment horizontal="center" vertical="center" wrapText="1"/>
    </xf>
    <xf numFmtId="0" fontId="14" fillId="0" borderId="0" xfId="2" applyNumberFormat="1" applyFont="1" applyAlignment="1">
      <alignment horizontal="left" wrapText="1"/>
    </xf>
    <xf numFmtId="0" fontId="16" fillId="4" borderId="2" xfId="2" applyFont="1" applyFill="1" applyBorder="1" applyAlignment="1">
      <alignment horizontal="center" vertical="center"/>
    </xf>
    <xf numFmtId="0" fontId="16" fillId="4" borderId="4" xfId="2" applyFont="1" applyFill="1" applyBorder="1" applyAlignment="1">
      <alignment horizontal="center" vertical="center"/>
    </xf>
    <xf numFmtId="0" fontId="44" fillId="0" borderId="9" xfId="2" applyFont="1" applyBorder="1" applyAlignment="1">
      <alignment horizontal="center" vertical="center" wrapText="1"/>
    </xf>
    <xf numFmtId="0" fontId="44" fillId="0" borderId="11" xfId="2" applyFont="1" applyBorder="1" applyAlignment="1">
      <alignment horizontal="center" vertical="center" wrapText="1"/>
    </xf>
    <xf numFmtId="0" fontId="44" fillId="0" borderId="12" xfId="2" applyFont="1" applyBorder="1" applyAlignment="1">
      <alignment horizontal="center" vertical="center" wrapText="1"/>
    </xf>
    <xf numFmtId="4" fontId="15" fillId="0" borderId="0" xfId="2" applyNumberFormat="1" applyFont="1" applyAlignment="1">
      <alignment horizontal="left" vertical="top" wrapText="1"/>
    </xf>
    <xf numFmtId="0" fontId="15" fillId="0" borderId="0" xfId="2" applyFont="1" applyAlignment="1">
      <alignment horizontal="left" vertical="top" wrapText="1"/>
    </xf>
    <xf numFmtId="0" fontId="40" fillId="0" borderId="13" xfId="0" applyFont="1" applyBorder="1" applyAlignment="1">
      <alignment horizontal="left" wrapText="1"/>
    </xf>
    <xf numFmtId="4" fontId="15" fillId="0" borderId="11" xfId="2" applyNumberFormat="1" applyFont="1" applyBorder="1" applyAlignment="1">
      <alignment horizontal="left" vertical="top" wrapText="1"/>
    </xf>
    <xf numFmtId="0" fontId="14" fillId="0" borderId="0" xfId="2" applyFont="1" applyFill="1" applyBorder="1" applyAlignment="1">
      <alignment horizontal="left" wrapText="1"/>
    </xf>
    <xf numFmtId="0" fontId="46" fillId="4" borderId="1" xfId="5" applyFont="1" applyFill="1" applyBorder="1" applyAlignment="1">
      <alignment horizontal="center" vertical="center" wrapText="1"/>
    </xf>
    <xf numFmtId="0" fontId="46" fillId="4" borderId="6" xfId="5" applyFont="1" applyFill="1" applyBorder="1" applyAlignment="1">
      <alignment horizontal="center" vertical="center" wrapText="1"/>
    </xf>
    <xf numFmtId="4" fontId="16" fillId="4" borderId="2" xfId="5" applyNumberFormat="1" applyFont="1" applyFill="1" applyBorder="1" applyAlignment="1">
      <alignment horizontal="center" vertical="center"/>
    </xf>
    <xf numFmtId="4" fontId="16" fillId="4" borderId="4" xfId="5" applyNumberFormat="1" applyFont="1" applyFill="1" applyBorder="1" applyAlignment="1">
      <alignment horizontal="center" vertical="center"/>
    </xf>
    <xf numFmtId="4" fontId="16" fillId="4" borderId="3" xfId="5" applyNumberFormat="1" applyFont="1" applyFill="1" applyBorder="1" applyAlignment="1">
      <alignment horizontal="center" vertical="center"/>
    </xf>
    <xf numFmtId="0" fontId="11" fillId="0" borderId="0" xfId="2" applyFont="1" applyAlignment="1">
      <alignment horizontal="center"/>
    </xf>
    <xf numFmtId="0" fontId="44" fillId="0" borderId="2" xfId="2" applyFont="1" applyFill="1" applyBorder="1" applyAlignment="1">
      <alignment horizontal="center" vertical="center"/>
    </xf>
    <xf numFmtId="0" fontId="44" fillId="0" borderId="4" xfId="2" applyFont="1" applyFill="1" applyBorder="1" applyAlignment="1">
      <alignment horizontal="center" vertical="center"/>
    </xf>
    <xf numFmtId="0" fontId="44" fillId="0" borderId="3" xfId="2" applyFont="1" applyFill="1" applyBorder="1" applyAlignment="1">
      <alignment horizontal="center" vertical="center"/>
    </xf>
    <xf numFmtId="0" fontId="44" fillId="0" borderId="2" xfId="2" applyFont="1" applyBorder="1" applyAlignment="1">
      <alignment horizontal="center" vertical="center" wrapText="1"/>
    </xf>
    <xf numFmtId="0" fontId="44" fillId="0" borderId="4" xfId="2" applyFont="1" applyBorder="1" applyAlignment="1">
      <alignment horizontal="center" vertical="center" wrapText="1"/>
    </xf>
    <xf numFmtId="0" fontId="44" fillId="0" borderId="3" xfId="2" applyFont="1" applyBorder="1" applyAlignment="1">
      <alignment horizontal="center" vertical="center" wrapText="1"/>
    </xf>
    <xf numFmtId="0" fontId="15" fillId="0" borderId="0" xfId="2" applyFont="1" applyAlignment="1">
      <alignment horizontal="justify" vertical="top" wrapText="1"/>
    </xf>
    <xf numFmtId="0" fontId="16" fillId="4" borderId="4" xfId="5" applyFont="1" applyFill="1" applyBorder="1" applyAlignment="1">
      <alignment horizontal="center" vertical="center" wrapText="1"/>
    </xf>
    <xf numFmtId="0" fontId="8" fillId="0" borderId="13" xfId="2" applyFont="1" applyBorder="1" applyAlignment="1">
      <alignment horizontal="left" wrapText="1"/>
    </xf>
    <xf numFmtId="0" fontId="16" fillId="4" borderId="18" xfId="2" applyFont="1" applyFill="1" applyBorder="1" applyAlignment="1">
      <alignment vertical="center"/>
    </xf>
    <xf numFmtId="0" fontId="16" fillId="4" borderId="6" xfId="2" applyFont="1" applyFill="1" applyBorder="1" applyAlignment="1">
      <alignment vertical="center"/>
    </xf>
    <xf numFmtId="0" fontId="14" fillId="0" borderId="13" xfId="2" applyFont="1" applyBorder="1" applyAlignment="1">
      <alignment horizontal="left"/>
    </xf>
    <xf numFmtId="0" fontId="16" fillId="4" borderId="7" xfId="2" applyFont="1" applyFill="1" applyBorder="1" applyAlignment="1">
      <alignment horizontal="center" vertical="center" wrapText="1"/>
    </xf>
    <xf numFmtId="0" fontId="16" fillId="4" borderId="0" xfId="2" applyFont="1" applyFill="1" applyBorder="1" applyAlignment="1">
      <alignment horizontal="center" vertical="center" wrapText="1"/>
    </xf>
    <xf numFmtId="0" fontId="16" fillId="4" borderId="10" xfId="2" applyFont="1" applyFill="1" applyBorder="1" applyAlignment="1">
      <alignment horizontal="center" vertical="center" wrapText="1"/>
    </xf>
    <xf numFmtId="0" fontId="16" fillId="4" borderId="13" xfId="2" applyFont="1" applyFill="1" applyBorder="1" applyAlignment="1">
      <alignment horizontal="center" vertical="center" wrapText="1"/>
    </xf>
    <xf numFmtId="0" fontId="16" fillId="4" borderId="2" xfId="2" applyFont="1" applyFill="1" applyBorder="1" applyAlignment="1">
      <alignment horizontal="left" vertical="center" wrapText="1"/>
    </xf>
    <xf numFmtId="0" fontId="16" fillId="4" borderId="4" xfId="2" applyFont="1" applyFill="1" applyBorder="1" applyAlignment="1">
      <alignment horizontal="left" vertical="center" wrapText="1"/>
    </xf>
    <xf numFmtId="0" fontId="16" fillId="4" borderId="3" xfId="2" applyFont="1" applyFill="1" applyBorder="1" applyAlignment="1">
      <alignment horizontal="left" vertical="center" wrapText="1"/>
    </xf>
    <xf numFmtId="0" fontId="9" fillId="0" borderId="0" xfId="2" applyFont="1" applyBorder="1" applyAlignment="1">
      <alignment horizontal="center" vertical="center" wrapText="1"/>
    </xf>
    <xf numFmtId="0" fontId="14" fillId="0" borderId="13" xfId="2" applyFont="1" applyBorder="1" applyAlignment="1">
      <alignment horizontal="left" wrapText="1"/>
    </xf>
    <xf numFmtId="0" fontId="16" fillId="0" borderId="0" xfId="6" applyFont="1" applyAlignment="1">
      <alignment horizontal="left" vertical="top" wrapText="1"/>
    </xf>
    <xf numFmtId="0" fontId="56" fillId="7" borderId="0" xfId="6" applyFont="1" applyFill="1" applyAlignment="1">
      <alignment horizontal="center" vertical="center"/>
    </xf>
    <xf numFmtId="0" fontId="14" fillId="0" borderId="0" xfId="6" applyFont="1" applyBorder="1" applyAlignment="1">
      <alignment horizontal="left" wrapText="1"/>
    </xf>
    <xf numFmtId="0" fontId="26" fillId="4" borderId="5" xfId="0" applyFont="1" applyFill="1" applyBorder="1" applyAlignment="1">
      <alignment horizontal="center"/>
    </xf>
    <xf numFmtId="0" fontId="47" fillId="4" borderId="5" xfId="0" applyFont="1" applyFill="1" applyBorder="1" applyAlignment="1">
      <alignment horizontal="left" vertical="center" wrapText="1"/>
    </xf>
    <xf numFmtId="0" fontId="4" fillId="8" borderId="0" xfId="2" applyFont="1" applyFill="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40" fillId="0" borderId="3" xfId="0" applyFont="1" applyBorder="1" applyAlignment="1">
      <alignment horizontal="center" vertical="center"/>
    </xf>
    <xf numFmtId="0" fontId="14" fillId="0" borderId="0" xfId="2" applyFont="1" applyAlignment="1">
      <alignment horizontal="left"/>
    </xf>
    <xf numFmtId="0" fontId="26" fillId="0" borderId="6" xfId="0" applyFont="1" applyBorder="1" applyAlignment="1">
      <alignment horizontal="left" vertical="center"/>
    </xf>
    <xf numFmtId="0" fontId="26" fillId="0" borderId="18" xfId="0" applyFont="1" applyBorder="1" applyAlignment="1">
      <alignment horizontal="left" vertical="center"/>
    </xf>
    <xf numFmtId="0" fontId="26" fillId="0" borderId="18" xfId="0" applyFont="1" applyBorder="1" applyAlignment="1">
      <alignment horizontal="left" vertical="center" wrapText="1"/>
    </xf>
    <xf numFmtId="0" fontId="26" fillId="4" borderId="5" xfId="0" applyFont="1" applyFill="1" applyBorder="1" applyAlignment="1">
      <alignment horizontal="left" vertical="center"/>
    </xf>
    <xf numFmtId="0" fontId="4" fillId="9" borderId="0" xfId="2" applyFont="1" applyFill="1" applyAlignment="1">
      <alignment horizontal="center" vertical="center"/>
    </xf>
    <xf numFmtId="0" fontId="26" fillId="4" borderId="5" xfId="0" applyFont="1" applyFill="1" applyBorder="1" applyAlignment="1">
      <alignment horizontal="left"/>
    </xf>
    <xf numFmtId="0" fontId="26" fillId="4" borderId="4" xfId="0" applyFont="1" applyFill="1" applyBorder="1" applyAlignment="1">
      <alignment horizontal="center" vertical="center" wrapText="1"/>
    </xf>
    <xf numFmtId="0" fontId="16" fillId="0" borderId="0" xfId="2" applyFont="1" applyFill="1" applyBorder="1" applyAlignment="1">
      <alignment horizontal="justify" vertical="top" wrapText="1"/>
    </xf>
    <xf numFmtId="0" fontId="47" fillId="4" borderId="1"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2"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30" fillId="0" borderId="0" xfId="2" applyFont="1" applyAlignment="1">
      <alignment horizontal="justify" vertical="top" wrapText="1"/>
    </xf>
    <xf numFmtId="0" fontId="55" fillId="0" borderId="0" xfId="1" applyFont="1" applyAlignment="1">
      <alignment horizontal="justify" vertical="top" wrapText="1"/>
    </xf>
    <xf numFmtId="0" fontId="26" fillId="4" borderId="2" xfId="0" applyFont="1" applyFill="1" applyBorder="1" applyAlignment="1">
      <alignment horizontal="left"/>
    </xf>
    <xf numFmtId="0" fontId="26" fillId="4" borderId="4" xfId="0" applyFont="1" applyFill="1" applyBorder="1" applyAlignment="1">
      <alignment horizontal="left"/>
    </xf>
    <xf numFmtId="0" fontId="26" fillId="4" borderId="3" xfId="0" applyFont="1" applyFill="1" applyBorder="1" applyAlignment="1">
      <alignment horizontal="left"/>
    </xf>
    <xf numFmtId="0" fontId="15" fillId="0" borderId="0" xfId="7" applyFont="1" applyFill="1" applyBorder="1" applyAlignment="1">
      <alignment horizontal="justify" vertical="top" wrapText="1"/>
    </xf>
    <xf numFmtId="0" fontId="2" fillId="0" borderId="0" xfId="1" applyAlignment="1">
      <alignment horizontal="justify" vertical="top" wrapText="1"/>
    </xf>
    <xf numFmtId="0" fontId="16" fillId="0" borderId="0" xfId="2" applyFont="1" applyAlignment="1">
      <alignment horizontal="justify" vertical="top" wrapText="1"/>
    </xf>
    <xf numFmtId="0" fontId="15" fillId="0" borderId="0" xfId="2" applyFont="1" applyFill="1" applyBorder="1" applyAlignment="1">
      <alignment horizontal="justify" vertical="top" wrapText="1"/>
    </xf>
    <xf numFmtId="2" fontId="14" fillId="0" borderId="0" xfId="2" applyNumberFormat="1" applyFont="1" applyAlignment="1">
      <alignment horizontal="left" wrapText="1"/>
    </xf>
    <xf numFmtId="3" fontId="26" fillId="4" borderId="5" xfId="0" applyNumberFormat="1" applyFont="1" applyFill="1" applyBorder="1" applyAlignment="1">
      <alignment horizontal="center" vertical="center"/>
    </xf>
    <xf numFmtId="3" fontId="26" fillId="4" borderId="5" xfId="0" applyNumberFormat="1" applyFont="1" applyFill="1" applyBorder="1" applyAlignment="1">
      <alignment horizontal="left"/>
    </xf>
    <xf numFmtId="3" fontId="26" fillId="4" borderId="5"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xf>
    <xf numFmtId="3" fontId="26" fillId="4" borderId="18" xfId="0" applyNumberFormat="1" applyFont="1" applyFill="1" applyBorder="1" applyAlignment="1">
      <alignment horizontal="center" vertical="center"/>
    </xf>
    <xf numFmtId="3" fontId="26" fillId="4" borderId="6" xfId="0" applyNumberFormat="1" applyFont="1" applyFill="1" applyBorder="1" applyAlignment="1">
      <alignment horizontal="center" vertical="center"/>
    </xf>
    <xf numFmtId="3" fontId="40" fillId="4" borderId="2" xfId="0" applyNumberFormat="1" applyFont="1" applyFill="1" applyBorder="1" applyAlignment="1">
      <alignment horizontal="center" vertical="center"/>
    </xf>
    <xf numFmtId="3" fontId="40" fillId="4" borderId="4" xfId="0" applyNumberFormat="1" applyFont="1" applyFill="1" applyBorder="1" applyAlignment="1">
      <alignment horizontal="center" vertical="center"/>
    </xf>
    <xf numFmtId="3" fontId="40" fillId="4" borderId="3" xfId="0" applyNumberFormat="1" applyFont="1" applyFill="1" applyBorder="1" applyAlignment="1">
      <alignment horizontal="center" vertical="center"/>
    </xf>
    <xf numFmtId="0" fontId="14" fillId="0" borderId="0" xfId="8" applyFont="1" applyAlignment="1">
      <alignment horizontal="left" wrapText="1"/>
    </xf>
    <xf numFmtId="0" fontId="40" fillId="4" borderId="5" xfId="0" applyFont="1" applyFill="1" applyBorder="1" applyAlignment="1">
      <alignment horizontal="center" vertical="center"/>
    </xf>
    <xf numFmtId="0" fontId="40" fillId="4" borderId="1" xfId="0" applyFont="1" applyFill="1" applyBorder="1" applyAlignment="1">
      <alignment horizontal="center" vertical="center"/>
    </xf>
    <xf numFmtId="0" fontId="40" fillId="4" borderId="18" xfId="0" applyFont="1" applyFill="1" applyBorder="1" applyAlignment="1">
      <alignment horizontal="center" vertical="center"/>
    </xf>
    <xf numFmtId="0" fontId="40" fillId="4" borderId="6" xfId="0" applyFont="1" applyFill="1" applyBorder="1" applyAlignment="1">
      <alignment horizontal="center" vertical="center"/>
    </xf>
    <xf numFmtId="49" fontId="15" fillId="0" borderId="11" xfId="8" applyNumberFormat="1" applyFont="1" applyFill="1" applyBorder="1" applyAlignment="1">
      <alignment horizontal="justify" vertical="top" wrapText="1"/>
    </xf>
    <xf numFmtId="2" fontId="51" fillId="4" borderId="2" xfId="9" applyNumberFormat="1" applyFont="1" applyFill="1" applyBorder="1" applyAlignment="1">
      <alignment horizontal="center" vertical="center"/>
    </xf>
    <xf numFmtId="2" fontId="51" fillId="4" borderId="3" xfId="9" applyNumberFormat="1" applyFont="1" applyFill="1" applyBorder="1" applyAlignment="1">
      <alignment horizontal="center" vertical="center"/>
    </xf>
    <xf numFmtId="0" fontId="4" fillId="9" borderId="0" xfId="8" applyFont="1" applyFill="1" applyAlignment="1">
      <alignment horizontal="center" vertical="center"/>
    </xf>
    <xf numFmtId="0" fontId="14" fillId="0" borderId="13" xfId="8" applyFont="1" applyBorder="1" applyAlignment="1">
      <alignment horizontal="left" wrapText="1"/>
    </xf>
    <xf numFmtId="0" fontId="16" fillId="4" borderId="1" xfId="8" applyFont="1" applyFill="1" applyBorder="1" applyAlignment="1">
      <alignment horizontal="center" vertical="center" wrapText="1"/>
    </xf>
    <xf numFmtId="0" fontId="16" fillId="4" borderId="18" xfId="8" applyFont="1" applyFill="1" applyBorder="1" applyAlignment="1">
      <alignment horizontal="center" vertical="center" wrapText="1"/>
    </xf>
    <xf numFmtId="0" fontId="16" fillId="4" borderId="6" xfId="8" applyFont="1" applyFill="1" applyBorder="1" applyAlignment="1">
      <alignment horizontal="center" vertical="center" wrapText="1"/>
    </xf>
    <xf numFmtId="0" fontId="16" fillId="4" borderId="2" xfId="8" applyFont="1" applyFill="1" applyBorder="1" applyAlignment="1">
      <alignment horizontal="center" vertical="center" wrapText="1"/>
    </xf>
    <xf numFmtId="0" fontId="16" fillId="4" borderId="4" xfId="8" applyFont="1" applyFill="1" applyBorder="1" applyAlignment="1">
      <alignment horizontal="center" vertical="center" wrapText="1"/>
    </xf>
    <xf numFmtId="0" fontId="16" fillId="4" borderId="3" xfId="8" applyFont="1" applyFill="1" applyBorder="1" applyAlignment="1">
      <alignment horizontal="center" vertical="center" wrapText="1"/>
    </xf>
    <xf numFmtId="4" fontId="16" fillId="4" borderId="2" xfId="8" applyNumberFormat="1" applyFont="1" applyFill="1" applyBorder="1" applyAlignment="1">
      <alignment horizontal="center" vertical="center" wrapText="1"/>
    </xf>
    <xf numFmtId="4" fontId="16" fillId="4" borderId="4" xfId="8" applyNumberFormat="1" applyFont="1" applyFill="1" applyBorder="1" applyAlignment="1">
      <alignment horizontal="center" vertical="center" wrapText="1"/>
    </xf>
    <xf numFmtId="4" fontId="16" fillId="4" borderId="3" xfId="8" applyNumberFormat="1" applyFont="1" applyFill="1" applyBorder="1" applyAlignment="1">
      <alignment horizontal="center" vertical="center" wrapText="1"/>
    </xf>
    <xf numFmtId="0" fontId="14" fillId="0" borderId="0" xfId="9" applyFont="1" applyBorder="1" applyAlignment="1">
      <alignment horizontal="left" wrapText="1"/>
    </xf>
    <xf numFmtId="0" fontId="51" fillId="4" borderId="1" xfId="9" applyFont="1" applyFill="1" applyBorder="1" applyAlignment="1">
      <alignment horizontal="center" vertical="center"/>
    </xf>
    <xf numFmtId="0" fontId="51" fillId="4" borderId="18" xfId="9" applyFont="1" applyFill="1" applyBorder="1" applyAlignment="1">
      <alignment horizontal="center" vertical="center"/>
    </xf>
    <xf numFmtId="0" fontId="51" fillId="4" borderId="6" xfId="9" applyFont="1" applyFill="1" applyBorder="1" applyAlignment="1">
      <alignment horizontal="center" vertical="center"/>
    </xf>
    <xf numFmtId="0" fontId="52" fillId="4" borderId="2" xfId="9" applyNumberFormat="1" applyFont="1" applyFill="1" applyBorder="1" applyAlignment="1">
      <alignment horizontal="center" vertical="center" wrapText="1"/>
    </xf>
    <xf numFmtId="0" fontId="52" fillId="4" borderId="3" xfId="9" applyNumberFormat="1" applyFont="1" applyFill="1" applyBorder="1" applyAlignment="1">
      <alignment horizontal="center" vertical="center" wrapText="1"/>
    </xf>
    <xf numFmtId="0" fontId="44" fillId="4" borderId="2" xfId="8" applyFont="1" applyFill="1" applyBorder="1" applyAlignment="1">
      <alignment horizontal="center" vertical="center" wrapText="1"/>
    </xf>
    <xf numFmtId="0" fontId="44" fillId="4" borderId="4" xfId="8" applyFont="1" applyFill="1" applyBorder="1" applyAlignment="1">
      <alignment horizontal="center" vertical="center" wrapText="1"/>
    </xf>
    <xf numFmtId="0" fontId="44" fillId="4" borderId="3" xfId="8" applyFont="1" applyFill="1" applyBorder="1" applyAlignment="1">
      <alignment horizontal="center" vertical="center" wrapText="1"/>
    </xf>
    <xf numFmtId="17" fontId="40" fillId="4" borderId="2" xfId="0" applyNumberFormat="1" applyFont="1" applyFill="1" applyBorder="1" applyAlignment="1">
      <alignment horizontal="center" vertical="center"/>
    </xf>
    <xf numFmtId="0" fontId="11" fillId="0" borderId="0" xfId="10" applyFont="1" applyBorder="1" applyAlignment="1">
      <alignment horizontal="left" wrapText="1"/>
    </xf>
    <xf numFmtId="0" fontId="4" fillId="10" borderId="0" xfId="2" applyFont="1" applyFill="1" applyAlignment="1">
      <alignment horizontal="center" vertical="center"/>
    </xf>
    <xf numFmtId="0" fontId="14" fillId="0" borderId="0" xfId="10" applyFont="1" applyAlignment="1">
      <alignment horizontal="left" wrapText="1"/>
    </xf>
    <xf numFmtId="0" fontId="26" fillId="4" borderId="2"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8" fillId="0" borderId="18" xfId="0" applyFont="1" applyBorder="1" applyAlignment="1">
      <alignment horizontal="left"/>
    </xf>
    <xf numFmtId="0" fontId="7" fillId="0" borderId="6" xfId="0" applyFont="1" applyBorder="1" applyAlignment="1">
      <alignment horizontal="left"/>
    </xf>
    <xf numFmtId="0" fontId="26" fillId="0" borderId="11" xfId="0" applyFont="1" applyBorder="1" applyAlignment="1">
      <alignment horizontal="left" vertical="top"/>
    </xf>
    <xf numFmtId="0" fontId="26" fillId="0" borderId="0" xfId="0" applyFont="1" applyBorder="1" applyAlignment="1">
      <alignment horizontal="left" vertical="top"/>
    </xf>
    <xf numFmtId="0" fontId="7" fillId="4" borderId="9"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4" xfId="0" applyFont="1" applyFill="1" applyBorder="1" applyAlignment="1">
      <alignment horizontal="center" vertical="center"/>
    </xf>
    <xf numFmtId="0" fontId="36" fillId="0" borderId="0" xfId="9" applyFont="1" applyAlignment="1">
      <alignment horizontal="center" wrapText="1"/>
    </xf>
    <xf numFmtId="0" fontId="36" fillId="0" borderId="0" xfId="9" applyFont="1" applyAlignment="1">
      <alignment horizontal="center"/>
    </xf>
    <xf numFmtId="0" fontId="9" fillId="0" borderId="0" xfId="9" applyFont="1" applyBorder="1" applyAlignment="1">
      <alignment horizontal="center" wrapText="1"/>
    </xf>
    <xf numFmtId="0" fontId="28" fillId="0" borderId="0" xfId="9" applyFont="1" applyAlignment="1">
      <alignment horizontal="center" wrapText="1"/>
    </xf>
    <xf numFmtId="0" fontId="59" fillId="0" borderId="0" xfId="15" applyAlignment="1">
      <alignment horizontal="center"/>
    </xf>
    <xf numFmtId="0" fontId="28" fillId="0" borderId="0" xfId="9" applyFont="1" applyAlignment="1">
      <alignment horizontal="center"/>
    </xf>
  </cellXfs>
  <cellStyles count="17">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E7CF3D"/>
      <color rgb="FFE2DE42"/>
      <color rgb="FFE4E43C"/>
      <color rgb="FFB8DC44"/>
      <color rgb="FF33CC33"/>
      <color rgb="FF0066FF"/>
      <color rgb="FF00CC00"/>
      <color rgb="FFFCF004"/>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13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744084889075388E-2"/>
          <c:y val="2.0149754840782911E-2"/>
          <c:w val="0.92090702430949523"/>
          <c:h val="0.63176733309819133"/>
        </c:manualLayout>
      </c:layout>
      <c:bar3DChart>
        <c:barDir val="col"/>
        <c:grouping val="standard"/>
        <c:varyColors val="0"/>
        <c:ser>
          <c:idx val="0"/>
          <c:order val="0"/>
          <c:tx>
            <c:strRef>
              <c:f>'Tab 2 (12) i wykres 1'!$C$3</c:f>
              <c:strCache>
                <c:ptCount val="1"/>
                <c:pt idx="0">
                  <c:v>Przeciętna miesięczna 
liczba świadczeniobiorców 
w I kwartale 2022 r.</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1'!$C$4:$C$22</c:f>
              <c:numCache>
                <c:formatCode>#,##0</c:formatCode>
                <c:ptCount val="19"/>
                <c:pt idx="0">
                  <c:v>37611</c:v>
                </c:pt>
                <c:pt idx="1">
                  <c:v>67957</c:v>
                </c:pt>
                <c:pt idx="2">
                  <c:v>128747</c:v>
                </c:pt>
                <c:pt idx="3">
                  <c:v>13440</c:v>
                </c:pt>
                <c:pt idx="4">
                  <c:v>85535</c:v>
                </c:pt>
                <c:pt idx="5">
                  <c:v>86454</c:v>
                </c:pt>
                <c:pt idx="6">
                  <c:v>154353</c:v>
                </c:pt>
                <c:pt idx="7">
                  <c:v>20196</c:v>
                </c:pt>
                <c:pt idx="8">
                  <c:v>57710</c:v>
                </c:pt>
                <c:pt idx="9">
                  <c:v>71597</c:v>
                </c:pt>
                <c:pt idx="10">
                  <c:v>32699</c:v>
                </c:pt>
                <c:pt idx="11">
                  <c:v>28584</c:v>
                </c:pt>
                <c:pt idx="12">
                  <c:v>54694</c:v>
                </c:pt>
                <c:pt idx="13">
                  <c:v>36726</c:v>
                </c:pt>
                <c:pt idx="14">
                  <c:v>105912</c:v>
                </c:pt>
                <c:pt idx="15">
                  <c:v>21535</c:v>
                </c:pt>
                <c:pt idx="16">
                  <c:v>95</c:v>
                </c:pt>
                <c:pt idx="17">
                  <c:v>443</c:v>
                </c:pt>
                <c:pt idx="18">
                  <c:v>48</c:v>
                </c:pt>
              </c:numCache>
            </c:numRef>
          </c:val>
          <c:shape val="cylinder"/>
          <c:extLst>
            <c:ext xmlns:c16="http://schemas.microsoft.com/office/drawing/2014/chart" uri="{C3380CC4-5D6E-409C-BE32-E72D297353CC}">
              <c16:uniqueId val="{00000000-2E20-43E4-AD31-1A707B7B6B08}"/>
            </c:ext>
          </c:extLst>
        </c:ser>
        <c:ser>
          <c:idx val="1"/>
          <c:order val="1"/>
          <c:tx>
            <c:strRef>
              <c:f>'Tab 2 (12) i wykres 1'!$B$3</c:f>
              <c:strCache>
                <c:ptCount val="1"/>
                <c:pt idx="0">
                  <c:v>Liczba ubezpieczonych
stan na 31 marca 2022 r.
</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1'!$B$4:$B$22</c:f>
              <c:numCache>
                <c:formatCode>#,##0</c:formatCode>
                <c:ptCount val="19"/>
                <c:pt idx="0">
                  <c:v>38322</c:v>
                </c:pt>
                <c:pt idx="1">
                  <c:v>60834</c:v>
                </c:pt>
                <c:pt idx="2">
                  <c:v>143656</c:v>
                </c:pt>
                <c:pt idx="3">
                  <c:v>13345</c:v>
                </c:pt>
                <c:pt idx="4">
                  <c:v>89169</c:v>
                </c:pt>
                <c:pt idx="5">
                  <c:v>132702</c:v>
                </c:pt>
                <c:pt idx="6">
                  <c:v>159290</c:v>
                </c:pt>
                <c:pt idx="7">
                  <c:v>24335</c:v>
                </c:pt>
                <c:pt idx="8">
                  <c:v>83042</c:v>
                </c:pt>
                <c:pt idx="9">
                  <c:v>79293</c:v>
                </c:pt>
                <c:pt idx="10">
                  <c:v>37595</c:v>
                </c:pt>
                <c:pt idx="11">
                  <c:v>31224</c:v>
                </c:pt>
                <c:pt idx="12">
                  <c:v>62960</c:v>
                </c:pt>
                <c:pt idx="13">
                  <c:v>39582</c:v>
                </c:pt>
                <c:pt idx="14">
                  <c:v>109444</c:v>
                </c:pt>
                <c:pt idx="15">
                  <c:v>22715</c:v>
                </c:pt>
              </c:numCache>
            </c:numRef>
          </c:val>
          <c:shape val="cylinder"/>
          <c:extLst>
            <c:ext xmlns:c16="http://schemas.microsoft.com/office/drawing/2014/chart" uri="{C3380CC4-5D6E-409C-BE32-E72D297353CC}">
              <c16:uniqueId val="{00000001-2E20-43E4-AD31-1A707B7B6B08}"/>
            </c:ext>
          </c:extLst>
        </c:ser>
        <c:dLbls>
          <c:showLegendKey val="0"/>
          <c:showVal val="0"/>
          <c:showCatName val="0"/>
          <c:showSerName val="0"/>
          <c:showPercent val="0"/>
          <c:showBubbleSize val="0"/>
        </c:dLbls>
        <c:gapWidth val="65"/>
        <c:shape val="box"/>
        <c:axId val="142105231"/>
        <c:axId val="1209563439"/>
        <c:axId val="1209422863"/>
      </c:bar3DChart>
      <c:catAx>
        <c:axId val="1421052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valAx>
      <c:serAx>
        <c:axId val="1209422863"/>
        <c:scaling>
          <c:orientation val="minMax"/>
        </c:scaling>
        <c:delete val="1"/>
        <c:axPos val="b"/>
        <c:majorTickMark val="none"/>
        <c:minorTickMark val="none"/>
        <c:tickLblPos val="nextTo"/>
        <c:crossAx val="1209563439"/>
        <c:crosses val="autoZero"/>
      </c:serAx>
      <c:spPr>
        <a:noFill/>
        <a:ln>
          <a:noFill/>
        </a:ln>
        <a:effectLst>
          <a:outerShdw blurRad="50800" dist="50800" algn="ctr" rotWithShape="0">
            <a:srgbClr val="000000">
              <a:alpha val="43137"/>
            </a:srgbClr>
          </a:outerShdw>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4905987380939E-2"/>
          <c:y val="5.0361361511591242E-2"/>
          <c:w val="0.91504573706199932"/>
          <c:h val="0.65836983206224586"/>
        </c:manualLayout>
      </c:layout>
      <c:barChart>
        <c:barDir val="col"/>
        <c:grouping val="clustered"/>
        <c:varyColors val="0"/>
        <c:ser>
          <c:idx val="1"/>
          <c:order val="1"/>
          <c:tx>
            <c:strRef>
              <c:f>'Tab 3 (13)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2'!$B$6:$B$24</c:f>
              <c:numCache>
                <c:formatCode>#,##0.00</c:formatCode>
                <c:ptCount val="19"/>
                <c:pt idx="0">
                  <c:v>1334.79</c:v>
                </c:pt>
                <c:pt idx="1">
                  <c:v>1399.83</c:v>
                </c:pt>
                <c:pt idx="2">
                  <c:v>1375.58</c:v>
                </c:pt>
                <c:pt idx="3">
                  <c:v>1301.46</c:v>
                </c:pt>
                <c:pt idx="4">
                  <c:v>1384.92</c:v>
                </c:pt>
                <c:pt idx="5">
                  <c:v>1347.96</c:v>
                </c:pt>
                <c:pt idx="6">
                  <c:v>1379.51</c:v>
                </c:pt>
                <c:pt idx="7">
                  <c:v>1383.39</c:v>
                </c:pt>
                <c:pt idx="8">
                  <c:v>1362.85</c:v>
                </c:pt>
                <c:pt idx="9">
                  <c:v>1401.07</c:v>
                </c:pt>
                <c:pt idx="10">
                  <c:v>1372.55</c:v>
                </c:pt>
                <c:pt idx="11">
                  <c:v>1303.78</c:v>
                </c:pt>
                <c:pt idx="12">
                  <c:v>1371.24</c:v>
                </c:pt>
                <c:pt idx="13">
                  <c:v>1387.84</c:v>
                </c:pt>
                <c:pt idx="14">
                  <c:v>1341.76</c:v>
                </c:pt>
                <c:pt idx="15">
                  <c:v>1364.47</c:v>
                </c:pt>
                <c:pt idx="16">
                  <c:v>694.76</c:v>
                </c:pt>
                <c:pt idx="17">
                  <c:v>603.52</c:v>
                </c:pt>
                <c:pt idx="18">
                  <c:v>560.21</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(13)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2'!$C$6:$C$24</c:f>
              <c:numCache>
                <c:formatCode>#,##0.00</c:formatCode>
                <c:ptCount val="19"/>
                <c:pt idx="0">
                  <c:v>1497.85</c:v>
                </c:pt>
                <c:pt idx="1">
                  <c:v>1470.31</c:v>
                </c:pt>
                <c:pt idx="2">
                  <c:v>1465.25</c:v>
                </c:pt>
                <c:pt idx="3">
                  <c:v>1568.51</c:v>
                </c:pt>
                <c:pt idx="4">
                  <c:v>1457.78</c:v>
                </c:pt>
                <c:pt idx="5">
                  <c:v>1426.59</c:v>
                </c:pt>
                <c:pt idx="6">
                  <c:v>1435.59</c:v>
                </c:pt>
                <c:pt idx="7">
                  <c:v>1490.7</c:v>
                </c:pt>
                <c:pt idx="8">
                  <c:v>1443.42</c:v>
                </c:pt>
                <c:pt idx="9">
                  <c:v>1454.73</c:v>
                </c:pt>
                <c:pt idx="10">
                  <c:v>1469.57</c:v>
                </c:pt>
                <c:pt idx="11">
                  <c:v>1587.24</c:v>
                </c:pt>
                <c:pt idx="12">
                  <c:v>1447.16</c:v>
                </c:pt>
                <c:pt idx="13">
                  <c:v>1477</c:v>
                </c:pt>
                <c:pt idx="14">
                  <c:v>1424.66</c:v>
                </c:pt>
                <c:pt idx="15">
                  <c:v>1503.56</c:v>
                </c:pt>
                <c:pt idx="16">
                  <c:v>694.76</c:v>
                </c:pt>
                <c:pt idx="17">
                  <c:v>603.52</c:v>
                </c:pt>
                <c:pt idx="18">
                  <c:v>560.21</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16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3039136956045843"/>
          <c:w val="0.6248479845139352"/>
          <c:h val="6.96086304395416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3218322730.2700009</c:v>
                </c:pt>
                <c:pt idx="1">
                  <c:v>712259047.56999993</c:v>
                </c:pt>
                <c:pt idx="2">
                  <c:v>192507285.97999996</c:v>
                </c:pt>
                <c:pt idx="3">
                  <c:v>1080666.8699999999</c:v>
                </c:pt>
              </c:numCache>
            </c:numRef>
          </c:val>
          <c:extLst>
            <c:ext xmlns:c15="http://schemas.microsoft.com/office/drawing/2012/chart" uri="{02D57815-91ED-43cb-92C2-25804820EDAC}">
              <c15:datalabelsRange>
                <c15:f>'Wykres 3'!$B$6:$E$6</c15:f>
                <c15:dlblRangeCache>
                  <c:ptCount val="4"/>
                  <c:pt idx="0">
                    <c:v>78,03%</c:v>
                  </c:pt>
                  <c:pt idx="1">
                    <c:v>17,27%</c:v>
                  </c:pt>
                  <c:pt idx="2">
                    <c:v>4,67%</c:v>
                  </c:pt>
                  <c:pt idx="3">
                    <c:v>0,03%</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0.78029999999999999</c:v>
                </c:pt>
                <c:pt idx="1">
                  <c:v>0.17269999999999999</c:v>
                </c:pt>
                <c:pt idx="2">
                  <c:v>4.6699999999999998E-2</c:v>
                </c:pt>
                <c:pt idx="3">
                  <c:v>2.9999999999999997E-4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4.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119661206</c:v>
                </c:pt>
                <c:pt idx="1">
                  <c:v>16685678.5</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0.87762332405915733</c:v>
                </c:pt>
                <c:pt idx="1">
                  <c:v>0.12237667594084264</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1140</c:v>
                </c:pt>
                <c:pt idx="1">
                  <c:v>158</c:v>
                </c:pt>
                <c:pt idx="2">
                  <c:v>300</c:v>
                </c:pt>
                <c:pt idx="3">
                  <c:v>273</c:v>
                </c:pt>
                <c:pt idx="4">
                  <c:v>491</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0.48</c:v>
                </c:pt>
                <c:pt idx="1">
                  <c:v>7.0000000000000007E-2</c:v>
                </c:pt>
                <c:pt idx="2">
                  <c:v>0.13</c:v>
                </c:pt>
                <c:pt idx="3">
                  <c:v>0.11</c:v>
                </c:pt>
                <c:pt idx="4">
                  <c:v>0.21</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771524</xdr:colOff>
      <xdr:row>19</xdr:row>
      <xdr:rowOff>200026</xdr:rowOff>
    </xdr:from>
    <xdr:to>
      <xdr:col>1</xdr:col>
      <xdr:colOff>4200523</xdr:colOff>
      <xdr:row>32</xdr:row>
      <xdr:rowOff>66676</xdr:rowOff>
    </xdr:to>
    <xdr:pic>
      <xdr:nvPicPr>
        <xdr:cNvPr id="4" name="Obraz 3">
          <a:extLst>
            <a:ext uri="{FF2B5EF4-FFF2-40B4-BE49-F238E27FC236}">
              <a16:creationId xmlns:a16="http://schemas.microsoft.com/office/drawing/2014/main" id="{309C83E1-46DB-4EC5-9AB9-CC1E9EE09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4" y="5676901"/>
          <a:ext cx="4914899" cy="3333750"/>
        </a:xfrm>
        <a:prstGeom prst="rect">
          <a:avLst/>
        </a:prstGeom>
      </xdr:spPr>
    </xdr:pic>
    <xdr:clientData/>
  </xdr:twoCellAnchor>
  <xdr:twoCellAnchor editAs="oneCell">
    <xdr:from>
      <xdr:col>0</xdr:col>
      <xdr:colOff>1</xdr:colOff>
      <xdr:row>0</xdr:row>
      <xdr:rowOff>4</xdr:rowOff>
    </xdr:from>
    <xdr:to>
      <xdr:col>0</xdr:col>
      <xdr:colOff>1243311</xdr:colOff>
      <xdr:row>6</xdr:row>
      <xdr:rowOff>117004</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2"/>
        <a:stretch>
          <a:fillRect/>
        </a:stretch>
      </xdr:blipFill>
      <xdr:spPr>
        <a:xfrm>
          <a:off x="1" y="4"/>
          <a:ext cx="1243310" cy="12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25</xdr:row>
      <xdr:rowOff>107158</xdr:rowOff>
    </xdr:from>
    <xdr:to>
      <xdr:col>4</xdr:col>
      <xdr:colOff>1250156</xdr:colOff>
      <xdr:row>47</xdr:row>
      <xdr:rowOff>571500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11905</xdr:colOff>
      <xdr:row>27</xdr:row>
      <xdr:rowOff>23813</xdr:rowOff>
    </xdr:from>
    <xdr:to>
      <xdr:col>4</xdr:col>
      <xdr:colOff>750091</xdr:colOff>
      <xdr:row>48</xdr:row>
      <xdr:rowOff>166689</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3.bin"/><Relationship Id="rId1" Type="http://schemas.openxmlformats.org/officeDocument/2006/relationships/hyperlink" Target="http://www.krus.gov.p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33"/>
  </sheetPr>
  <dimension ref="A1:F36"/>
  <sheetViews>
    <sheetView showGridLines="0" tabSelected="1" view="pageBreakPreview" zoomScaleNormal="100" zoomScaleSheetLayoutView="100" workbookViewId="0">
      <selection activeCell="G15" sqref="G15"/>
    </sheetView>
  </sheetViews>
  <sheetFormatPr defaultRowHeight="15"/>
  <cols>
    <col min="1" max="1" width="19.5" style="490" customWidth="1"/>
    <col min="2" max="2" width="67" style="490" customWidth="1"/>
    <col min="3" max="3" width="16.125" style="490" customWidth="1"/>
    <col min="4" max="4" width="16" style="490" customWidth="1"/>
    <col min="5" max="5" width="14.5" style="490" customWidth="1"/>
    <col min="6" max="6" width="15.125" style="490" customWidth="1"/>
    <col min="7" max="7" width="13.625" style="490" customWidth="1"/>
    <col min="8" max="8" width="14" style="490" bestFit="1" customWidth="1"/>
    <col min="9" max="9" width="21.75" style="490" bestFit="1" customWidth="1"/>
    <col min="10" max="16384" width="9" style="490"/>
  </cols>
  <sheetData>
    <row r="1" spans="1:6" s="484" customFormat="1" ht="15" customHeight="1">
      <c r="B1" s="485"/>
    </row>
    <row r="2" spans="1:6" s="484" customFormat="1" ht="12.75" customHeight="1">
      <c r="B2" s="485"/>
    </row>
    <row r="3" spans="1:6" s="484" customFormat="1" ht="12.75" customHeight="1">
      <c r="B3" s="485"/>
    </row>
    <row r="4" spans="1:6" s="484" customFormat="1" ht="12.75" customHeight="1">
      <c r="B4" s="485"/>
    </row>
    <row r="5" spans="1:6" s="484" customFormat="1" ht="12.75" customHeight="1">
      <c r="B5" s="485"/>
    </row>
    <row r="6" spans="1:6" s="484" customFormat="1" ht="24" customHeight="1">
      <c r="B6" s="617" t="s">
        <v>570</v>
      </c>
    </row>
    <row r="7" spans="1:6" s="484" customFormat="1" ht="12.75" customHeight="1">
      <c r="B7" s="617"/>
    </row>
    <row r="8" spans="1:6" s="484" customFormat="1" ht="20.25" customHeight="1">
      <c r="A8" s="485" t="s">
        <v>280</v>
      </c>
      <c r="B8" s="485"/>
      <c r="C8" s="485"/>
      <c r="D8" s="485"/>
      <c r="E8" s="485"/>
      <c r="F8" s="485"/>
    </row>
    <row r="9" spans="1:6" s="484" customFormat="1" ht="21.75" customHeight="1"/>
    <row r="10" spans="1:6" s="484" customFormat="1" ht="21.75" customHeight="1"/>
    <row r="11" spans="1:6" s="484" customFormat="1" ht="21.75" customHeight="1"/>
    <row r="12" spans="1:6" s="484" customFormat="1" ht="21.75" customHeight="1"/>
    <row r="13" spans="1:6" s="484" customFormat="1" ht="21.75" customHeight="1"/>
    <row r="14" spans="1:6" s="484" customFormat="1" ht="21.75" customHeight="1"/>
    <row r="15" spans="1:6" s="484" customFormat="1" ht="86.25" customHeight="1">
      <c r="A15" s="614" t="s">
        <v>0</v>
      </c>
      <c r="B15" s="614"/>
      <c r="C15" s="486"/>
      <c r="F15" s="486"/>
    </row>
    <row r="16" spans="1:6" s="484" customFormat="1" ht="12.75"/>
    <row r="17" spans="1:6" s="484" customFormat="1" ht="41.25" customHeight="1">
      <c r="A17" s="615" t="s">
        <v>578</v>
      </c>
      <c r="B17" s="615"/>
      <c r="C17" s="487"/>
      <c r="F17" s="487"/>
    </row>
    <row r="18" spans="1:6" s="484" customFormat="1" ht="24" customHeight="1">
      <c r="A18" s="488"/>
      <c r="B18" s="488"/>
      <c r="C18" s="488"/>
      <c r="D18" s="488"/>
      <c r="E18" s="488"/>
      <c r="F18" s="488"/>
    </row>
    <row r="19" spans="1:6" s="484" customFormat="1" ht="21" customHeight="1"/>
    <row r="20" spans="1:6" s="484" customFormat="1" ht="21" customHeight="1"/>
    <row r="21" spans="1:6" s="484" customFormat="1" ht="21" customHeight="1"/>
    <row r="22" spans="1:6" s="484" customFormat="1" ht="21" customHeight="1"/>
    <row r="23" spans="1:6" s="484" customFormat="1" ht="21" customHeight="1"/>
    <row r="24" spans="1:6" s="484" customFormat="1" ht="21" customHeight="1"/>
    <row r="25" spans="1:6" s="484" customFormat="1" ht="21" customHeight="1"/>
    <row r="26" spans="1:6" s="484" customFormat="1" ht="21" customHeight="1"/>
    <row r="27" spans="1:6" s="484" customFormat="1" ht="21" customHeight="1"/>
    <row r="28" spans="1:6" s="484" customFormat="1" ht="21" customHeight="1"/>
    <row r="29" spans="1:6" s="484" customFormat="1" ht="21" customHeight="1"/>
    <row r="30" spans="1:6" s="484" customFormat="1" ht="21" customHeight="1"/>
    <row r="31" spans="1:6" s="484" customFormat="1" ht="21" customHeight="1"/>
    <row r="32" spans="1:6" s="484" customFormat="1" ht="21" customHeight="1"/>
    <row r="33" spans="1:6" s="484" customFormat="1" ht="21" customHeight="1"/>
    <row r="34" spans="1:6" s="484" customFormat="1" ht="21" customHeight="1">
      <c r="A34" s="616" t="s">
        <v>569</v>
      </c>
      <c r="B34" s="616"/>
      <c r="C34" s="489"/>
      <c r="D34" s="489"/>
      <c r="E34" s="489"/>
      <c r="F34" s="489"/>
    </row>
    <row r="35" spans="1:6" ht="14.25" customHeight="1">
      <c r="C35" s="491"/>
      <c r="D35" s="491"/>
      <c r="E35" s="491"/>
      <c r="F35" s="491"/>
    </row>
    <row r="36" spans="1:6">
      <c r="C36" s="492"/>
      <c r="D36" s="492"/>
      <c r="E36" s="493"/>
      <c r="F36" s="491"/>
    </row>
  </sheetData>
  <mergeCells count="4">
    <mergeCell ref="A15:B15"/>
    <mergeCell ref="A17:B17"/>
    <mergeCell ref="A34:B34"/>
    <mergeCell ref="B6:B7"/>
  </mergeCells>
  <pageMargins left="0.70866141732283472" right="0.55000000000000004" top="0.74803149606299213" bottom="0.74803149606299213" header="0.31496062992125984" footer="0.31496062992125984"/>
  <pageSetup paperSize="9" fitToWidth="2"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L54"/>
  <sheetViews>
    <sheetView showGridLines="0" view="pageBreakPreview" topLeftCell="A16" zoomScale="90" zoomScaleNormal="100" zoomScaleSheetLayoutView="90" workbookViewId="0">
      <selection activeCell="G15" sqref="G15"/>
    </sheetView>
  </sheetViews>
  <sheetFormatPr defaultRowHeight="15"/>
  <cols>
    <col min="1" max="1" width="19" customWidth="1"/>
    <col min="2" max="2" width="8.375" customWidth="1"/>
    <col min="3" max="3" width="9.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2" ht="29.25" customHeight="1">
      <c r="A1" s="660" t="str">
        <f>'Tab 8 i 9'!A1:F1</f>
        <v xml:space="preserve"> I. EMERYTURY I RENTY REALIZOWANE PRZEZ KRUS</v>
      </c>
      <c r="B1" s="660"/>
      <c r="C1" s="660"/>
      <c r="D1" s="660"/>
      <c r="E1" s="660"/>
      <c r="F1" s="660"/>
      <c r="G1" s="660"/>
      <c r="H1" s="660"/>
      <c r="I1" s="660"/>
      <c r="J1" s="660"/>
      <c r="K1" s="660"/>
      <c r="L1" s="602" t="s">
        <v>657</v>
      </c>
    </row>
    <row r="3" spans="1:12" ht="32.25" customHeight="1">
      <c r="A3" s="685" t="s">
        <v>590</v>
      </c>
      <c r="B3" s="685"/>
      <c r="C3" s="685"/>
      <c r="D3" s="685"/>
      <c r="E3" s="685"/>
      <c r="F3" s="685"/>
      <c r="G3" s="685"/>
      <c r="H3" s="685"/>
      <c r="I3" s="685"/>
      <c r="J3" s="685"/>
      <c r="K3" s="685"/>
    </row>
    <row r="4" spans="1:12" ht="34.5" customHeight="1">
      <c r="A4" s="676" t="s">
        <v>15</v>
      </c>
      <c r="B4" s="674" t="s">
        <v>142</v>
      </c>
      <c r="C4" s="674"/>
      <c r="D4" s="674" t="s">
        <v>143</v>
      </c>
      <c r="E4" s="674"/>
      <c r="F4" s="674" t="s">
        <v>144</v>
      </c>
      <c r="G4" s="674"/>
      <c r="H4" s="686" t="s">
        <v>460</v>
      </c>
      <c r="I4" s="686"/>
      <c r="J4" s="674" t="s">
        <v>145</v>
      </c>
      <c r="K4" s="674"/>
    </row>
    <row r="5" spans="1:12" ht="36.75" customHeight="1">
      <c r="A5" s="681"/>
      <c r="B5" s="507" t="s">
        <v>147</v>
      </c>
      <c r="C5" s="507" t="s">
        <v>81</v>
      </c>
      <c r="D5" s="507" t="s">
        <v>146</v>
      </c>
      <c r="E5" s="507" t="s">
        <v>81</v>
      </c>
      <c r="F5" s="507" t="s">
        <v>147</v>
      </c>
      <c r="G5" s="507" t="s">
        <v>81</v>
      </c>
      <c r="H5" s="507" t="s">
        <v>148</v>
      </c>
      <c r="I5" s="507" t="s">
        <v>81</v>
      </c>
      <c r="J5" s="507" t="s">
        <v>147</v>
      </c>
      <c r="K5" s="507" t="s">
        <v>81</v>
      </c>
    </row>
    <row r="6" spans="1:12" ht="12" customHeight="1">
      <c r="A6" s="677"/>
      <c r="B6" s="678" t="str">
        <f>'Tab 8 i 9'!B19:F19</f>
        <v>I KWARTAŁ 2022 R.</v>
      </c>
      <c r="C6" s="679"/>
      <c r="D6" s="679"/>
      <c r="E6" s="679"/>
      <c r="F6" s="679"/>
      <c r="G6" s="679"/>
      <c r="H6" s="679"/>
      <c r="I6" s="679"/>
      <c r="J6" s="679"/>
      <c r="K6" s="680"/>
    </row>
    <row r="7" spans="1:12" ht="17.25" customHeight="1">
      <c r="A7" s="196" t="s">
        <v>72</v>
      </c>
      <c r="B7" s="203">
        <v>3841</v>
      </c>
      <c r="C7" s="204">
        <v>8707615.5</v>
      </c>
      <c r="D7" s="203">
        <v>3136</v>
      </c>
      <c r="E7" s="204">
        <v>6972571.9000000004</v>
      </c>
      <c r="F7" s="203">
        <v>314</v>
      </c>
      <c r="G7" s="204">
        <v>788869.3</v>
      </c>
      <c r="H7" s="203">
        <v>3</v>
      </c>
      <c r="I7" s="204">
        <v>13255.02</v>
      </c>
      <c r="J7" s="203">
        <v>392</v>
      </c>
      <c r="K7" s="204">
        <v>946174.29999999981</v>
      </c>
    </row>
    <row r="8" spans="1:12" ht="12" customHeight="1">
      <c r="A8" s="198" t="s">
        <v>75</v>
      </c>
      <c r="B8" s="199"/>
      <c r="C8" s="200"/>
      <c r="D8" s="199"/>
      <c r="E8" s="200"/>
      <c r="F8" s="199"/>
      <c r="G8" s="200"/>
      <c r="H8" s="199"/>
      <c r="I8" s="200"/>
      <c r="J8" s="199"/>
      <c r="K8" s="200"/>
    </row>
    <row r="9" spans="1:12" ht="17.25" customHeight="1">
      <c r="A9" s="539" t="s">
        <v>149</v>
      </c>
      <c r="B9" s="199">
        <v>42.666666666666671</v>
      </c>
      <c r="C9" s="200">
        <v>216599.86</v>
      </c>
      <c r="D9" s="199">
        <v>42</v>
      </c>
      <c r="E9" s="200">
        <v>211686.32</v>
      </c>
      <c r="F9" s="199">
        <v>1</v>
      </c>
      <c r="G9" s="200">
        <v>4913.54</v>
      </c>
      <c r="H9" s="187">
        <v>0</v>
      </c>
      <c r="I9" s="187">
        <v>0</v>
      </c>
      <c r="J9" s="187">
        <v>0</v>
      </c>
      <c r="K9" s="187">
        <v>0</v>
      </c>
    </row>
    <row r="10" spans="1:12" ht="12.75" customHeight="1">
      <c r="A10" s="198" t="s">
        <v>38</v>
      </c>
      <c r="B10" s="199"/>
      <c r="C10" s="200"/>
      <c r="D10" s="199"/>
      <c r="E10" s="200"/>
      <c r="F10" s="199"/>
      <c r="G10" s="200"/>
      <c r="H10" s="201"/>
      <c r="I10" s="201"/>
      <c r="J10" s="201"/>
      <c r="K10" s="201"/>
    </row>
    <row r="11" spans="1:12" ht="23.25">
      <c r="A11" s="202" t="s">
        <v>150</v>
      </c>
      <c r="B11" s="203">
        <v>3572</v>
      </c>
      <c r="C11" s="204">
        <v>7716672.6100000003</v>
      </c>
      <c r="D11" s="203">
        <v>2888</v>
      </c>
      <c r="E11" s="204">
        <v>6081470.8799999999</v>
      </c>
      <c r="F11" s="203">
        <v>307</v>
      </c>
      <c r="G11" s="204">
        <v>759818.74</v>
      </c>
      <c r="H11" s="203">
        <v>3</v>
      </c>
      <c r="I11" s="204">
        <v>13255.02</v>
      </c>
      <c r="J11" s="203">
        <v>378</v>
      </c>
      <c r="K11" s="204">
        <v>875382.98999999987</v>
      </c>
    </row>
    <row r="12" spans="1:12" ht="17.25" customHeight="1">
      <c r="A12" s="198" t="s">
        <v>151</v>
      </c>
      <c r="B12" s="199">
        <v>89</v>
      </c>
      <c r="C12" s="200">
        <v>216992.54</v>
      </c>
      <c r="D12" s="199">
        <v>53</v>
      </c>
      <c r="E12" s="200">
        <v>137944.93</v>
      </c>
      <c r="F12" s="199">
        <v>28</v>
      </c>
      <c r="G12" s="200">
        <v>63216.670000000006</v>
      </c>
      <c r="H12" s="187">
        <v>0</v>
      </c>
      <c r="I12" s="187">
        <v>0</v>
      </c>
      <c r="J12" s="199">
        <v>7</v>
      </c>
      <c r="K12" s="200">
        <v>15830.94</v>
      </c>
    </row>
    <row r="13" spans="1:12" ht="17.25" customHeight="1">
      <c r="A13" s="198" t="s">
        <v>152</v>
      </c>
      <c r="B13" s="199">
        <v>45</v>
      </c>
      <c r="C13" s="200">
        <v>121564.37000000001</v>
      </c>
      <c r="D13" s="199">
        <v>21</v>
      </c>
      <c r="E13" s="200">
        <v>72162.62000000001</v>
      </c>
      <c r="F13" s="199">
        <v>20</v>
      </c>
      <c r="G13" s="200">
        <v>39577.75</v>
      </c>
      <c r="H13" s="187">
        <v>0</v>
      </c>
      <c r="I13" s="187">
        <v>0</v>
      </c>
      <c r="J13" s="199">
        <v>4</v>
      </c>
      <c r="K13" s="200">
        <v>9824</v>
      </c>
    </row>
    <row r="14" spans="1:12" ht="17.25" customHeight="1">
      <c r="A14" s="198" t="s">
        <v>153</v>
      </c>
      <c r="B14" s="187">
        <v>0</v>
      </c>
      <c r="C14" s="187">
        <v>0</v>
      </c>
      <c r="D14" s="187">
        <v>0</v>
      </c>
      <c r="E14" s="187">
        <v>0</v>
      </c>
      <c r="F14" s="187">
        <v>0</v>
      </c>
      <c r="G14" s="187">
        <v>0</v>
      </c>
      <c r="H14" s="187">
        <v>0</v>
      </c>
      <c r="I14" s="187">
        <v>0</v>
      </c>
      <c r="J14" s="187">
        <v>0</v>
      </c>
      <c r="K14" s="187">
        <v>0</v>
      </c>
    </row>
    <row r="15" spans="1:12" ht="17.25" customHeight="1">
      <c r="A15" s="198" t="s">
        <v>154</v>
      </c>
      <c r="B15" s="187">
        <v>0</v>
      </c>
      <c r="C15" s="187">
        <v>0</v>
      </c>
      <c r="D15" s="187">
        <v>0</v>
      </c>
      <c r="E15" s="187">
        <v>0</v>
      </c>
      <c r="F15" s="187">
        <v>0</v>
      </c>
      <c r="G15" s="187">
        <v>0</v>
      </c>
      <c r="H15" s="187">
        <v>0</v>
      </c>
      <c r="I15" s="187">
        <v>0</v>
      </c>
      <c r="J15" s="187">
        <v>0</v>
      </c>
      <c r="K15" s="187">
        <v>0</v>
      </c>
    </row>
    <row r="16" spans="1:12" ht="17.25" customHeight="1">
      <c r="A16" s="198" t="s">
        <v>155</v>
      </c>
      <c r="B16" s="187">
        <v>0</v>
      </c>
      <c r="C16" s="187">
        <v>0</v>
      </c>
      <c r="D16" s="187">
        <v>0</v>
      </c>
      <c r="E16" s="187">
        <v>0</v>
      </c>
      <c r="F16" s="187">
        <v>0</v>
      </c>
      <c r="G16" s="187">
        <v>0</v>
      </c>
      <c r="H16" s="187">
        <v>0</v>
      </c>
      <c r="I16" s="205">
        <v>0</v>
      </c>
      <c r="J16" s="187">
        <v>0</v>
      </c>
      <c r="K16" s="187">
        <v>0</v>
      </c>
    </row>
    <row r="17" spans="1:11" ht="17.25" customHeight="1">
      <c r="A17" s="198" t="s">
        <v>156</v>
      </c>
      <c r="B17" s="199">
        <v>1</v>
      </c>
      <c r="C17" s="200">
        <v>5740.24</v>
      </c>
      <c r="D17" s="187">
        <v>0</v>
      </c>
      <c r="E17" s="187">
        <v>0</v>
      </c>
      <c r="F17" s="199">
        <v>1</v>
      </c>
      <c r="G17" s="200">
        <v>4681.58</v>
      </c>
      <c r="H17" s="187">
        <v>0</v>
      </c>
      <c r="I17" s="187">
        <v>0</v>
      </c>
      <c r="J17" s="187">
        <v>0</v>
      </c>
      <c r="K17" s="200">
        <v>1058.6600000000001</v>
      </c>
    </row>
    <row r="18" spans="1:11" ht="17.25" customHeight="1">
      <c r="A18" s="198" t="s">
        <v>157</v>
      </c>
      <c r="B18" s="187">
        <v>0</v>
      </c>
      <c r="C18" s="187">
        <v>0</v>
      </c>
      <c r="D18" s="187">
        <v>0</v>
      </c>
      <c r="E18" s="187">
        <v>0</v>
      </c>
      <c r="F18" s="187">
        <v>0</v>
      </c>
      <c r="G18" s="187">
        <v>0</v>
      </c>
      <c r="H18" s="187">
        <v>0</v>
      </c>
      <c r="I18" s="187">
        <v>0</v>
      </c>
      <c r="J18" s="187">
        <v>0</v>
      </c>
      <c r="K18" s="187">
        <v>0</v>
      </c>
    </row>
    <row r="19" spans="1:11" ht="17.25" customHeight="1">
      <c r="A19" s="198" t="s">
        <v>158</v>
      </c>
      <c r="B19" s="187">
        <v>0</v>
      </c>
      <c r="C19" s="187">
        <v>0</v>
      </c>
      <c r="D19" s="187">
        <v>0</v>
      </c>
      <c r="E19" s="187">
        <v>0</v>
      </c>
      <c r="F19" s="187">
        <v>0</v>
      </c>
      <c r="G19" s="187">
        <v>0</v>
      </c>
      <c r="H19" s="187">
        <v>0</v>
      </c>
      <c r="I19" s="187">
        <v>0</v>
      </c>
      <c r="J19" s="187">
        <v>0</v>
      </c>
      <c r="K19" s="187">
        <v>0</v>
      </c>
    </row>
    <row r="20" spans="1:11" ht="17.25" customHeight="1">
      <c r="A20" s="198" t="s">
        <v>159</v>
      </c>
      <c r="B20" s="187">
        <v>0</v>
      </c>
      <c r="C20" s="187">
        <v>0</v>
      </c>
      <c r="D20" s="187">
        <v>0</v>
      </c>
      <c r="E20" s="187">
        <v>0</v>
      </c>
      <c r="F20" s="187">
        <v>0</v>
      </c>
      <c r="G20" s="187">
        <v>0</v>
      </c>
      <c r="H20" s="187">
        <v>0</v>
      </c>
      <c r="I20" s="205">
        <v>0</v>
      </c>
      <c r="J20" s="187">
        <v>0</v>
      </c>
      <c r="K20" s="187">
        <v>0</v>
      </c>
    </row>
    <row r="21" spans="1:11" ht="17.25" customHeight="1">
      <c r="A21" s="198" t="s">
        <v>160</v>
      </c>
      <c r="B21" s="199">
        <v>24</v>
      </c>
      <c r="C21" s="200">
        <v>90811.779999999984</v>
      </c>
      <c r="D21" s="199">
        <v>19</v>
      </c>
      <c r="E21" s="200">
        <v>82635.56</v>
      </c>
      <c r="F21" s="199">
        <v>4</v>
      </c>
      <c r="G21" s="200">
        <v>8105.2099999999991</v>
      </c>
      <c r="H21" s="187">
        <v>0</v>
      </c>
      <c r="I21" s="187">
        <v>0</v>
      </c>
      <c r="J21" s="199">
        <v>1</v>
      </c>
      <c r="K21" s="200">
        <v>71.010000000000005</v>
      </c>
    </row>
    <row r="22" spans="1:11" ht="17.25" customHeight="1">
      <c r="A22" s="198" t="s">
        <v>161</v>
      </c>
      <c r="B22" s="187">
        <v>0</v>
      </c>
      <c r="C22" s="187">
        <v>0</v>
      </c>
      <c r="D22" s="187">
        <v>0</v>
      </c>
      <c r="E22" s="187">
        <v>0</v>
      </c>
      <c r="F22" s="187">
        <v>0</v>
      </c>
      <c r="G22" s="187">
        <v>0</v>
      </c>
      <c r="H22" s="187">
        <v>0</v>
      </c>
      <c r="I22" s="187">
        <v>0</v>
      </c>
      <c r="J22" s="187">
        <v>0</v>
      </c>
      <c r="K22" s="187">
        <v>0</v>
      </c>
    </row>
    <row r="23" spans="1:11" ht="17.25" customHeight="1">
      <c r="A23" s="198" t="s">
        <v>162</v>
      </c>
      <c r="B23" s="199">
        <v>20</v>
      </c>
      <c r="C23" s="200">
        <v>75016.63</v>
      </c>
      <c r="D23" s="199">
        <v>10</v>
      </c>
      <c r="E23" s="200">
        <v>47669.889999999992</v>
      </c>
      <c r="F23" s="199">
        <v>6</v>
      </c>
      <c r="G23" s="200">
        <v>17529.060000000001</v>
      </c>
      <c r="H23" s="187">
        <v>0</v>
      </c>
      <c r="I23" s="187">
        <v>0</v>
      </c>
      <c r="J23" s="199">
        <v>4</v>
      </c>
      <c r="K23" s="200">
        <v>9817.68</v>
      </c>
    </row>
    <row r="24" spans="1:11" ht="17.25" customHeight="1">
      <c r="A24" s="198" t="s">
        <v>163</v>
      </c>
      <c r="B24" s="199">
        <v>7</v>
      </c>
      <c r="C24" s="200">
        <v>23513.73</v>
      </c>
      <c r="D24" s="199">
        <v>6</v>
      </c>
      <c r="E24" s="200">
        <v>21457.53</v>
      </c>
      <c r="F24" s="187">
        <v>0</v>
      </c>
      <c r="G24" s="187">
        <v>0</v>
      </c>
      <c r="H24" s="187">
        <v>0</v>
      </c>
      <c r="I24" s="187">
        <v>0</v>
      </c>
      <c r="J24" s="199">
        <v>1</v>
      </c>
      <c r="K24" s="200">
        <v>2056.1999999999998</v>
      </c>
    </row>
    <row r="25" spans="1:11" ht="17.25" customHeight="1">
      <c r="A25" s="198" t="s">
        <v>164</v>
      </c>
      <c r="B25" s="199">
        <v>10</v>
      </c>
      <c r="C25" s="200">
        <v>33634.399999999994</v>
      </c>
      <c r="D25" s="199">
        <v>5</v>
      </c>
      <c r="E25" s="200">
        <v>21764.05</v>
      </c>
      <c r="F25" s="199">
        <v>4</v>
      </c>
      <c r="G25" s="200">
        <v>8030.15</v>
      </c>
      <c r="H25" s="187">
        <v>0</v>
      </c>
      <c r="I25" s="187">
        <v>0</v>
      </c>
      <c r="J25" s="199">
        <v>1</v>
      </c>
      <c r="K25" s="200">
        <v>3840.2000000000003</v>
      </c>
    </row>
    <row r="26" spans="1:11" ht="17.25" customHeight="1">
      <c r="A26" s="198" t="s">
        <v>165</v>
      </c>
      <c r="B26" s="187">
        <v>0</v>
      </c>
      <c r="C26" s="187">
        <v>0</v>
      </c>
      <c r="D26" s="187">
        <v>0</v>
      </c>
      <c r="E26" s="187">
        <v>0</v>
      </c>
      <c r="F26" s="187">
        <v>0</v>
      </c>
      <c r="G26" s="187">
        <v>0</v>
      </c>
      <c r="H26" s="187">
        <v>0</v>
      </c>
      <c r="I26" s="187">
        <v>0</v>
      </c>
      <c r="J26" s="187">
        <v>0</v>
      </c>
      <c r="K26" s="187">
        <v>0</v>
      </c>
    </row>
    <row r="27" spans="1:11" ht="17.25" customHeight="1">
      <c r="A27" s="198" t="s">
        <v>166</v>
      </c>
      <c r="B27" s="187">
        <v>0</v>
      </c>
      <c r="C27" s="187">
        <v>0</v>
      </c>
      <c r="D27" s="187">
        <v>0</v>
      </c>
      <c r="E27" s="187">
        <v>0</v>
      </c>
      <c r="F27" s="187">
        <v>0</v>
      </c>
      <c r="G27" s="187">
        <v>0</v>
      </c>
      <c r="H27" s="187">
        <v>0</v>
      </c>
      <c r="I27" s="187">
        <v>0</v>
      </c>
      <c r="J27" s="187">
        <v>0</v>
      </c>
      <c r="K27" s="187">
        <v>0</v>
      </c>
    </row>
    <row r="28" spans="1:11" ht="17.25" customHeight="1">
      <c r="A28" s="198" t="s">
        <v>167</v>
      </c>
      <c r="B28" s="199">
        <v>2</v>
      </c>
      <c r="C28" s="200">
        <v>7279.34</v>
      </c>
      <c r="D28" s="187">
        <v>0</v>
      </c>
      <c r="E28" s="187">
        <v>0</v>
      </c>
      <c r="F28" s="199">
        <v>1</v>
      </c>
      <c r="G28" s="200">
        <v>3439.1400000000003</v>
      </c>
      <c r="H28" s="187">
        <v>0</v>
      </c>
      <c r="I28" s="187">
        <v>0</v>
      </c>
      <c r="J28" s="199">
        <v>1</v>
      </c>
      <c r="K28" s="200">
        <v>3840.2000000000003</v>
      </c>
    </row>
    <row r="29" spans="1:11" ht="17.25" customHeight="1">
      <c r="A29" s="198" t="s">
        <v>168</v>
      </c>
      <c r="B29" s="199">
        <v>1</v>
      </c>
      <c r="C29" s="200">
        <v>319.77</v>
      </c>
      <c r="D29" s="187">
        <v>0</v>
      </c>
      <c r="E29" s="187">
        <v>0</v>
      </c>
      <c r="F29" s="187">
        <v>0</v>
      </c>
      <c r="G29" s="187">
        <v>0</v>
      </c>
      <c r="H29" s="187">
        <v>0</v>
      </c>
      <c r="I29" s="187">
        <v>0</v>
      </c>
      <c r="J29" s="199">
        <v>1</v>
      </c>
      <c r="K29" s="200">
        <v>319.77</v>
      </c>
    </row>
    <row r="30" spans="1:11" ht="17.25" customHeight="1">
      <c r="A30" s="198" t="s">
        <v>169</v>
      </c>
      <c r="B30" s="199">
        <v>1</v>
      </c>
      <c r="C30" s="200">
        <v>3840.2000000000003</v>
      </c>
      <c r="D30" s="187">
        <v>0</v>
      </c>
      <c r="E30" s="187">
        <v>0</v>
      </c>
      <c r="F30" s="187">
        <v>0</v>
      </c>
      <c r="G30" s="187">
        <v>0</v>
      </c>
      <c r="H30" s="187">
        <v>0</v>
      </c>
      <c r="I30" s="187">
        <v>0</v>
      </c>
      <c r="J30" s="199">
        <v>1</v>
      </c>
      <c r="K30" s="200">
        <v>3840.2000000000003</v>
      </c>
    </row>
    <row r="31" spans="1:11" ht="17.25" customHeight="1">
      <c r="A31" s="198" t="s">
        <v>170</v>
      </c>
      <c r="B31" s="187">
        <v>0</v>
      </c>
      <c r="C31" s="187">
        <v>0</v>
      </c>
      <c r="D31" s="187">
        <v>0</v>
      </c>
      <c r="E31" s="187">
        <v>0</v>
      </c>
      <c r="F31" s="187">
        <v>0</v>
      </c>
      <c r="G31" s="187">
        <v>0</v>
      </c>
      <c r="H31" s="187">
        <v>0</v>
      </c>
      <c r="I31" s="187">
        <v>0</v>
      </c>
      <c r="J31" s="187">
        <v>0</v>
      </c>
      <c r="K31" s="187">
        <v>0</v>
      </c>
    </row>
    <row r="32" spans="1:11" ht="17.25" customHeight="1">
      <c r="A32" s="198" t="s">
        <v>171</v>
      </c>
      <c r="B32" s="199">
        <v>3300</v>
      </c>
      <c r="C32" s="200">
        <v>6855907.6200000001</v>
      </c>
      <c r="D32" s="199">
        <v>2733</v>
      </c>
      <c r="E32" s="200">
        <v>5529896.3099999996</v>
      </c>
      <c r="F32" s="199">
        <v>226</v>
      </c>
      <c r="G32" s="200">
        <v>552775.78</v>
      </c>
      <c r="H32" s="199">
        <v>3</v>
      </c>
      <c r="I32" s="200">
        <v>13255.02</v>
      </c>
      <c r="J32" s="199">
        <v>342</v>
      </c>
      <c r="K32" s="200">
        <v>773235.53</v>
      </c>
    </row>
    <row r="33" spans="1:11" ht="17.25" customHeight="1">
      <c r="A33" s="198" t="s">
        <v>172</v>
      </c>
      <c r="B33" s="199">
        <v>9</v>
      </c>
      <c r="C33" s="200">
        <v>34008.89</v>
      </c>
      <c r="D33" s="199">
        <v>1</v>
      </c>
      <c r="E33" s="200">
        <v>8574.6</v>
      </c>
      <c r="F33" s="199">
        <v>7</v>
      </c>
      <c r="G33" s="200">
        <v>21594.09</v>
      </c>
      <c r="H33" s="187">
        <v>0</v>
      </c>
      <c r="I33" s="187">
        <v>0</v>
      </c>
      <c r="J33" s="199">
        <v>1</v>
      </c>
      <c r="K33" s="200">
        <v>3840.2000000000003</v>
      </c>
    </row>
    <row r="34" spans="1:11" ht="17.25" customHeight="1">
      <c r="A34" s="198" t="s">
        <v>173</v>
      </c>
      <c r="B34" s="187">
        <v>0</v>
      </c>
      <c r="C34" s="187">
        <v>0</v>
      </c>
      <c r="D34" s="187">
        <v>0</v>
      </c>
      <c r="E34" s="187">
        <v>0</v>
      </c>
      <c r="F34" s="187">
        <v>0</v>
      </c>
      <c r="G34" s="187">
        <v>0</v>
      </c>
      <c r="H34" s="187">
        <v>0</v>
      </c>
      <c r="I34" s="187">
        <v>0</v>
      </c>
      <c r="J34" s="187">
        <v>0</v>
      </c>
      <c r="K34" s="187">
        <v>0</v>
      </c>
    </row>
    <row r="35" spans="1:11" ht="17.25" customHeight="1">
      <c r="A35" s="198" t="s">
        <v>174</v>
      </c>
      <c r="B35" s="187">
        <v>0</v>
      </c>
      <c r="C35" s="187">
        <v>0</v>
      </c>
      <c r="D35" s="187">
        <v>0</v>
      </c>
      <c r="E35" s="187">
        <v>0</v>
      </c>
      <c r="F35" s="187">
        <v>0</v>
      </c>
      <c r="G35" s="187">
        <v>0</v>
      </c>
      <c r="H35" s="187">
        <v>0</v>
      </c>
      <c r="I35" s="187">
        <v>0</v>
      </c>
      <c r="J35" s="187">
        <v>0</v>
      </c>
      <c r="K35" s="187">
        <v>0</v>
      </c>
    </row>
    <row r="36" spans="1:11" ht="17.25" customHeight="1">
      <c r="A36" s="198" t="s">
        <v>175</v>
      </c>
      <c r="B36" s="199">
        <v>2</v>
      </c>
      <c r="C36" s="200">
        <v>7094</v>
      </c>
      <c r="D36" s="187">
        <v>0</v>
      </c>
      <c r="E36" s="187">
        <v>0</v>
      </c>
      <c r="F36" s="187">
        <v>0</v>
      </c>
      <c r="G36" s="187">
        <v>0</v>
      </c>
      <c r="H36" s="187">
        <v>0</v>
      </c>
      <c r="I36" s="187">
        <v>0</v>
      </c>
      <c r="J36" s="199">
        <v>2</v>
      </c>
      <c r="K36" s="200">
        <v>7094</v>
      </c>
    </row>
    <row r="37" spans="1:11" ht="17.25" customHeight="1">
      <c r="A37" s="198" t="s">
        <v>176</v>
      </c>
      <c r="B37" s="187">
        <v>0</v>
      </c>
      <c r="C37" s="187">
        <v>0</v>
      </c>
      <c r="D37" s="187">
        <v>0</v>
      </c>
      <c r="E37" s="187">
        <v>0</v>
      </c>
      <c r="F37" s="187">
        <v>0</v>
      </c>
      <c r="G37" s="187">
        <v>0</v>
      </c>
      <c r="H37" s="187">
        <v>0</v>
      </c>
      <c r="I37" s="187">
        <v>0</v>
      </c>
      <c r="J37" s="187">
        <v>0</v>
      </c>
      <c r="K37" s="187">
        <v>0</v>
      </c>
    </row>
    <row r="38" spans="1:11" ht="17.25" customHeight="1">
      <c r="A38" s="198" t="s">
        <v>177</v>
      </c>
      <c r="B38" s="199">
        <v>2</v>
      </c>
      <c r="C38" s="200">
        <v>14367.1</v>
      </c>
      <c r="D38" s="199">
        <v>1</v>
      </c>
      <c r="E38" s="200">
        <v>4134.29</v>
      </c>
      <c r="F38" s="187">
        <v>0</v>
      </c>
      <c r="G38" s="200">
        <v>4874.6200000000008</v>
      </c>
      <c r="H38" s="187">
        <v>0</v>
      </c>
      <c r="I38" s="187">
        <v>0</v>
      </c>
      <c r="J38" s="199">
        <v>1</v>
      </c>
      <c r="K38" s="200">
        <v>5358.1900000000005</v>
      </c>
    </row>
    <row r="39" spans="1:11" ht="17.25" customHeight="1">
      <c r="A39" s="198" t="s">
        <v>178</v>
      </c>
      <c r="B39" s="199">
        <v>14</v>
      </c>
      <c r="C39" s="200">
        <v>39273.200000000004</v>
      </c>
      <c r="D39" s="199">
        <v>6</v>
      </c>
      <c r="E39" s="200">
        <v>14879.369999999999</v>
      </c>
      <c r="F39" s="199">
        <v>5</v>
      </c>
      <c r="G39" s="200">
        <v>20861.010000000002</v>
      </c>
      <c r="H39" s="187">
        <v>0</v>
      </c>
      <c r="I39" s="187">
        <v>0</v>
      </c>
      <c r="J39" s="199">
        <v>3</v>
      </c>
      <c r="K39" s="200">
        <v>3532.82</v>
      </c>
    </row>
    <row r="40" spans="1:11" ht="17.25" customHeight="1">
      <c r="A40" s="198" t="s">
        <v>179</v>
      </c>
      <c r="B40" s="187">
        <v>0</v>
      </c>
      <c r="C40" s="187">
        <v>0</v>
      </c>
      <c r="D40" s="187">
        <v>0</v>
      </c>
      <c r="E40" s="187">
        <v>0</v>
      </c>
      <c r="F40" s="187">
        <v>0</v>
      </c>
      <c r="G40" s="610">
        <v>0</v>
      </c>
      <c r="H40" s="187">
        <v>0</v>
      </c>
      <c r="I40" s="187">
        <v>0</v>
      </c>
      <c r="J40" s="187">
        <v>0</v>
      </c>
      <c r="K40" s="187">
        <v>0</v>
      </c>
    </row>
    <row r="41" spans="1:11" ht="17.25" customHeight="1">
      <c r="A41" s="198" t="s">
        <v>180</v>
      </c>
      <c r="B41" s="199">
        <v>31</v>
      </c>
      <c r="C41" s="200">
        <v>138434.07</v>
      </c>
      <c r="D41" s="199">
        <v>22</v>
      </c>
      <c r="E41" s="200">
        <v>102077.07</v>
      </c>
      <c r="F41" s="199">
        <v>3</v>
      </c>
      <c r="G41" s="200">
        <v>11293.48</v>
      </c>
      <c r="H41" s="187">
        <v>0</v>
      </c>
      <c r="I41" s="187">
        <v>0</v>
      </c>
      <c r="J41" s="199">
        <v>6</v>
      </c>
      <c r="K41" s="200">
        <v>25063.52</v>
      </c>
    </row>
    <row r="42" spans="1:11" ht="17.25" customHeight="1">
      <c r="A42" s="198" t="s">
        <v>181</v>
      </c>
      <c r="B42" s="199">
        <v>13</v>
      </c>
      <c r="C42" s="200">
        <v>48874.729999999996</v>
      </c>
      <c r="D42" s="199">
        <v>10</v>
      </c>
      <c r="E42" s="200">
        <v>38274.659999999996</v>
      </c>
      <c r="F42" s="199">
        <v>1</v>
      </c>
      <c r="G42" s="200">
        <v>3840.2000000000003</v>
      </c>
      <c r="H42" s="187">
        <v>0</v>
      </c>
      <c r="I42" s="187">
        <v>0</v>
      </c>
      <c r="J42" s="199">
        <v>2</v>
      </c>
      <c r="K42" s="200">
        <v>6759.87</v>
      </c>
    </row>
    <row r="43" spans="1:11" ht="34.5">
      <c r="A43" s="202" t="s">
        <v>182</v>
      </c>
      <c r="B43" s="203">
        <v>269</v>
      </c>
      <c r="C43" s="204">
        <v>990942.89</v>
      </c>
      <c r="D43" s="203">
        <v>248</v>
      </c>
      <c r="E43" s="204">
        <v>891101.02</v>
      </c>
      <c r="F43" s="203">
        <v>7</v>
      </c>
      <c r="G43" s="204">
        <v>29050.560000000001</v>
      </c>
      <c r="H43" s="206">
        <v>0</v>
      </c>
      <c r="I43" s="206">
        <v>0</v>
      </c>
      <c r="J43" s="203">
        <v>14</v>
      </c>
      <c r="K43" s="204">
        <v>70791.31</v>
      </c>
    </row>
    <row r="44" spans="1:11" ht="17.25" customHeight="1">
      <c r="A44" s="198" t="s">
        <v>574</v>
      </c>
      <c r="B44" s="199">
        <v>63</v>
      </c>
      <c r="C44" s="200">
        <v>146834.41999999998</v>
      </c>
      <c r="D44" s="199">
        <v>61</v>
      </c>
      <c r="E44" s="200">
        <v>137631.64000000001</v>
      </c>
      <c r="F44" s="199">
        <v>2</v>
      </c>
      <c r="G44" s="200">
        <v>9202.7800000000007</v>
      </c>
      <c r="H44" s="187">
        <v>0</v>
      </c>
      <c r="I44" s="187">
        <v>0</v>
      </c>
      <c r="J44" s="187">
        <v>0</v>
      </c>
      <c r="K44" s="187">
        <v>0</v>
      </c>
    </row>
    <row r="45" spans="1:11" ht="17.25" customHeight="1">
      <c r="A45" s="198" t="s">
        <v>535</v>
      </c>
      <c r="B45" s="187">
        <v>0</v>
      </c>
      <c r="C45" s="187">
        <v>0</v>
      </c>
      <c r="D45" s="187">
        <v>0</v>
      </c>
      <c r="E45" s="187">
        <v>0</v>
      </c>
      <c r="F45" s="187">
        <v>0</v>
      </c>
      <c r="G45" s="187">
        <v>0</v>
      </c>
      <c r="H45" s="187">
        <v>0</v>
      </c>
      <c r="I45" s="187">
        <v>0</v>
      </c>
      <c r="J45" s="187">
        <v>0</v>
      </c>
      <c r="K45" s="187">
        <v>0</v>
      </c>
    </row>
    <row r="46" spans="1:11" ht="17.25" customHeight="1">
      <c r="A46" s="198" t="s">
        <v>183</v>
      </c>
      <c r="B46" s="199">
        <v>78</v>
      </c>
      <c r="C46" s="200">
        <v>321686.57</v>
      </c>
      <c r="D46" s="199">
        <v>74</v>
      </c>
      <c r="E46" s="200">
        <v>304031.12999999995</v>
      </c>
      <c r="F46" s="199">
        <v>1</v>
      </c>
      <c r="G46" s="200">
        <v>4663.32</v>
      </c>
      <c r="H46" s="187">
        <v>0</v>
      </c>
      <c r="I46" s="187">
        <v>0</v>
      </c>
      <c r="J46" s="199">
        <v>3</v>
      </c>
      <c r="K46" s="200">
        <v>12992.119999999999</v>
      </c>
    </row>
    <row r="47" spans="1:11" ht="17.25" customHeight="1">
      <c r="A47" s="198" t="s">
        <v>184</v>
      </c>
      <c r="B47" s="187">
        <v>0</v>
      </c>
      <c r="C47" s="187">
        <v>0</v>
      </c>
      <c r="D47" s="187">
        <v>0</v>
      </c>
      <c r="E47" s="187">
        <v>0</v>
      </c>
      <c r="F47" s="187">
        <v>0</v>
      </c>
      <c r="G47" s="187">
        <v>0</v>
      </c>
      <c r="H47" s="187">
        <v>0</v>
      </c>
      <c r="I47" s="187">
        <v>0</v>
      </c>
      <c r="J47" s="187">
        <v>0</v>
      </c>
      <c r="K47" s="187">
        <v>0</v>
      </c>
    </row>
    <row r="48" spans="1:11" ht="17.25" customHeight="1">
      <c r="A48" s="198" t="s">
        <v>575</v>
      </c>
      <c r="B48" s="187">
        <v>0</v>
      </c>
      <c r="C48" s="187">
        <v>0</v>
      </c>
      <c r="D48" s="187">
        <v>0</v>
      </c>
      <c r="E48" s="187">
        <v>0</v>
      </c>
      <c r="F48" s="187">
        <v>0</v>
      </c>
      <c r="G48" s="187">
        <v>0</v>
      </c>
      <c r="H48" s="187">
        <v>0</v>
      </c>
      <c r="I48" s="187">
        <v>0</v>
      </c>
      <c r="J48" s="187">
        <v>0</v>
      </c>
      <c r="K48" s="187">
        <v>0</v>
      </c>
    </row>
    <row r="49" spans="1:11" ht="17.25" customHeight="1">
      <c r="A49" s="198" t="s">
        <v>185</v>
      </c>
      <c r="B49" s="187">
        <v>0</v>
      </c>
      <c r="C49" s="187">
        <v>0</v>
      </c>
      <c r="D49" s="187">
        <v>0</v>
      </c>
      <c r="E49" s="187">
        <v>0</v>
      </c>
      <c r="F49" s="187">
        <v>0</v>
      </c>
      <c r="G49" s="187">
        <v>0</v>
      </c>
      <c r="H49" s="187">
        <v>0</v>
      </c>
      <c r="I49" s="187">
        <v>0</v>
      </c>
      <c r="J49" s="187">
        <v>0</v>
      </c>
      <c r="K49" s="187">
        <v>0</v>
      </c>
    </row>
    <row r="50" spans="1:11" ht="17.25" customHeight="1">
      <c r="A50" s="198" t="s">
        <v>186</v>
      </c>
      <c r="B50" s="187">
        <v>0</v>
      </c>
      <c r="C50" s="187">
        <v>0</v>
      </c>
      <c r="D50" s="187">
        <v>0</v>
      </c>
      <c r="E50" s="187">
        <v>0</v>
      </c>
      <c r="F50" s="187">
        <v>0</v>
      </c>
      <c r="G50" s="187">
        <v>0</v>
      </c>
      <c r="H50" s="187">
        <v>0</v>
      </c>
      <c r="I50" s="187">
        <v>0</v>
      </c>
      <c r="J50" s="187">
        <v>0</v>
      </c>
      <c r="K50" s="187">
        <v>0</v>
      </c>
    </row>
    <row r="51" spans="1:11" ht="17.25" customHeight="1">
      <c r="A51" s="198" t="s">
        <v>187</v>
      </c>
      <c r="B51" s="187">
        <v>0</v>
      </c>
      <c r="C51" s="187">
        <v>0</v>
      </c>
      <c r="D51" s="187">
        <v>0</v>
      </c>
      <c r="E51" s="187">
        <v>0</v>
      </c>
      <c r="F51" s="187">
        <v>0</v>
      </c>
      <c r="G51" s="187">
        <v>0</v>
      </c>
      <c r="H51" s="187">
        <v>0</v>
      </c>
      <c r="I51" s="187">
        <v>0</v>
      </c>
      <c r="J51" s="187">
        <v>0</v>
      </c>
      <c r="K51" s="187">
        <v>0</v>
      </c>
    </row>
    <row r="52" spans="1:11" ht="17.25" customHeight="1">
      <c r="A52" s="198" t="s">
        <v>536</v>
      </c>
      <c r="B52" s="187">
        <v>0</v>
      </c>
      <c r="C52" s="187">
        <v>0</v>
      </c>
      <c r="D52" s="187">
        <v>0</v>
      </c>
      <c r="E52" s="187">
        <v>0</v>
      </c>
      <c r="F52" s="187">
        <v>0</v>
      </c>
      <c r="G52" s="187">
        <v>0</v>
      </c>
      <c r="H52" s="187">
        <v>0</v>
      </c>
      <c r="I52" s="187">
        <v>0</v>
      </c>
      <c r="J52" s="187">
        <v>0</v>
      </c>
      <c r="K52" s="187">
        <v>0</v>
      </c>
    </row>
    <row r="53" spans="1:11" ht="17.25" customHeight="1">
      <c r="A53" s="198" t="s">
        <v>188</v>
      </c>
      <c r="B53" s="199">
        <v>12</v>
      </c>
      <c r="C53" s="200">
        <v>43271.34</v>
      </c>
      <c r="D53" s="199">
        <v>2</v>
      </c>
      <c r="E53" s="200">
        <v>2028.8</v>
      </c>
      <c r="F53" s="199">
        <v>2</v>
      </c>
      <c r="G53" s="200">
        <v>6768.3000000000011</v>
      </c>
      <c r="H53" s="187">
        <v>0</v>
      </c>
      <c r="I53" s="187">
        <v>0</v>
      </c>
      <c r="J53" s="199">
        <v>8</v>
      </c>
      <c r="K53" s="200">
        <v>34474.240000000005</v>
      </c>
    </row>
    <row r="54" spans="1:11" ht="17.25" customHeight="1">
      <c r="A54" s="207" t="s">
        <v>576</v>
      </c>
      <c r="B54" s="208">
        <v>115</v>
      </c>
      <c r="C54" s="209">
        <v>479150.56000000006</v>
      </c>
      <c r="D54" s="208">
        <v>110</v>
      </c>
      <c r="E54" s="209">
        <v>447409.45</v>
      </c>
      <c r="F54" s="208">
        <v>2</v>
      </c>
      <c r="G54" s="209">
        <v>8416.16</v>
      </c>
      <c r="H54" s="194">
        <v>0</v>
      </c>
      <c r="I54" s="194">
        <v>0</v>
      </c>
      <c r="J54" s="208">
        <v>3</v>
      </c>
      <c r="K54" s="209">
        <v>23324.950000000004</v>
      </c>
    </row>
  </sheetData>
  <mergeCells count="9">
    <mergeCell ref="B6:K6"/>
    <mergeCell ref="A4:A6"/>
    <mergeCell ref="A1:K1"/>
    <mergeCell ref="A3:K3"/>
    <mergeCell ref="B4:C4"/>
    <mergeCell ref="D4:E4"/>
    <mergeCell ref="F4:G4"/>
    <mergeCell ref="H4:I4"/>
    <mergeCell ref="J4:K4"/>
  </mergeCells>
  <hyperlinks>
    <hyperlink ref="L1"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9"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H40"/>
  <sheetViews>
    <sheetView showGridLines="0" view="pageBreakPreview" zoomScale="90" zoomScaleNormal="90" zoomScaleSheetLayoutView="90" workbookViewId="0">
      <selection activeCell="G15" sqref="G15"/>
    </sheetView>
  </sheetViews>
  <sheetFormatPr defaultColWidth="8" defaultRowHeight="12.75"/>
  <cols>
    <col min="1" max="1" width="36" style="1" customWidth="1"/>
    <col min="2" max="2" width="9.625" style="1" customWidth="1"/>
    <col min="3" max="4" width="9.5" style="1" customWidth="1"/>
    <col min="5" max="5" width="9.125" style="1" customWidth="1"/>
    <col min="6" max="6" width="9.625" style="1" customWidth="1"/>
    <col min="7" max="7" width="10.875" style="1" customWidth="1"/>
    <col min="8" max="16379" width="8" style="1"/>
    <col min="16380" max="16380" width="1.5" style="1" customWidth="1"/>
    <col min="16381" max="16384" width="0.25" style="1" customWidth="1"/>
  </cols>
  <sheetData>
    <row r="1" spans="1:8" ht="23.25" customHeight="1">
      <c r="A1" s="688" t="s">
        <v>484</v>
      </c>
      <c r="B1" s="688"/>
      <c r="C1" s="688"/>
      <c r="D1" s="688"/>
      <c r="E1" s="688"/>
      <c r="F1" s="688"/>
      <c r="G1" s="602" t="s">
        <v>657</v>
      </c>
    </row>
    <row r="2" spans="1:8" ht="33.75" customHeight="1">
      <c r="A2" s="689" t="s">
        <v>591</v>
      </c>
      <c r="B2" s="689"/>
      <c r="C2" s="689"/>
      <c r="D2" s="690"/>
      <c r="E2" s="690"/>
      <c r="F2" s="690"/>
    </row>
    <row r="3" spans="1:8" ht="20.25" customHeight="1">
      <c r="A3" s="667" t="s">
        <v>15</v>
      </c>
      <c r="B3" s="629" t="s">
        <v>438</v>
      </c>
      <c r="C3" s="630"/>
      <c r="D3" s="629" t="s">
        <v>579</v>
      </c>
      <c r="E3" s="631"/>
      <c r="F3" s="630"/>
    </row>
    <row r="4" spans="1:8" ht="20.25" customHeight="1">
      <c r="A4" s="668"/>
      <c r="B4" s="632" t="s">
        <v>580</v>
      </c>
      <c r="C4" s="632" t="s">
        <v>572</v>
      </c>
      <c r="D4" s="632" t="s">
        <v>580</v>
      </c>
      <c r="E4" s="644" t="s">
        <v>16</v>
      </c>
      <c r="F4" s="634"/>
    </row>
    <row r="5" spans="1:8" ht="75" customHeight="1">
      <c r="A5" s="669"/>
      <c r="B5" s="632"/>
      <c r="C5" s="632"/>
      <c r="D5" s="632"/>
      <c r="E5" s="552" t="s">
        <v>581</v>
      </c>
      <c r="F5" s="551" t="s">
        <v>582</v>
      </c>
    </row>
    <row r="6" spans="1:8" ht="21" customHeight="1">
      <c r="A6" s="691" t="s">
        <v>72</v>
      </c>
      <c r="B6" s="692"/>
      <c r="C6" s="692"/>
      <c r="D6" s="692"/>
      <c r="E6" s="692"/>
      <c r="F6" s="693"/>
    </row>
    <row r="7" spans="1:8" ht="21.75" customHeight="1">
      <c r="A7" s="210" t="s">
        <v>17</v>
      </c>
      <c r="B7" s="211">
        <v>1052907</v>
      </c>
      <c r="C7" s="211">
        <v>1019571</v>
      </c>
      <c r="D7" s="211">
        <v>1004336</v>
      </c>
      <c r="E7" s="212">
        <f>D7/B7-1</f>
        <v>-4.6130379986076608E-2</v>
      </c>
      <c r="F7" s="212">
        <f>D7/C7-1</f>
        <v>-1.4942559174397907E-2</v>
      </c>
      <c r="G7" s="4"/>
      <c r="H7" s="4"/>
    </row>
    <row r="8" spans="1:8" ht="21.75" customHeight="1">
      <c r="A8" s="214" t="s">
        <v>143</v>
      </c>
      <c r="B8" s="215">
        <v>825151</v>
      </c>
      <c r="C8" s="215">
        <v>796710</v>
      </c>
      <c r="D8" s="215">
        <v>783048</v>
      </c>
      <c r="E8" s="216">
        <f t="shared" ref="E8:E9" si="0">D8/B8-1</f>
        <v>-5.1024600345876081E-2</v>
      </c>
      <c r="F8" s="217">
        <f t="shared" ref="F8:F9" si="1">D8/C8-1</f>
        <v>-1.7148021237338607E-2</v>
      </c>
      <c r="G8" s="4"/>
      <c r="H8" s="4"/>
    </row>
    <row r="9" spans="1:8" ht="21.75" customHeight="1">
      <c r="A9" s="218" t="s">
        <v>18</v>
      </c>
      <c r="B9" s="219">
        <v>227757</v>
      </c>
      <c r="C9" s="219">
        <v>222861</v>
      </c>
      <c r="D9" s="219">
        <v>221288</v>
      </c>
      <c r="E9" s="216">
        <f t="shared" si="0"/>
        <v>-2.8403078719863695E-2</v>
      </c>
      <c r="F9" s="217">
        <f t="shared" si="1"/>
        <v>-7.0582111719861285E-3</v>
      </c>
      <c r="G9" s="4"/>
      <c r="H9" s="4"/>
    </row>
    <row r="10" spans="1:8" ht="26.25" customHeight="1">
      <c r="A10" s="691" t="s">
        <v>112</v>
      </c>
      <c r="B10" s="692"/>
      <c r="C10" s="692"/>
      <c r="D10" s="692"/>
      <c r="E10" s="692"/>
      <c r="F10" s="693"/>
      <c r="G10" s="4"/>
      <c r="H10" s="4"/>
    </row>
    <row r="11" spans="1:8" s="5" customFormat="1" ht="21" customHeight="1">
      <c r="A11" s="220" t="s">
        <v>450</v>
      </c>
      <c r="B11" s="221">
        <v>825151</v>
      </c>
      <c r="C11" s="221">
        <v>796710</v>
      </c>
      <c r="D11" s="222">
        <v>783048</v>
      </c>
      <c r="E11" s="212">
        <f t="shared" ref="E11:E16" si="2">D11/B11-1</f>
        <v>-5.1024600345876081E-2</v>
      </c>
      <c r="F11" s="213">
        <f t="shared" ref="F11:F16" si="3">D11/C11-1</f>
        <v>-1.7148021237338607E-2</v>
      </c>
      <c r="G11" s="4"/>
      <c r="H11" s="4"/>
    </row>
    <row r="12" spans="1:8" ht="21" customHeight="1">
      <c r="A12" s="223" t="s">
        <v>19</v>
      </c>
      <c r="B12" s="224">
        <v>26577</v>
      </c>
      <c r="C12" s="224">
        <v>15125</v>
      </c>
      <c r="D12" s="219">
        <v>11288</v>
      </c>
      <c r="E12" s="216">
        <f t="shared" si="2"/>
        <v>-0.57527185160100847</v>
      </c>
      <c r="F12" s="217">
        <f t="shared" si="3"/>
        <v>-0.25368595041322317</v>
      </c>
      <c r="G12" s="4"/>
      <c r="H12" s="4"/>
    </row>
    <row r="13" spans="1:8" ht="21" customHeight="1">
      <c r="A13" s="225" t="s">
        <v>20</v>
      </c>
      <c r="B13" s="224">
        <v>712901</v>
      </c>
      <c r="C13" s="224">
        <v>699067</v>
      </c>
      <c r="D13" s="215">
        <v>691581</v>
      </c>
      <c r="E13" s="216">
        <f t="shared" si="2"/>
        <v>-2.9905975724539569E-2</v>
      </c>
      <c r="F13" s="217">
        <f t="shared" si="3"/>
        <v>-1.0708558693229731E-2</v>
      </c>
      <c r="G13" s="4"/>
      <c r="H13" s="4"/>
    </row>
    <row r="14" spans="1:8" ht="21" customHeight="1">
      <c r="A14" s="226" t="s">
        <v>21</v>
      </c>
      <c r="B14" s="224">
        <v>18174</v>
      </c>
      <c r="C14" s="224">
        <v>15836</v>
      </c>
      <c r="D14" s="219">
        <v>14817</v>
      </c>
      <c r="E14" s="216">
        <f t="shared" si="2"/>
        <v>-0.18471442720369757</v>
      </c>
      <c r="F14" s="217">
        <f t="shared" si="3"/>
        <v>-6.4347057337711511E-2</v>
      </c>
      <c r="G14" s="4"/>
      <c r="H14" s="4"/>
    </row>
    <row r="15" spans="1:8" ht="21" customHeight="1">
      <c r="A15" s="226" t="s">
        <v>22</v>
      </c>
      <c r="B15" s="224">
        <v>91260</v>
      </c>
      <c r="C15" s="224">
        <v>79128</v>
      </c>
      <c r="D15" s="219">
        <v>74034</v>
      </c>
      <c r="E15" s="216">
        <f t="shared" si="2"/>
        <v>-0.18875739644970413</v>
      </c>
      <c r="F15" s="217">
        <f t="shared" si="3"/>
        <v>-6.4376706096451297E-2</v>
      </c>
      <c r="G15" s="4"/>
      <c r="H15" s="4"/>
    </row>
    <row r="16" spans="1:8" ht="26.25" customHeight="1">
      <c r="A16" s="227" t="s">
        <v>23</v>
      </c>
      <c r="B16" s="228">
        <v>2815</v>
      </c>
      <c r="C16" s="228">
        <v>2678</v>
      </c>
      <c r="D16" s="229">
        <v>2616</v>
      </c>
      <c r="E16" s="216">
        <f t="shared" si="2"/>
        <v>-7.0692717584369458E-2</v>
      </c>
      <c r="F16" s="217">
        <f t="shared" si="3"/>
        <v>-2.3151605675877485E-2</v>
      </c>
      <c r="G16" s="4"/>
      <c r="H16" s="4"/>
    </row>
    <row r="17" spans="1:8" ht="27.75" customHeight="1">
      <c r="A17" s="691" t="s">
        <v>24</v>
      </c>
      <c r="B17" s="692"/>
      <c r="C17" s="692"/>
      <c r="D17" s="692"/>
      <c r="E17" s="692"/>
      <c r="F17" s="693"/>
      <c r="G17" s="4"/>
      <c r="H17" s="4"/>
    </row>
    <row r="18" spans="1:8" ht="24.75" customHeight="1">
      <c r="A18" s="220" t="s">
        <v>25</v>
      </c>
      <c r="B18" s="211">
        <v>227757</v>
      </c>
      <c r="C18" s="211">
        <v>222861</v>
      </c>
      <c r="D18" s="211">
        <v>221288</v>
      </c>
      <c r="E18" s="212">
        <f t="shared" ref="E18:E30" si="4">D18/B18-1</f>
        <v>-2.8403078719863695E-2</v>
      </c>
      <c r="F18" s="213">
        <f t="shared" ref="F18:F30" si="5">D18/C18-1</f>
        <v>-7.0582111719861285E-3</v>
      </c>
      <c r="G18" s="4"/>
      <c r="H18" s="4"/>
    </row>
    <row r="19" spans="1:8" ht="33" customHeight="1">
      <c r="A19" s="230" t="s">
        <v>26</v>
      </c>
      <c r="B19" s="231">
        <v>185914</v>
      </c>
      <c r="C19" s="231">
        <v>181836</v>
      </c>
      <c r="D19" s="231">
        <v>179636</v>
      </c>
      <c r="E19" s="212">
        <f t="shared" si="4"/>
        <v>-3.3768301472723916E-2</v>
      </c>
      <c r="F19" s="213">
        <f t="shared" si="5"/>
        <v>-1.2098814316196971E-2</v>
      </c>
      <c r="G19" s="4"/>
      <c r="H19" s="4"/>
    </row>
    <row r="20" spans="1:8" ht="27.75" customHeight="1">
      <c r="A20" s="223" t="s">
        <v>27</v>
      </c>
      <c r="B20" s="224">
        <v>12355</v>
      </c>
      <c r="C20" s="224">
        <v>12142</v>
      </c>
      <c r="D20" s="219">
        <v>12042</v>
      </c>
      <c r="E20" s="216">
        <f t="shared" si="4"/>
        <v>-2.5333872925940915E-2</v>
      </c>
      <c r="F20" s="217">
        <f t="shared" si="5"/>
        <v>-8.2358754735628592E-3</v>
      </c>
      <c r="G20" s="4"/>
      <c r="H20" s="4"/>
    </row>
    <row r="21" spans="1:8" ht="20.25" customHeight="1">
      <c r="A21" s="223" t="s">
        <v>28</v>
      </c>
      <c r="B21" s="224">
        <v>183365</v>
      </c>
      <c r="C21" s="224">
        <v>179529</v>
      </c>
      <c r="D21" s="219">
        <v>177410</v>
      </c>
      <c r="E21" s="216">
        <f t="shared" si="4"/>
        <v>-3.2476208654868666E-2</v>
      </c>
      <c r="F21" s="217">
        <f t="shared" si="5"/>
        <v>-1.1803107018921732E-2</v>
      </c>
      <c r="G21" s="4"/>
      <c r="H21" s="4"/>
    </row>
    <row r="22" spans="1:8" ht="28.5" customHeight="1">
      <c r="A22" s="223" t="s">
        <v>29</v>
      </c>
      <c r="B22" s="224">
        <v>206</v>
      </c>
      <c r="C22" s="224">
        <v>181</v>
      </c>
      <c r="D22" s="219">
        <v>172</v>
      </c>
      <c r="E22" s="216">
        <f t="shared" si="4"/>
        <v>-0.16504854368932043</v>
      </c>
      <c r="F22" s="217">
        <f t="shared" si="5"/>
        <v>-4.9723756906077332E-2</v>
      </c>
      <c r="G22" s="4"/>
      <c r="H22" s="4"/>
    </row>
    <row r="23" spans="1:8" ht="28.5" customHeight="1">
      <c r="A23" s="223" t="s">
        <v>30</v>
      </c>
      <c r="B23" s="224">
        <v>581</v>
      </c>
      <c r="C23" s="224">
        <v>524</v>
      </c>
      <c r="D23" s="219">
        <v>505</v>
      </c>
      <c r="E23" s="216">
        <f t="shared" si="4"/>
        <v>-0.13080895008605853</v>
      </c>
      <c r="F23" s="217">
        <f t="shared" si="5"/>
        <v>-3.6259541984732802E-2</v>
      </c>
      <c r="G23" s="4"/>
      <c r="H23" s="4"/>
    </row>
    <row r="24" spans="1:8" ht="28.5" customHeight="1">
      <c r="A24" s="223" t="s">
        <v>544</v>
      </c>
      <c r="B24" s="224">
        <v>1763</v>
      </c>
      <c r="C24" s="224">
        <v>1601</v>
      </c>
      <c r="D24" s="219">
        <v>1548</v>
      </c>
      <c r="E24" s="216">
        <f t="shared" si="4"/>
        <v>-0.12195121951219512</v>
      </c>
      <c r="F24" s="217">
        <f t="shared" si="5"/>
        <v>-3.3104309806371024E-2</v>
      </c>
      <c r="G24" s="4"/>
      <c r="H24" s="4"/>
    </row>
    <row r="25" spans="1:8" ht="24" customHeight="1">
      <c r="A25" s="230" t="s">
        <v>32</v>
      </c>
      <c r="B25" s="231">
        <v>41842</v>
      </c>
      <c r="C25" s="231">
        <v>41026</v>
      </c>
      <c r="D25" s="211">
        <v>41652</v>
      </c>
      <c r="E25" s="212">
        <f t="shared" si="4"/>
        <v>-4.5408919267720949E-3</v>
      </c>
      <c r="F25" s="213">
        <f t="shared" si="5"/>
        <v>1.5258616487105803E-2</v>
      </c>
      <c r="G25" s="4"/>
      <c r="H25" s="4"/>
    </row>
    <row r="26" spans="1:8" ht="21" customHeight="1">
      <c r="A26" s="223" t="s">
        <v>33</v>
      </c>
      <c r="B26" s="224">
        <v>857</v>
      </c>
      <c r="C26" s="224">
        <v>811</v>
      </c>
      <c r="D26" s="219">
        <v>827</v>
      </c>
      <c r="E26" s="216">
        <f t="shared" si="4"/>
        <v>-3.5005834305717576E-2</v>
      </c>
      <c r="F26" s="217">
        <f t="shared" si="5"/>
        <v>1.9728729963008673E-2</v>
      </c>
      <c r="G26" s="4"/>
      <c r="H26" s="4"/>
    </row>
    <row r="27" spans="1:8" ht="21" customHeight="1">
      <c r="A27" s="223" t="s">
        <v>34</v>
      </c>
      <c r="B27" s="224">
        <v>40292</v>
      </c>
      <c r="C27" s="224">
        <v>39549</v>
      </c>
      <c r="D27" s="219">
        <v>40201</v>
      </c>
      <c r="E27" s="216">
        <f t="shared" si="4"/>
        <v>-2.2585128561500856E-3</v>
      </c>
      <c r="F27" s="217">
        <f t="shared" si="5"/>
        <v>1.6485878277579635E-2</v>
      </c>
      <c r="G27" s="4"/>
      <c r="H27" s="4"/>
    </row>
    <row r="28" spans="1:8" ht="27.75" customHeight="1">
      <c r="A28" s="223" t="s">
        <v>35</v>
      </c>
      <c r="B28" s="224">
        <v>347</v>
      </c>
      <c r="C28" s="224">
        <v>319</v>
      </c>
      <c r="D28" s="219">
        <v>313</v>
      </c>
      <c r="E28" s="216">
        <f t="shared" si="4"/>
        <v>-9.7982708933717633E-2</v>
      </c>
      <c r="F28" s="217">
        <f t="shared" si="5"/>
        <v>-1.8808777429467072E-2</v>
      </c>
      <c r="G28" s="4"/>
      <c r="H28" s="4"/>
    </row>
    <row r="29" spans="1:8" ht="27.75" customHeight="1">
      <c r="A29" s="223" t="s">
        <v>36</v>
      </c>
      <c r="B29" s="224">
        <v>846</v>
      </c>
      <c r="C29" s="224">
        <v>809</v>
      </c>
      <c r="D29" s="219">
        <v>793</v>
      </c>
      <c r="E29" s="216">
        <f t="shared" si="4"/>
        <v>-6.2647754137115874E-2</v>
      </c>
      <c r="F29" s="217">
        <f t="shared" si="5"/>
        <v>-1.9777503090234849E-2</v>
      </c>
      <c r="G29" s="4"/>
      <c r="H29" s="4"/>
    </row>
    <row r="30" spans="1:8" ht="27.75" customHeight="1">
      <c r="A30" s="232" t="s">
        <v>37</v>
      </c>
      <c r="B30" s="228">
        <v>358</v>
      </c>
      <c r="C30" s="228">
        <v>350</v>
      </c>
      <c r="D30" s="229">
        <v>344</v>
      </c>
      <c r="E30" s="233">
        <f t="shared" si="4"/>
        <v>-3.9106145251396662E-2</v>
      </c>
      <c r="F30" s="234">
        <f t="shared" si="5"/>
        <v>-1.7142857142857126E-2</v>
      </c>
      <c r="G30" s="4"/>
      <c r="H30" s="4"/>
    </row>
    <row r="31" spans="1:8" ht="14.25" customHeight="1">
      <c r="A31" s="6"/>
      <c r="B31" s="6"/>
      <c r="C31" s="6"/>
      <c r="D31" s="7"/>
      <c r="E31" s="7"/>
      <c r="F31" s="7"/>
    </row>
    <row r="32" spans="1:8">
      <c r="A32" s="687"/>
      <c r="B32" s="687"/>
      <c r="C32" s="687"/>
      <c r="D32" s="687"/>
      <c r="E32" s="687"/>
      <c r="F32" s="687"/>
    </row>
    <row r="33" spans="1:6" ht="16.5" customHeight="1">
      <c r="A33" s="8"/>
      <c r="B33" s="8"/>
      <c r="C33" s="8"/>
      <c r="D33" s="8"/>
      <c r="E33" s="8"/>
      <c r="F33" s="8"/>
    </row>
    <row r="40" spans="1:6">
      <c r="E40" s="534"/>
    </row>
  </sheetData>
  <mergeCells count="13">
    <mergeCell ref="E4:F4"/>
    <mergeCell ref="A32:F32"/>
    <mergeCell ref="A1:F1"/>
    <mergeCell ref="A2:F2"/>
    <mergeCell ref="A3:A5"/>
    <mergeCell ref="B3:C3"/>
    <mergeCell ref="B4:B5"/>
    <mergeCell ref="C4:C5"/>
    <mergeCell ref="D4:D5"/>
    <mergeCell ref="A6:F6"/>
    <mergeCell ref="A10:F10"/>
    <mergeCell ref="A17:F17"/>
    <mergeCell ref="D3:F3"/>
  </mergeCells>
  <hyperlinks>
    <hyperlink ref="G1"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95"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8"/>
  <sheetViews>
    <sheetView showGridLines="0" view="pageBreakPreview" zoomScale="90" zoomScaleNormal="100" zoomScaleSheetLayoutView="90" workbookViewId="0">
      <selection activeCell="G15" sqref="G15"/>
    </sheetView>
  </sheetViews>
  <sheetFormatPr defaultRowHeight="15"/>
  <cols>
    <col min="1" max="1" width="26" customWidth="1"/>
    <col min="2" max="2" width="23" customWidth="1"/>
    <col min="3" max="3" width="24.875" customWidth="1"/>
    <col min="5" max="5" width="16.875" customWidth="1"/>
    <col min="6" max="6" width="9.875" customWidth="1"/>
  </cols>
  <sheetData>
    <row r="1" spans="1:6" ht="25.5" customHeight="1">
      <c r="A1" s="688" t="str">
        <f>'Tab 1 (11)'!A1:F1</f>
        <v>II. FUNDUSZ EMERYTALNO-RENTOWY</v>
      </c>
      <c r="B1" s="688"/>
      <c r="C1" s="688"/>
      <c r="D1" s="688"/>
      <c r="E1" s="688"/>
      <c r="F1" s="602" t="s">
        <v>657</v>
      </c>
    </row>
    <row r="2" spans="1:6" ht="32.25" customHeight="1">
      <c r="A2" s="694" t="s">
        <v>592</v>
      </c>
      <c r="B2" s="694"/>
      <c r="C2" s="694"/>
      <c r="D2" s="694"/>
      <c r="E2" s="694"/>
    </row>
    <row r="3" spans="1:6" ht="43.5" customHeight="1">
      <c r="A3" s="190" t="s">
        <v>15</v>
      </c>
      <c r="B3" s="190" t="s">
        <v>593</v>
      </c>
      <c r="C3" s="190" t="s">
        <v>594</v>
      </c>
    </row>
    <row r="4" spans="1:6" ht="16.5" customHeight="1">
      <c r="A4" s="237" t="s">
        <v>45</v>
      </c>
      <c r="B4" s="238">
        <v>38322</v>
      </c>
      <c r="C4" s="238">
        <v>37611</v>
      </c>
    </row>
    <row r="5" spans="1:6" ht="16.5" customHeight="1">
      <c r="A5" s="186" t="s">
        <v>46</v>
      </c>
      <c r="B5" s="199">
        <v>60834</v>
      </c>
      <c r="C5" s="199">
        <v>67957</v>
      </c>
    </row>
    <row r="6" spans="1:6" ht="16.5" customHeight="1">
      <c r="A6" s="186" t="s">
        <v>47</v>
      </c>
      <c r="B6" s="199">
        <v>143656</v>
      </c>
      <c r="C6" s="199">
        <v>128747</v>
      </c>
    </row>
    <row r="7" spans="1:6" ht="16.5" customHeight="1">
      <c r="A7" s="186" t="s">
        <v>48</v>
      </c>
      <c r="B7" s="199">
        <v>13345</v>
      </c>
      <c r="C7" s="199">
        <v>13440</v>
      </c>
    </row>
    <row r="8" spans="1:6" ht="16.5" customHeight="1">
      <c r="A8" s="186" t="s">
        <v>49</v>
      </c>
      <c r="B8" s="199">
        <v>89169</v>
      </c>
      <c r="C8" s="199">
        <v>85535</v>
      </c>
    </row>
    <row r="9" spans="1:6" ht="16.5" customHeight="1">
      <c r="A9" s="186" t="s">
        <v>50</v>
      </c>
      <c r="B9" s="199">
        <v>132702</v>
      </c>
      <c r="C9" s="199">
        <v>86454</v>
      </c>
    </row>
    <row r="10" spans="1:6" ht="16.5" customHeight="1">
      <c r="A10" s="186" t="s">
        <v>51</v>
      </c>
      <c r="B10" s="199">
        <v>159290</v>
      </c>
      <c r="C10" s="199">
        <v>154353</v>
      </c>
    </row>
    <row r="11" spans="1:6" ht="16.5" customHeight="1">
      <c r="A11" s="186" t="s">
        <v>52</v>
      </c>
      <c r="B11" s="199">
        <v>24335</v>
      </c>
      <c r="C11" s="199">
        <v>20196</v>
      </c>
    </row>
    <row r="12" spans="1:6" ht="16.5" customHeight="1">
      <c r="A12" s="186" t="s">
        <v>53</v>
      </c>
      <c r="B12" s="199">
        <v>83042</v>
      </c>
      <c r="C12" s="199">
        <v>57710</v>
      </c>
    </row>
    <row r="13" spans="1:6" ht="16.5" customHeight="1">
      <c r="A13" s="186" t="s">
        <v>54</v>
      </c>
      <c r="B13" s="199">
        <v>79293</v>
      </c>
      <c r="C13" s="199">
        <v>71597</v>
      </c>
    </row>
    <row r="14" spans="1:6" ht="16.5" customHeight="1">
      <c r="A14" s="186" t="s">
        <v>55</v>
      </c>
      <c r="B14" s="199">
        <v>37595</v>
      </c>
      <c r="C14" s="199">
        <v>32699</v>
      </c>
    </row>
    <row r="15" spans="1:6" ht="16.5" customHeight="1">
      <c r="A15" s="186" t="s">
        <v>56</v>
      </c>
      <c r="B15" s="199">
        <v>31224</v>
      </c>
      <c r="C15" s="199">
        <v>28584</v>
      </c>
    </row>
    <row r="16" spans="1:6" ht="16.5" customHeight="1">
      <c r="A16" s="186" t="s">
        <v>57</v>
      </c>
      <c r="B16" s="199">
        <v>62960</v>
      </c>
      <c r="C16" s="199">
        <v>54694</v>
      </c>
    </row>
    <row r="17" spans="1:5" ht="16.5" customHeight="1">
      <c r="A17" s="186" t="s">
        <v>58</v>
      </c>
      <c r="B17" s="199">
        <v>39582</v>
      </c>
      <c r="C17" s="199">
        <v>36726</v>
      </c>
    </row>
    <row r="18" spans="1:5" ht="16.5" customHeight="1">
      <c r="A18" s="186" t="s">
        <v>59</v>
      </c>
      <c r="B18" s="199">
        <v>109444</v>
      </c>
      <c r="C18" s="199">
        <v>105912</v>
      </c>
    </row>
    <row r="19" spans="1:5" ht="16.5" customHeight="1">
      <c r="A19" s="186" t="s">
        <v>60</v>
      </c>
      <c r="B19" s="199">
        <v>22715</v>
      </c>
      <c r="C19" s="199">
        <v>21535</v>
      </c>
    </row>
    <row r="20" spans="1:5" ht="16.5" customHeight="1">
      <c r="A20" s="186" t="s">
        <v>62</v>
      </c>
      <c r="B20" s="199"/>
      <c r="C20" s="199">
        <v>95</v>
      </c>
    </row>
    <row r="21" spans="1:5" ht="16.5" customHeight="1">
      <c r="A21" s="186" t="s">
        <v>63</v>
      </c>
      <c r="B21" s="199"/>
      <c r="C21" s="199">
        <v>443</v>
      </c>
    </row>
    <row r="22" spans="1:5" ht="16.5" customHeight="1">
      <c r="A22" s="186" t="s">
        <v>64</v>
      </c>
      <c r="B22" s="199"/>
      <c r="C22" s="199">
        <v>48</v>
      </c>
    </row>
    <row r="23" spans="1:5" ht="18.75" customHeight="1">
      <c r="A23" s="235" t="s">
        <v>129</v>
      </c>
      <c r="B23" s="236">
        <f>SUM(B4:B22)</f>
        <v>1127508</v>
      </c>
      <c r="C23" s="236">
        <v>1004336</v>
      </c>
    </row>
    <row r="24" spans="1:5" ht="18.75" customHeight="1">
      <c r="A24" s="239"/>
      <c r="B24" s="240"/>
      <c r="C24" s="240"/>
    </row>
    <row r="25" spans="1:5" ht="24" customHeight="1">
      <c r="A25" s="695" t="s">
        <v>549</v>
      </c>
      <c r="B25" s="695"/>
      <c r="C25" s="695"/>
      <c r="D25" s="695"/>
      <c r="E25" s="695"/>
    </row>
    <row r="40" spans="7:7">
      <c r="G40" s="536"/>
    </row>
    <row r="48" spans="7:7" ht="46.5" customHeight="1"/>
  </sheetData>
  <sortState ref="A4:C19">
    <sortCondition ref="A4:A19"/>
  </sortState>
  <mergeCells count="3">
    <mergeCell ref="A1:E1"/>
    <mergeCell ref="A2:E2"/>
    <mergeCell ref="A25:E25"/>
  </mergeCells>
  <hyperlinks>
    <hyperlink ref="F1"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zoomScale="80" zoomScaleNormal="100" zoomScaleSheetLayoutView="80" workbookViewId="0">
      <selection activeCell="G15" sqref="G15"/>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688" t="str">
        <f>'Tab 2 (12) i wykres 1'!A1:E1</f>
        <v>II. FUNDUSZ EMERYTALNO-RENTOWY</v>
      </c>
      <c r="B1" s="688"/>
      <c r="C1" s="688"/>
      <c r="D1" s="688"/>
      <c r="E1" s="688"/>
      <c r="F1" s="602" t="s">
        <v>657</v>
      </c>
    </row>
    <row r="2" spans="1:6" ht="48.75" customHeight="1">
      <c r="A2" s="675" t="s">
        <v>595</v>
      </c>
      <c r="B2" s="675"/>
      <c r="C2" s="675"/>
    </row>
    <row r="3" spans="1:6" ht="36.75" customHeight="1">
      <c r="A3" s="697" t="s">
        <v>15</v>
      </c>
      <c r="B3" s="190" t="s">
        <v>521</v>
      </c>
      <c r="C3" s="190" t="s">
        <v>347</v>
      </c>
    </row>
    <row r="4" spans="1:6" ht="14.25" customHeight="1">
      <c r="A4" s="698"/>
      <c r="B4" s="700" t="s">
        <v>345</v>
      </c>
      <c r="C4" s="701"/>
    </row>
    <row r="5" spans="1:6" ht="14.25" customHeight="1">
      <c r="A5" s="699"/>
      <c r="B5" s="678" t="str">
        <f>'Tab 10'!B6:K6</f>
        <v>I KWARTAŁ 2022 R.</v>
      </c>
      <c r="C5" s="680"/>
    </row>
    <row r="6" spans="1:6" ht="16.5" customHeight="1">
      <c r="A6" s="237" t="s">
        <v>45</v>
      </c>
      <c r="B6" s="481">
        <v>1334.79</v>
      </c>
      <c r="C6" s="481">
        <v>1497.85</v>
      </c>
    </row>
    <row r="7" spans="1:6" ht="16.5" customHeight="1">
      <c r="A7" s="186" t="s">
        <v>46</v>
      </c>
      <c r="B7" s="200">
        <v>1399.83</v>
      </c>
      <c r="C7" s="200">
        <v>1470.31</v>
      </c>
    </row>
    <row r="8" spans="1:6" ht="16.5" customHeight="1">
      <c r="A8" s="186" t="s">
        <v>47</v>
      </c>
      <c r="B8" s="200">
        <v>1375.58</v>
      </c>
      <c r="C8" s="200">
        <v>1465.25</v>
      </c>
    </row>
    <row r="9" spans="1:6" ht="16.5" customHeight="1">
      <c r="A9" s="186" t="s">
        <v>48</v>
      </c>
      <c r="B9" s="200">
        <v>1301.46</v>
      </c>
      <c r="C9" s="200">
        <v>1568.51</v>
      </c>
    </row>
    <row r="10" spans="1:6" ht="16.5" customHeight="1">
      <c r="A10" s="186" t="s">
        <v>49</v>
      </c>
      <c r="B10" s="200">
        <v>1384.92</v>
      </c>
      <c r="C10" s="200">
        <v>1457.78</v>
      </c>
    </row>
    <row r="11" spans="1:6" ht="16.5" customHeight="1">
      <c r="A11" s="186" t="s">
        <v>50</v>
      </c>
      <c r="B11" s="200">
        <v>1347.96</v>
      </c>
      <c r="C11" s="200">
        <v>1426.59</v>
      </c>
    </row>
    <row r="12" spans="1:6" ht="16.5" customHeight="1">
      <c r="A12" s="186" t="s">
        <v>51</v>
      </c>
      <c r="B12" s="200">
        <v>1379.51</v>
      </c>
      <c r="C12" s="200">
        <v>1435.59</v>
      </c>
    </row>
    <row r="13" spans="1:6" ht="16.5" customHeight="1">
      <c r="A13" s="186" t="s">
        <v>52</v>
      </c>
      <c r="B13" s="200">
        <v>1383.39</v>
      </c>
      <c r="C13" s="200">
        <v>1490.7</v>
      </c>
    </row>
    <row r="14" spans="1:6" ht="16.5" customHeight="1">
      <c r="A14" s="186" t="s">
        <v>53</v>
      </c>
      <c r="B14" s="200">
        <v>1362.85</v>
      </c>
      <c r="C14" s="200">
        <v>1443.42</v>
      </c>
    </row>
    <row r="15" spans="1:6" ht="16.5" customHeight="1">
      <c r="A15" s="186" t="s">
        <v>54</v>
      </c>
      <c r="B15" s="200">
        <v>1401.07</v>
      </c>
      <c r="C15" s="200">
        <v>1454.73</v>
      </c>
    </row>
    <row r="16" spans="1:6" ht="16.5" customHeight="1">
      <c r="A16" s="186" t="s">
        <v>55</v>
      </c>
      <c r="B16" s="200">
        <v>1372.55</v>
      </c>
      <c r="C16" s="200">
        <v>1469.57</v>
      </c>
    </row>
    <row r="17" spans="1:5" ht="16.5" customHeight="1">
      <c r="A17" s="186" t="s">
        <v>56</v>
      </c>
      <c r="B17" s="200">
        <v>1303.78</v>
      </c>
      <c r="C17" s="200">
        <v>1587.24</v>
      </c>
    </row>
    <row r="18" spans="1:5" ht="16.5" customHeight="1">
      <c r="A18" s="186" t="s">
        <v>57</v>
      </c>
      <c r="B18" s="200">
        <v>1371.24</v>
      </c>
      <c r="C18" s="200">
        <v>1447.16</v>
      </c>
    </row>
    <row r="19" spans="1:5" ht="16.5" customHeight="1">
      <c r="A19" s="186" t="s">
        <v>58</v>
      </c>
      <c r="B19" s="200">
        <v>1387.84</v>
      </c>
      <c r="C19" s="200">
        <v>1477</v>
      </c>
    </row>
    <row r="20" spans="1:5" ht="16.5" customHeight="1">
      <c r="A20" s="186" t="s">
        <v>59</v>
      </c>
      <c r="B20" s="200">
        <v>1341.76</v>
      </c>
      <c r="C20" s="200">
        <v>1424.66</v>
      </c>
    </row>
    <row r="21" spans="1:5" ht="16.5" customHeight="1">
      <c r="A21" s="186" t="s">
        <v>60</v>
      </c>
      <c r="B21" s="200">
        <v>1364.47</v>
      </c>
      <c r="C21" s="200">
        <v>1503.56</v>
      </c>
    </row>
    <row r="22" spans="1:5" ht="16.5" customHeight="1">
      <c r="A22" s="186" t="s">
        <v>62</v>
      </c>
      <c r="B22" s="200">
        <v>694.76</v>
      </c>
      <c r="C22" s="200">
        <v>694.76</v>
      </c>
    </row>
    <row r="23" spans="1:5" ht="16.5" customHeight="1">
      <c r="A23" s="186" t="s">
        <v>63</v>
      </c>
      <c r="B23" s="200">
        <v>603.52</v>
      </c>
      <c r="C23" s="200">
        <v>603.52</v>
      </c>
    </row>
    <row r="24" spans="1:5" ht="16.5" customHeight="1">
      <c r="A24" s="189" t="s">
        <v>64</v>
      </c>
      <c r="B24" s="209">
        <v>560.21</v>
      </c>
      <c r="C24" s="209">
        <v>560.21</v>
      </c>
    </row>
    <row r="27" spans="1:5" ht="33" customHeight="1">
      <c r="A27" s="696" t="s">
        <v>553</v>
      </c>
      <c r="B27" s="696"/>
      <c r="C27" s="696"/>
      <c r="D27" s="696"/>
      <c r="E27" s="696"/>
    </row>
    <row r="40" spans="7:7">
      <c r="G40" s="536"/>
    </row>
    <row r="50" ht="6" customHeight="1"/>
  </sheetData>
  <sortState ref="A6:C21">
    <sortCondition ref="A6:A21"/>
  </sortState>
  <mergeCells count="6">
    <mergeCell ref="A27:E27"/>
    <mergeCell ref="A2:C2"/>
    <mergeCell ref="A1:E1"/>
    <mergeCell ref="B5:C5"/>
    <mergeCell ref="A3:A5"/>
    <mergeCell ref="B4:C4"/>
  </mergeCells>
  <hyperlinks>
    <hyperlink ref="F1"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zoomScale="90" zoomScaleNormal="100" zoomScaleSheetLayoutView="90" workbookViewId="0">
      <selection activeCell="G15" sqref="G15"/>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688" t="str">
        <f>'Tab 3 (13) i wykres 2'!A1:E1</f>
        <v>II. FUNDUSZ EMERYTALNO-RENTOWY</v>
      </c>
      <c r="B1" s="688"/>
      <c r="C1" s="688"/>
      <c r="D1" s="688"/>
      <c r="E1" s="688"/>
      <c r="F1" s="688"/>
      <c r="G1" s="702"/>
      <c r="H1" s="702"/>
      <c r="I1" s="602" t="s">
        <v>657</v>
      </c>
    </row>
    <row r="2" spans="1:12" ht="15">
      <c r="A2" s="9"/>
      <c r="B2" s="9"/>
      <c r="C2" s="9"/>
      <c r="D2" s="9"/>
      <c r="E2" s="9"/>
      <c r="F2" s="9"/>
      <c r="G2" s="9"/>
      <c r="H2" s="10"/>
    </row>
    <row r="3" spans="1:12" ht="36" customHeight="1">
      <c r="A3" s="689" t="s">
        <v>596</v>
      </c>
      <c r="B3" s="689"/>
      <c r="C3" s="689"/>
      <c r="D3" s="689"/>
      <c r="E3" s="689"/>
      <c r="F3" s="689"/>
      <c r="G3" s="689"/>
      <c r="H3" s="689"/>
    </row>
    <row r="4" spans="1:12" ht="18" customHeight="1">
      <c r="A4" s="703" t="s">
        <v>15</v>
      </c>
      <c r="B4" s="703" t="s">
        <v>129</v>
      </c>
      <c r="C4" s="706" t="s">
        <v>38</v>
      </c>
      <c r="D4" s="707"/>
      <c r="E4" s="707"/>
      <c r="F4" s="707"/>
      <c r="G4" s="707"/>
      <c r="H4" s="708"/>
    </row>
    <row r="5" spans="1:12">
      <c r="A5" s="704"/>
      <c r="B5" s="704"/>
      <c r="C5" s="703" t="s">
        <v>452</v>
      </c>
      <c r="D5" s="703" t="s">
        <v>39</v>
      </c>
      <c r="E5" s="709" t="s">
        <v>38</v>
      </c>
      <c r="F5" s="710"/>
      <c r="G5" s="710"/>
      <c r="H5" s="711"/>
    </row>
    <row r="6" spans="1:12" ht="29.25" customHeight="1">
      <c r="A6" s="704"/>
      <c r="B6" s="704"/>
      <c r="C6" s="704"/>
      <c r="D6" s="704"/>
      <c r="E6" s="712" t="s">
        <v>40</v>
      </c>
      <c r="F6" s="713"/>
      <c r="G6" s="714" t="s">
        <v>41</v>
      </c>
      <c r="H6" s="714"/>
    </row>
    <row r="7" spans="1:12">
      <c r="A7" s="704"/>
      <c r="B7" s="704"/>
      <c r="C7" s="704"/>
      <c r="D7" s="704"/>
      <c r="E7" s="714" t="s">
        <v>42</v>
      </c>
      <c r="F7" s="715" t="s">
        <v>43</v>
      </c>
      <c r="G7" s="703" t="s">
        <v>44</v>
      </c>
      <c r="H7" s="715" t="s">
        <v>43</v>
      </c>
    </row>
    <row r="8" spans="1:12" ht="26.25" customHeight="1">
      <c r="A8" s="704"/>
      <c r="B8" s="705"/>
      <c r="C8" s="705"/>
      <c r="D8" s="705"/>
      <c r="E8" s="714"/>
      <c r="F8" s="715"/>
      <c r="G8" s="705"/>
      <c r="H8" s="715"/>
    </row>
    <row r="9" spans="1:12" ht="18" customHeight="1">
      <c r="A9" s="705"/>
      <c r="B9" s="718" t="str">
        <f>'Tab 3 (13) i wykres 2'!B5:C5</f>
        <v>I KWARTAŁ 2022 R.</v>
      </c>
      <c r="C9" s="719"/>
      <c r="D9" s="719"/>
      <c r="E9" s="719"/>
      <c r="F9" s="719"/>
      <c r="G9" s="719"/>
      <c r="H9" s="720"/>
    </row>
    <row r="10" spans="1:12" s="5" customFormat="1" ht="32.25" customHeight="1">
      <c r="A10" s="241" t="s">
        <v>451</v>
      </c>
      <c r="B10" s="242">
        <v>1004336</v>
      </c>
      <c r="C10" s="243">
        <v>783048</v>
      </c>
      <c r="D10" s="244">
        <v>221288</v>
      </c>
      <c r="E10" s="245">
        <v>179636</v>
      </c>
      <c r="F10" s="245">
        <v>12042</v>
      </c>
      <c r="G10" s="245">
        <v>41652</v>
      </c>
      <c r="H10" s="246">
        <v>827</v>
      </c>
      <c r="I10" s="11"/>
      <c r="J10" s="11"/>
    </row>
    <row r="11" spans="1:12" ht="21" customHeight="1">
      <c r="A11" s="247" t="s">
        <v>45</v>
      </c>
      <c r="B11" s="248">
        <v>37611</v>
      </c>
      <c r="C11" s="249">
        <v>29474</v>
      </c>
      <c r="D11" s="250">
        <v>8136</v>
      </c>
      <c r="E11" s="251">
        <v>6620</v>
      </c>
      <c r="F11" s="251">
        <v>466</v>
      </c>
      <c r="G11" s="251">
        <v>1516</v>
      </c>
      <c r="H11" s="252">
        <v>26</v>
      </c>
      <c r="I11" s="12"/>
      <c r="J11" s="11"/>
      <c r="K11" s="12"/>
      <c r="L11" s="12"/>
    </row>
    <row r="12" spans="1:12" ht="21" customHeight="1">
      <c r="A12" s="247" t="s">
        <v>46</v>
      </c>
      <c r="B12" s="248">
        <v>67957</v>
      </c>
      <c r="C12" s="249">
        <v>52819</v>
      </c>
      <c r="D12" s="250">
        <v>15138</v>
      </c>
      <c r="E12" s="251">
        <v>12726</v>
      </c>
      <c r="F12" s="251">
        <v>1034</v>
      </c>
      <c r="G12" s="251">
        <v>2412</v>
      </c>
      <c r="H12" s="252">
        <v>65</v>
      </c>
      <c r="I12" s="12"/>
      <c r="J12" s="11"/>
      <c r="K12" s="12"/>
      <c r="L12" s="12"/>
    </row>
    <row r="13" spans="1:12" ht="21" customHeight="1">
      <c r="A13" s="247" t="s">
        <v>47</v>
      </c>
      <c r="B13" s="248">
        <v>128747</v>
      </c>
      <c r="C13" s="249">
        <v>100348</v>
      </c>
      <c r="D13" s="250">
        <v>28400</v>
      </c>
      <c r="E13" s="251">
        <v>23299</v>
      </c>
      <c r="F13" s="251">
        <v>1494</v>
      </c>
      <c r="G13" s="251">
        <v>5100</v>
      </c>
      <c r="H13" s="252">
        <v>119</v>
      </c>
      <c r="I13" s="12"/>
      <c r="J13" s="11"/>
      <c r="K13" s="12"/>
      <c r="L13" s="12"/>
    </row>
    <row r="14" spans="1:12" ht="21" customHeight="1">
      <c r="A14" s="247" t="s">
        <v>48</v>
      </c>
      <c r="B14" s="248">
        <v>13440</v>
      </c>
      <c r="C14" s="249">
        <v>9950</v>
      </c>
      <c r="D14" s="250">
        <v>3490</v>
      </c>
      <c r="E14" s="251">
        <v>2929</v>
      </c>
      <c r="F14" s="251">
        <v>190</v>
      </c>
      <c r="G14" s="251">
        <v>561</v>
      </c>
      <c r="H14" s="252">
        <v>9</v>
      </c>
      <c r="I14" s="12"/>
      <c r="J14" s="11"/>
      <c r="K14" s="12"/>
      <c r="L14" s="12"/>
    </row>
    <row r="15" spans="1:12" ht="21" customHeight="1">
      <c r="A15" s="247" t="s">
        <v>49</v>
      </c>
      <c r="B15" s="248">
        <v>85535</v>
      </c>
      <c r="C15" s="249">
        <v>71723</v>
      </c>
      <c r="D15" s="250">
        <v>13813</v>
      </c>
      <c r="E15" s="251">
        <v>10695</v>
      </c>
      <c r="F15" s="251">
        <v>931</v>
      </c>
      <c r="G15" s="251">
        <v>3118</v>
      </c>
      <c r="H15" s="252">
        <v>47</v>
      </c>
      <c r="I15" s="12"/>
      <c r="J15" s="11"/>
      <c r="K15" s="12"/>
      <c r="L15" s="12"/>
    </row>
    <row r="16" spans="1:12" ht="21" customHeight="1">
      <c r="A16" s="247" t="s">
        <v>50</v>
      </c>
      <c r="B16" s="248">
        <v>86454</v>
      </c>
      <c r="C16" s="249">
        <v>58534</v>
      </c>
      <c r="D16" s="250">
        <v>27919</v>
      </c>
      <c r="E16" s="251">
        <v>24192</v>
      </c>
      <c r="F16" s="251">
        <v>1140</v>
      </c>
      <c r="G16" s="251">
        <v>3727</v>
      </c>
      <c r="H16" s="252">
        <v>68</v>
      </c>
      <c r="I16" s="12"/>
      <c r="J16" s="11"/>
      <c r="K16" s="12"/>
      <c r="L16" s="12"/>
    </row>
    <row r="17" spans="1:12" ht="21" customHeight="1">
      <c r="A17" s="247" t="s">
        <v>51</v>
      </c>
      <c r="B17" s="248">
        <v>154353</v>
      </c>
      <c r="C17" s="253">
        <v>125110</v>
      </c>
      <c r="D17" s="254">
        <v>29243</v>
      </c>
      <c r="E17" s="255">
        <v>22338</v>
      </c>
      <c r="F17" s="255">
        <v>1633</v>
      </c>
      <c r="G17" s="255">
        <v>6905</v>
      </c>
      <c r="H17" s="256">
        <v>115</v>
      </c>
      <c r="I17" s="12"/>
      <c r="J17" s="11"/>
      <c r="K17" s="12"/>
      <c r="L17" s="12"/>
    </row>
    <row r="18" spans="1:12" ht="21" customHeight="1">
      <c r="A18" s="247" t="s">
        <v>52</v>
      </c>
      <c r="B18" s="248">
        <v>20196</v>
      </c>
      <c r="C18" s="249">
        <v>17322</v>
      </c>
      <c r="D18" s="250">
        <v>2874</v>
      </c>
      <c r="E18" s="251">
        <v>2160</v>
      </c>
      <c r="F18" s="251">
        <v>164</v>
      </c>
      <c r="G18" s="251">
        <v>713</v>
      </c>
      <c r="H18" s="252">
        <v>13</v>
      </c>
      <c r="I18" s="12"/>
      <c r="J18" s="11"/>
      <c r="K18" s="12"/>
      <c r="L18" s="12"/>
    </row>
    <row r="19" spans="1:12" ht="21" customHeight="1">
      <c r="A19" s="247" t="s">
        <v>53</v>
      </c>
      <c r="B19" s="248">
        <v>57710</v>
      </c>
      <c r="C19" s="249">
        <v>43448</v>
      </c>
      <c r="D19" s="250">
        <v>14263</v>
      </c>
      <c r="E19" s="251">
        <v>11962</v>
      </c>
      <c r="F19" s="251">
        <v>613</v>
      </c>
      <c r="G19" s="251">
        <v>2301</v>
      </c>
      <c r="H19" s="252">
        <v>28</v>
      </c>
      <c r="I19" s="12"/>
      <c r="J19" s="11"/>
      <c r="K19" s="12"/>
      <c r="L19" s="12"/>
    </row>
    <row r="20" spans="1:12" ht="21" customHeight="1">
      <c r="A20" s="247" t="s">
        <v>54</v>
      </c>
      <c r="B20" s="248">
        <v>71597</v>
      </c>
      <c r="C20" s="249">
        <v>57527</v>
      </c>
      <c r="D20" s="250">
        <v>14070</v>
      </c>
      <c r="E20" s="251">
        <v>11097</v>
      </c>
      <c r="F20" s="251">
        <v>783</v>
      </c>
      <c r="G20" s="251">
        <v>2972</v>
      </c>
      <c r="H20" s="252">
        <v>67</v>
      </c>
      <c r="I20" s="12"/>
      <c r="J20" s="11"/>
      <c r="K20" s="12"/>
      <c r="L20" s="12"/>
    </row>
    <row r="21" spans="1:12" ht="21" customHeight="1">
      <c r="A21" s="247" t="s">
        <v>55</v>
      </c>
      <c r="B21" s="248">
        <v>32699</v>
      </c>
      <c r="C21" s="249">
        <v>24200</v>
      </c>
      <c r="D21" s="250">
        <v>8499</v>
      </c>
      <c r="E21" s="251">
        <v>6962</v>
      </c>
      <c r="F21" s="251">
        <v>450</v>
      </c>
      <c r="G21" s="251">
        <v>1537</v>
      </c>
      <c r="H21" s="252">
        <v>31</v>
      </c>
      <c r="I21" s="12"/>
      <c r="J21" s="11"/>
      <c r="K21" s="12"/>
      <c r="L21" s="12"/>
    </row>
    <row r="22" spans="1:12" ht="21" customHeight="1">
      <c r="A22" s="247" t="s">
        <v>56</v>
      </c>
      <c r="B22" s="248">
        <v>28584</v>
      </c>
      <c r="C22" s="249">
        <v>22874</v>
      </c>
      <c r="D22" s="250">
        <v>5710</v>
      </c>
      <c r="E22" s="251">
        <v>4685</v>
      </c>
      <c r="F22" s="251">
        <v>333</v>
      </c>
      <c r="G22" s="251">
        <v>1025</v>
      </c>
      <c r="H22" s="252">
        <v>21</v>
      </c>
      <c r="I22" s="12"/>
      <c r="J22" s="11"/>
      <c r="K22" s="12"/>
      <c r="L22" s="12"/>
    </row>
    <row r="23" spans="1:12" ht="21" customHeight="1">
      <c r="A23" s="247" t="s">
        <v>57</v>
      </c>
      <c r="B23" s="248">
        <v>54694</v>
      </c>
      <c r="C23" s="249">
        <v>43485</v>
      </c>
      <c r="D23" s="250">
        <v>11210</v>
      </c>
      <c r="E23" s="251">
        <v>8878</v>
      </c>
      <c r="F23" s="251">
        <v>638</v>
      </c>
      <c r="G23" s="251">
        <v>2331</v>
      </c>
      <c r="H23" s="252">
        <v>52</v>
      </c>
      <c r="I23" s="12"/>
      <c r="J23" s="11"/>
      <c r="K23" s="12"/>
      <c r="L23" s="12"/>
    </row>
    <row r="24" spans="1:12" ht="21" customHeight="1">
      <c r="A24" s="247" t="s">
        <v>58</v>
      </c>
      <c r="B24" s="248">
        <v>36726</v>
      </c>
      <c r="C24" s="249">
        <v>27762</v>
      </c>
      <c r="D24" s="250">
        <v>8965</v>
      </c>
      <c r="E24" s="251">
        <v>7068</v>
      </c>
      <c r="F24" s="251">
        <v>516</v>
      </c>
      <c r="G24" s="251">
        <v>1897</v>
      </c>
      <c r="H24" s="252">
        <v>40</v>
      </c>
      <c r="I24" s="12"/>
      <c r="J24" s="11"/>
      <c r="K24" s="12"/>
      <c r="L24" s="12"/>
    </row>
    <row r="25" spans="1:12" ht="21" customHeight="1">
      <c r="A25" s="247" t="s">
        <v>59</v>
      </c>
      <c r="B25" s="248">
        <v>105912</v>
      </c>
      <c r="C25" s="249">
        <v>81127</v>
      </c>
      <c r="D25" s="250">
        <v>24785</v>
      </c>
      <c r="E25" s="251">
        <v>20135</v>
      </c>
      <c r="F25" s="251">
        <v>1385</v>
      </c>
      <c r="G25" s="251">
        <v>4650</v>
      </c>
      <c r="H25" s="252">
        <v>106</v>
      </c>
      <c r="I25" s="12"/>
      <c r="J25" s="11"/>
      <c r="K25" s="12"/>
      <c r="L25" s="12"/>
    </row>
    <row r="26" spans="1:12" ht="21" customHeight="1">
      <c r="A26" s="257" t="s">
        <v>60</v>
      </c>
      <c r="B26" s="248">
        <v>21535</v>
      </c>
      <c r="C26" s="249">
        <v>16759</v>
      </c>
      <c r="D26" s="250">
        <v>4776</v>
      </c>
      <c r="E26" s="258">
        <v>3889</v>
      </c>
      <c r="F26" s="258">
        <v>272</v>
      </c>
      <c r="G26" s="258">
        <v>887</v>
      </c>
      <c r="H26" s="249">
        <v>20</v>
      </c>
      <c r="I26" s="12"/>
      <c r="J26" s="11"/>
      <c r="K26" s="12"/>
      <c r="L26" s="12"/>
    </row>
    <row r="27" spans="1:12" s="13" customFormat="1" ht="43.5" customHeight="1">
      <c r="A27" s="259" t="s">
        <v>61</v>
      </c>
      <c r="B27" s="260">
        <f>C27</f>
        <v>586</v>
      </c>
      <c r="C27" s="260">
        <v>586</v>
      </c>
      <c r="D27" s="261">
        <v>0</v>
      </c>
      <c r="E27" s="261">
        <v>0</v>
      </c>
      <c r="F27" s="261">
        <v>0</v>
      </c>
      <c r="G27" s="261">
        <v>0</v>
      </c>
      <c r="H27" s="262">
        <v>0</v>
      </c>
    </row>
    <row r="28" spans="1:12" s="13" customFormat="1" ht="15" customHeight="1">
      <c r="A28" s="263" t="s">
        <v>62</v>
      </c>
      <c r="B28" s="264">
        <f>C28</f>
        <v>95</v>
      </c>
      <c r="C28" s="264">
        <v>95</v>
      </c>
      <c r="D28" s="265">
        <v>0</v>
      </c>
      <c r="E28" s="265">
        <v>0</v>
      </c>
      <c r="F28" s="265">
        <v>0</v>
      </c>
      <c r="G28" s="265">
        <v>0</v>
      </c>
      <c r="H28" s="266">
        <v>0</v>
      </c>
    </row>
    <row r="29" spans="1:12" s="13" customFormat="1" ht="15" customHeight="1">
      <c r="A29" s="263" t="s">
        <v>63</v>
      </c>
      <c r="B29" s="264">
        <f t="shared" ref="B29:B30" si="0">C29</f>
        <v>443</v>
      </c>
      <c r="C29" s="264">
        <v>443</v>
      </c>
      <c r="D29" s="265">
        <v>0</v>
      </c>
      <c r="E29" s="265">
        <v>0</v>
      </c>
      <c r="F29" s="265">
        <v>0</v>
      </c>
      <c r="G29" s="265">
        <v>0</v>
      </c>
      <c r="H29" s="266">
        <v>0</v>
      </c>
    </row>
    <row r="30" spans="1:12" s="13" customFormat="1" ht="15" customHeight="1">
      <c r="A30" s="267" t="s">
        <v>64</v>
      </c>
      <c r="B30" s="268">
        <f t="shared" si="0"/>
        <v>48</v>
      </c>
      <c r="C30" s="268">
        <v>48</v>
      </c>
      <c r="D30" s="269">
        <v>0</v>
      </c>
      <c r="E30" s="269">
        <v>0</v>
      </c>
      <c r="F30" s="269">
        <v>0</v>
      </c>
      <c r="G30" s="269">
        <v>0</v>
      </c>
      <c r="H30" s="270">
        <v>0</v>
      </c>
    </row>
    <row r="31" spans="1:12" ht="27" customHeight="1">
      <c r="A31" s="716"/>
      <c r="B31" s="716"/>
      <c r="C31" s="716"/>
      <c r="D31" s="716"/>
      <c r="E31" s="716"/>
      <c r="F31" s="716"/>
      <c r="G31" s="716"/>
      <c r="H31" s="717"/>
    </row>
    <row r="32" spans="1:12">
      <c r="A32" s="687"/>
      <c r="B32" s="687"/>
      <c r="C32" s="687"/>
      <c r="D32" s="687"/>
      <c r="E32" s="687"/>
      <c r="F32" s="687"/>
      <c r="G32" s="687"/>
      <c r="H32" s="687"/>
    </row>
    <row r="33" spans="1:7">
      <c r="A33" s="8"/>
      <c r="B33" s="12"/>
      <c r="C33" s="12"/>
      <c r="D33" s="12"/>
      <c r="E33" s="12"/>
    </row>
    <row r="34" spans="1:7">
      <c r="B34" s="14"/>
      <c r="C34" s="14"/>
      <c r="D34" s="14"/>
      <c r="E34" s="14"/>
    </row>
    <row r="40" spans="1:7">
      <c r="G40" s="534"/>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hyperlinks>
    <hyperlink ref="I1"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L40"/>
  <sheetViews>
    <sheetView showGridLines="0" view="pageBreakPreview" zoomScale="90" zoomScaleNormal="100" zoomScaleSheetLayoutView="90" workbookViewId="0">
      <selection activeCell="G15" sqref="G15"/>
    </sheetView>
  </sheetViews>
  <sheetFormatPr defaultRowHeight="12.75"/>
  <cols>
    <col min="1" max="1" width="27.25" style="1" customWidth="1"/>
    <col min="2" max="2" width="12.625" style="1" customWidth="1"/>
    <col min="3" max="3" width="13.75" style="1" customWidth="1"/>
    <col min="4" max="4" width="12.625" style="20" customWidth="1"/>
    <col min="5" max="5" width="8.875" style="1" customWidth="1"/>
    <col min="6" max="6" width="9" style="1" customWidth="1"/>
    <col min="7" max="7" width="10.75" style="1" customWidth="1"/>
    <col min="8" max="8" width="9" style="1"/>
    <col min="9" max="9" width="12.625" style="1" bestFit="1" customWidth="1"/>
    <col min="10" max="10" width="9" style="1"/>
    <col min="11" max="11" width="16.875" style="1" customWidth="1"/>
    <col min="12" max="252" width="9" style="1"/>
    <col min="253" max="253" width="25.375" style="1" customWidth="1"/>
    <col min="254" max="254" width="11.375" style="1" customWidth="1"/>
    <col min="255" max="255" width="12.875" style="1" customWidth="1"/>
    <col min="256" max="256" width="12.625" style="1" customWidth="1"/>
    <col min="257" max="257" width="12.375" style="1" customWidth="1"/>
    <col min="258" max="258" width="11.875" style="1" customWidth="1"/>
    <col min="259" max="259" width="0" style="1" hidden="1" customWidth="1"/>
    <col min="260" max="260" width="9" style="1" customWidth="1"/>
    <col min="261" max="261" width="12.25" style="1" customWidth="1"/>
    <col min="262" max="262" width="10.25" style="1" bestFit="1" customWidth="1"/>
    <col min="263" max="263" width="10.625" style="1" customWidth="1"/>
    <col min="264" max="508" width="9" style="1"/>
    <col min="509" max="509" width="25.375" style="1" customWidth="1"/>
    <col min="510" max="510" width="11.375" style="1" customWidth="1"/>
    <col min="511" max="511" width="12.875" style="1" customWidth="1"/>
    <col min="512" max="512" width="12.625" style="1" customWidth="1"/>
    <col min="513" max="513" width="12.375" style="1" customWidth="1"/>
    <col min="514" max="514" width="11.875" style="1" customWidth="1"/>
    <col min="515" max="515" width="0" style="1" hidden="1" customWidth="1"/>
    <col min="516" max="516" width="9" style="1" customWidth="1"/>
    <col min="517" max="517" width="12.25" style="1" customWidth="1"/>
    <col min="518" max="518" width="10.25" style="1" bestFit="1" customWidth="1"/>
    <col min="519" max="519" width="10.625" style="1" customWidth="1"/>
    <col min="520" max="764" width="9" style="1"/>
    <col min="765" max="765" width="25.375" style="1" customWidth="1"/>
    <col min="766" max="766" width="11.375" style="1" customWidth="1"/>
    <col min="767" max="767" width="12.875" style="1" customWidth="1"/>
    <col min="768" max="768" width="12.625" style="1" customWidth="1"/>
    <col min="769" max="769" width="12.375" style="1" customWidth="1"/>
    <col min="770" max="770" width="11.875" style="1" customWidth="1"/>
    <col min="771" max="771" width="0" style="1" hidden="1" customWidth="1"/>
    <col min="772" max="772" width="9" style="1" customWidth="1"/>
    <col min="773" max="773" width="12.25" style="1" customWidth="1"/>
    <col min="774" max="774" width="10.25" style="1" bestFit="1" customWidth="1"/>
    <col min="775" max="775" width="10.625" style="1" customWidth="1"/>
    <col min="776" max="1020" width="9" style="1"/>
    <col min="1021" max="1021" width="25.375" style="1" customWidth="1"/>
    <col min="1022" max="1022" width="11.375" style="1" customWidth="1"/>
    <col min="1023" max="1023" width="12.875" style="1" customWidth="1"/>
    <col min="1024" max="1024" width="12.625" style="1" customWidth="1"/>
    <col min="1025" max="1025" width="12.375" style="1" customWidth="1"/>
    <col min="1026" max="1026" width="11.875" style="1" customWidth="1"/>
    <col min="1027" max="1027" width="0" style="1" hidden="1" customWidth="1"/>
    <col min="1028" max="1028" width="9" style="1" customWidth="1"/>
    <col min="1029" max="1029" width="12.25" style="1" customWidth="1"/>
    <col min="1030" max="1030" width="10.25" style="1" bestFit="1" customWidth="1"/>
    <col min="1031" max="1031" width="10.625" style="1" customWidth="1"/>
    <col min="1032" max="1276" width="9" style="1"/>
    <col min="1277" max="1277" width="25.375" style="1" customWidth="1"/>
    <col min="1278" max="1278" width="11.375" style="1" customWidth="1"/>
    <col min="1279" max="1279" width="12.875" style="1" customWidth="1"/>
    <col min="1280" max="1280" width="12.625" style="1" customWidth="1"/>
    <col min="1281" max="1281" width="12.375" style="1" customWidth="1"/>
    <col min="1282" max="1282" width="11.875" style="1" customWidth="1"/>
    <col min="1283" max="1283" width="0" style="1" hidden="1" customWidth="1"/>
    <col min="1284" max="1284" width="9" style="1" customWidth="1"/>
    <col min="1285" max="1285" width="12.25" style="1" customWidth="1"/>
    <col min="1286" max="1286" width="10.25" style="1" bestFit="1" customWidth="1"/>
    <col min="1287" max="1287" width="10.625" style="1" customWidth="1"/>
    <col min="1288" max="1532" width="9" style="1"/>
    <col min="1533" max="1533" width="25.375" style="1" customWidth="1"/>
    <col min="1534" max="1534" width="11.375" style="1" customWidth="1"/>
    <col min="1535" max="1535" width="12.875" style="1" customWidth="1"/>
    <col min="1536" max="1536" width="12.625" style="1" customWidth="1"/>
    <col min="1537" max="1537" width="12.375" style="1" customWidth="1"/>
    <col min="1538" max="1538" width="11.875" style="1" customWidth="1"/>
    <col min="1539" max="1539" width="0" style="1" hidden="1" customWidth="1"/>
    <col min="1540" max="1540" width="9" style="1" customWidth="1"/>
    <col min="1541" max="1541" width="12.25" style="1" customWidth="1"/>
    <col min="1542" max="1542" width="10.25" style="1" bestFit="1" customWidth="1"/>
    <col min="1543" max="1543" width="10.625" style="1" customWidth="1"/>
    <col min="1544" max="1788" width="9" style="1"/>
    <col min="1789" max="1789" width="25.375" style="1" customWidth="1"/>
    <col min="1790" max="1790" width="11.375" style="1" customWidth="1"/>
    <col min="1791" max="1791" width="12.875" style="1" customWidth="1"/>
    <col min="1792" max="1792" width="12.625" style="1" customWidth="1"/>
    <col min="1793" max="1793" width="12.375" style="1" customWidth="1"/>
    <col min="1794" max="1794" width="11.875" style="1" customWidth="1"/>
    <col min="1795" max="1795" width="0" style="1" hidden="1" customWidth="1"/>
    <col min="1796" max="1796" width="9" style="1" customWidth="1"/>
    <col min="1797" max="1797" width="12.25" style="1" customWidth="1"/>
    <col min="1798" max="1798" width="10.25" style="1" bestFit="1" customWidth="1"/>
    <col min="1799" max="1799" width="10.625" style="1" customWidth="1"/>
    <col min="1800" max="2044" width="9" style="1"/>
    <col min="2045" max="2045" width="25.375" style="1" customWidth="1"/>
    <col min="2046" max="2046" width="11.375" style="1" customWidth="1"/>
    <col min="2047" max="2047" width="12.875" style="1" customWidth="1"/>
    <col min="2048" max="2048" width="12.625" style="1" customWidth="1"/>
    <col min="2049" max="2049" width="12.375" style="1" customWidth="1"/>
    <col min="2050" max="2050" width="11.875" style="1" customWidth="1"/>
    <col min="2051" max="2051" width="0" style="1" hidden="1" customWidth="1"/>
    <col min="2052" max="2052" width="9" style="1" customWidth="1"/>
    <col min="2053" max="2053" width="12.25" style="1" customWidth="1"/>
    <col min="2054" max="2054" width="10.25" style="1" bestFit="1" customWidth="1"/>
    <col min="2055" max="2055" width="10.625" style="1" customWidth="1"/>
    <col min="2056" max="2300" width="9" style="1"/>
    <col min="2301" max="2301" width="25.375" style="1" customWidth="1"/>
    <col min="2302" max="2302" width="11.375" style="1" customWidth="1"/>
    <col min="2303" max="2303" width="12.875" style="1" customWidth="1"/>
    <col min="2304" max="2304" width="12.625" style="1" customWidth="1"/>
    <col min="2305" max="2305" width="12.375" style="1" customWidth="1"/>
    <col min="2306" max="2306" width="11.875" style="1" customWidth="1"/>
    <col min="2307" max="2307" width="0" style="1" hidden="1" customWidth="1"/>
    <col min="2308" max="2308" width="9" style="1" customWidth="1"/>
    <col min="2309" max="2309" width="12.25" style="1" customWidth="1"/>
    <col min="2310" max="2310" width="10.25" style="1" bestFit="1" customWidth="1"/>
    <col min="2311" max="2311" width="10.625" style="1" customWidth="1"/>
    <col min="2312" max="2556" width="9" style="1"/>
    <col min="2557" max="2557" width="25.375" style="1" customWidth="1"/>
    <col min="2558" max="2558" width="11.375" style="1" customWidth="1"/>
    <col min="2559" max="2559" width="12.875" style="1" customWidth="1"/>
    <col min="2560" max="2560" width="12.625" style="1" customWidth="1"/>
    <col min="2561" max="2561" width="12.375" style="1" customWidth="1"/>
    <col min="2562" max="2562" width="11.875" style="1" customWidth="1"/>
    <col min="2563" max="2563" width="0" style="1" hidden="1" customWidth="1"/>
    <col min="2564" max="2564" width="9" style="1" customWidth="1"/>
    <col min="2565" max="2565" width="12.25" style="1" customWidth="1"/>
    <col min="2566" max="2566" width="10.25" style="1" bestFit="1" customWidth="1"/>
    <col min="2567" max="2567" width="10.625" style="1" customWidth="1"/>
    <col min="2568" max="2812" width="9" style="1"/>
    <col min="2813" max="2813" width="25.375" style="1" customWidth="1"/>
    <col min="2814" max="2814" width="11.375" style="1" customWidth="1"/>
    <col min="2815" max="2815" width="12.875" style="1" customWidth="1"/>
    <col min="2816" max="2816" width="12.625" style="1" customWidth="1"/>
    <col min="2817" max="2817" width="12.375" style="1" customWidth="1"/>
    <col min="2818" max="2818" width="11.875" style="1" customWidth="1"/>
    <col min="2819" max="2819" width="0" style="1" hidden="1" customWidth="1"/>
    <col min="2820" max="2820" width="9" style="1" customWidth="1"/>
    <col min="2821" max="2821" width="12.25" style="1" customWidth="1"/>
    <col min="2822" max="2822" width="10.25" style="1" bestFit="1" customWidth="1"/>
    <col min="2823" max="2823" width="10.625" style="1" customWidth="1"/>
    <col min="2824" max="3068" width="9" style="1"/>
    <col min="3069" max="3069" width="25.375" style="1" customWidth="1"/>
    <col min="3070" max="3070" width="11.375" style="1" customWidth="1"/>
    <col min="3071" max="3071" width="12.875" style="1" customWidth="1"/>
    <col min="3072" max="3072" width="12.625" style="1" customWidth="1"/>
    <col min="3073" max="3073" width="12.375" style="1" customWidth="1"/>
    <col min="3074" max="3074" width="11.875" style="1" customWidth="1"/>
    <col min="3075" max="3075" width="0" style="1" hidden="1" customWidth="1"/>
    <col min="3076" max="3076" width="9" style="1" customWidth="1"/>
    <col min="3077" max="3077" width="12.25" style="1" customWidth="1"/>
    <col min="3078" max="3078" width="10.25" style="1" bestFit="1" customWidth="1"/>
    <col min="3079" max="3079" width="10.625" style="1" customWidth="1"/>
    <col min="3080" max="3324" width="9" style="1"/>
    <col min="3325" max="3325" width="25.375" style="1" customWidth="1"/>
    <col min="3326" max="3326" width="11.375" style="1" customWidth="1"/>
    <col min="3327" max="3327" width="12.875" style="1" customWidth="1"/>
    <col min="3328" max="3328" width="12.625" style="1" customWidth="1"/>
    <col min="3329" max="3329" width="12.375" style="1" customWidth="1"/>
    <col min="3330" max="3330" width="11.875" style="1" customWidth="1"/>
    <col min="3331" max="3331" width="0" style="1" hidden="1" customWidth="1"/>
    <col min="3332" max="3332" width="9" style="1" customWidth="1"/>
    <col min="3333" max="3333" width="12.25" style="1" customWidth="1"/>
    <col min="3334" max="3334" width="10.25" style="1" bestFit="1" customWidth="1"/>
    <col min="3335" max="3335" width="10.625" style="1" customWidth="1"/>
    <col min="3336" max="3580" width="9" style="1"/>
    <col min="3581" max="3581" width="25.375" style="1" customWidth="1"/>
    <col min="3582" max="3582" width="11.375" style="1" customWidth="1"/>
    <col min="3583" max="3583" width="12.875" style="1" customWidth="1"/>
    <col min="3584" max="3584" width="12.625" style="1" customWidth="1"/>
    <col min="3585" max="3585" width="12.375" style="1" customWidth="1"/>
    <col min="3586" max="3586" width="11.875" style="1" customWidth="1"/>
    <col min="3587" max="3587" width="0" style="1" hidden="1" customWidth="1"/>
    <col min="3588" max="3588" width="9" style="1" customWidth="1"/>
    <col min="3589" max="3589" width="12.25" style="1" customWidth="1"/>
    <col min="3590" max="3590" width="10.25" style="1" bestFit="1" customWidth="1"/>
    <col min="3591" max="3591" width="10.625" style="1" customWidth="1"/>
    <col min="3592" max="3836" width="9" style="1"/>
    <col min="3837" max="3837" width="25.375" style="1" customWidth="1"/>
    <col min="3838" max="3838" width="11.375" style="1" customWidth="1"/>
    <col min="3839" max="3839" width="12.875" style="1" customWidth="1"/>
    <col min="3840" max="3840" width="12.625" style="1" customWidth="1"/>
    <col min="3841" max="3841" width="12.375" style="1" customWidth="1"/>
    <col min="3842" max="3842" width="11.875" style="1" customWidth="1"/>
    <col min="3843" max="3843" width="0" style="1" hidden="1" customWidth="1"/>
    <col min="3844" max="3844" width="9" style="1" customWidth="1"/>
    <col min="3845" max="3845" width="12.25" style="1" customWidth="1"/>
    <col min="3846" max="3846" width="10.25" style="1" bestFit="1" customWidth="1"/>
    <col min="3847" max="3847" width="10.625" style="1" customWidth="1"/>
    <col min="3848" max="4092" width="9" style="1"/>
    <col min="4093" max="4093" width="25.375" style="1" customWidth="1"/>
    <col min="4094" max="4094" width="11.375" style="1" customWidth="1"/>
    <col min="4095" max="4095" width="12.875" style="1" customWidth="1"/>
    <col min="4096" max="4096" width="12.625" style="1" customWidth="1"/>
    <col min="4097" max="4097" width="12.375" style="1" customWidth="1"/>
    <col min="4098" max="4098" width="11.875" style="1" customWidth="1"/>
    <col min="4099" max="4099" width="0" style="1" hidden="1" customWidth="1"/>
    <col min="4100" max="4100" width="9" style="1" customWidth="1"/>
    <col min="4101" max="4101" width="12.25" style="1" customWidth="1"/>
    <col min="4102" max="4102" width="10.25" style="1" bestFit="1" customWidth="1"/>
    <col min="4103" max="4103" width="10.625" style="1" customWidth="1"/>
    <col min="4104" max="4348" width="9" style="1"/>
    <col min="4349" max="4349" width="25.375" style="1" customWidth="1"/>
    <col min="4350" max="4350" width="11.375" style="1" customWidth="1"/>
    <col min="4351" max="4351" width="12.875" style="1" customWidth="1"/>
    <col min="4352" max="4352" width="12.625" style="1" customWidth="1"/>
    <col min="4353" max="4353" width="12.375" style="1" customWidth="1"/>
    <col min="4354" max="4354" width="11.875" style="1" customWidth="1"/>
    <col min="4355" max="4355" width="0" style="1" hidden="1" customWidth="1"/>
    <col min="4356" max="4356" width="9" style="1" customWidth="1"/>
    <col min="4357" max="4357" width="12.25" style="1" customWidth="1"/>
    <col min="4358" max="4358" width="10.25" style="1" bestFit="1" customWidth="1"/>
    <col min="4359" max="4359" width="10.625" style="1" customWidth="1"/>
    <col min="4360" max="4604" width="9" style="1"/>
    <col min="4605" max="4605" width="25.375" style="1" customWidth="1"/>
    <col min="4606" max="4606" width="11.375" style="1" customWidth="1"/>
    <col min="4607" max="4607" width="12.875" style="1" customWidth="1"/>
    <col min="4608" max="4608" width="12.625" style="1" customWidth="1"/>
    <col min="4609" max="4609" width="12.375" style="1" customWidth="1"/>
    <col min="4610" max="4610" width="11.875" style="1" customWidth="1"/>
    <col min="4611" max="4611" width="0" style="1" hidden="1" customWidth="1"/>
    <col min="4612" max="4612" width="9" style="1" customWidth="1"/>
    <col min="4613" max="4613" width="12.25" style="1" customWidth="1"/>
    <col min="4614" max="4614" width="10.25" style="1" bestFit="1" customWidth="1"/>
    <col min="4615" max="4615" width="10.625" style="1" customWidth="1"/>
    <col min="4616" max="4860" width="9" style="1"/>
    <col min="4861" max="4861" width="25.375" style="1" customWidth="1"/>
    <col min="4862" max="4862" width="11.375" style="1" customWidth="1"/>
    <col min="4863" max="4863" width="12.875" style="1" customWidth="1"/>
    <col min="4864" max="4864" width="12.625" style="1" customWidth="1"/>
    <col min="4865" max="4865" width="12.375" style="1" customWidth="1"/>
    <col min="4866" max="4866" width="11.875" style="1" customWidth="1"/>
    <col min="4867" max="4867" width="0" style="1" hidden="1" customWidth="1"/>
    <col min="4868" max="4868" width="9" style="1" customWidth="1"/>
    <col min="4869" max="4869" width="12.25" style="1" customWidth="1"/>
    <col min="4870" max="4870" width="10.25" style="1" bestFit="1" customWidth="1"/>
    <col min="4871" max="4871" width="10.625" style="1" customWidth="1"/>
    <col min="4872" max="5116" width="9" style="1"/>
    <col min="5117" max="5117" width="25.375" style="1" customWidth="1"/>
    <col min="5118" max="5118" width="11.375" style="1" customWidth="1"/>
    <col min="5119" max="5119" width="12.875" style="1" customWidth="1"/>
    <col min="5120" max="5120" width="12.625" style="1" customWidth="1"/>
    <col min="5121" max="5121" width="12.375" style="1" customWidth="1"/>
    <col min="5122" max="5122" width="11.875" style="1" customWidth="1"/>
    <col min="5123" max="5123" width="0" style="1" hidden="1" customWidth="1"/>
    <col min="5124" max="5124" width="9" style="1" customWidth="1"/>
    <col min="5125" max="5125" width="12.25" style="1" customWidth="1"/>
    <col min="5126" max="5126" width="10.25" style="1" bestFit="1" customWidth="1"/>
    <col min="5127" max="5127" width="10.625" style="1" customWidth="1"/>
    <col min="5128" max="5372" width="9" style="1"/>
    <col min="5373" max="5373" width="25.375" style="1" customWidth="1"/>
    <col min="5374" max="5374" width="11.375" style="1" customWidth="1"/>
    <col min="5375" max="5375" width="12.875" style="1" customWidth="1"/>
    <col min="5376" max="5376" width="12.625" style="1" customWidth="1"/>
    <col min="5377" max="5377" width="12.375" style="1" customWidth="1"/>
    <col min="5378" max="5378" width="11.875" style="1" customWidth="1"/>
    <col min="5379" max="5379" width="0" style="1" hidden="1" customWidth="1"/>
    <col min="5380" max="5380" width="9" style="1" customWidth="1"/>
    <col min="5381" max="5381" width="12.25" style="1" customWidth="1"/>
    <col min="5382" max="5382" width="10.25" style="1" bestFit="1" customWidth="1"/>
    <col min="5383" max="5383" width="10.625" style="1" customWidth="1"/>
    <col min="5384" max="5628" width="9" style="1"/>
    <col min="5629" max="5629" width="25.375" style="1" customWidth="1"/>
    <col min="5630" max="5630" width="11.375" style="1" customWidth="1"/>
    <col min="5631" max="5631" width="12.875" style="1" customWidth="1"/>
    <col min="5632" max="5632" width="12.625" style="1" customWidth="1"/>
    <col min="5633" max="5633" width="12.375" style="1" customWidth="1"/>
    <col min="5634" max="5634" width="11.875" style="1" customWidth="1"/>
    <col min="5635" max="5635" width="0" style="1" hidden="1" customWidth="1"/>
    <col min="5636" max="5636" width="9" style="1" customWidth="1"/>
    <col min="5637" max="5637" width="12.25" style="1" customWidth="1"/>
    <col min="5638" max="5638" width="10.25" style="1" bestFit="1" customWidth="1"/>
    <col min="5639" max="5639" width="10.625" style="1" customWidth="1"/>
    <col min="5640" max="5884" width="9" style="1"/>
    <col min="5885" max="5885" width="25.375" style="1" customWidth="1"/>
    <col min="5886" max="5886" width="11.375" style="1" customWidth="1"/>
    <col min="5887" max="5887" width="12.875" style="1" customWidth="1"/>
    <col min="5888" max="5888" width="12.625" style="1" customWidth="1"/>
    <col min="5889" max="5889" width="12.375" style="1" customWidth="1"/>
    <col min="5890" max="5890" width="11.875" style="1" customWidth="1"/>
    <col min="5891" max="5891" width="0" style="1" hidden="1" customWidth="1"/>
    <col min="5892" max="5892" width="9" style="1" customWidth="1"/>
    <col min="5893" max="5893" width="12.25" style="1" customWidth="1"/>
    <col min="5894" max="5894" width="10.25" style="1" bestFit="1" customWidth="1"/>
    <col min="5895" max="5895" width="10.625" style="1" customWidth="1"/>
    <col min="5896" max="6140" width="9" style="1"/>
    <col min="6141" max="6141" width="25.375" style="1" customWidth="1"/>
    <col min="6142" max="6142" width="11.375" style="1" customWidth="1"/>
    <col min="6143" max="6143" width="12.875" style="1" customWidth="1"/>
    <col min="6144" max="6144" width="12.625" style="1" customWidth="1"/>
    <col min="6145" max="6145" width="12.375" style="1" customWidth="1"/>
    <col min="6146" max="6146" width="11.875" style="1" customWidth="1"/>
    <col min="6147" max="6147" width="0" style="1" hidden="1" customWidth="1"/>
    <col min="6148" max="6148" width="9" style="1" customWidth="1"/>
    <col min="6149" max="6149" width="12.25" style="1" customWidth="1"/>
    <col min="6150" max="6150" width="10.25" style="1" bestFit="1" customWidth="1"/>
    <col min="6151" max="6151" width="10.625" style="1" customWidth="1"/>
    <col min="6152" max="6396" width="9" style="1"/>
    <col min="6397" max="6397" width="25.375" style="1" customWidth="1"/>
    <col min="6398" max="6398" width="11.375" style="1" customWidth="1"/>
    <col min="6399" max="6399" width="12.875" style="1" customWidth="1"/>
    <col min="6400" max="6400" width="12.625" style="1" customWidth="1"/>
    <col min="6401" max="6401" width="12.375" style="1" customWidth="1"/>
    <col min="6402" max="6402" width="11.875" style="1" customWidth="1"/>
    <col min="6403" max="6403" width="0" style="1" hidden="1" customWidth="1"/>
    <col min="6404" max="6404" width="9" style="1" customWidth="1"/>
    <col min="6405" max="6405" width="12.25" style="1" customWidth="1"/>
    <col min="6406" max="6406" width="10.25" style="1" bestFit="1" customWidth="1"/>
    <col min="6407" max="6407" width="10.625" style="1" customWidth="1"/>
    <col min="6408" max="6652" width="9" style="1"/>
    <col min="6653" max="6653" width="25.375" style="1" customWidth="1"/>
    <col min="6654" max="6654" width="11.375" style="1" customWidth="1"/>
    <col min="6655" max="6655" width="12.875" style="1" customWidth="1"/>
    <col min="6656" max="6656" width="12.625" style="1" customWidth="1"/>
    <col min="6657" max="6657" width="12.375" style="1" customWidth="1"/>
    <col min="6658" max="6658" width="11.875" style="1" customWidth="1"/>
    <col min="6659" max="6659" width="0" style="1" hidden="1" customWidth="1"/>
    <col min="6660" max="6660" width="9" style="1" customWidth="1"/>
    <col min="6661" max="6661" width="12.25" style="1" customWidth="1"/>
    <col min="6662" max="6662" width="10.25" style="1" bestFit="1" customWidth="1"/>
    <col min="6663" max="6663" width="10.625" style="1" customWidth="1"/>
    <col min="6664" max="6908" width="9" style="1"/>
    <col min="6909" max="6909" width="25.375" style="1" customWidth="1"/>
    <col min="6910" max="6910" width="11.375" style="1" customWidth="1"/>
    <col min="6911" max="6911" width="12.875" style="1" customWidth="1"/>
    <col min="6912" max="6912" width="12.625" style="1" customWidth="1"/>
    <col min="6913" max="6913" width="12.375" style="1" customWidth="1"/>
    <col min="6914" max="6914" width="11.875" style="1" customWidth="1"/>
    <col min="6915" max="6915" width="0" style="1" hidden="1" customWidth="1"/>
    <col min="6916" max="6916" width="9" style="1" customWidth="1"/>
    <col min="6917" max="6917" width="12.25" style="1" customWidth="1"/>
    <col min="6918" max="6918" width="10.25" style="1" bestFit="1" customWidth="1"/>
    <col min="6919" max="6919" width="10.625" style="1" customWidth="1"/>
    <col min="6920" max="7164" width="9" style="1"/>
    <col min="7165" max="7165" width="25.375" style="1" customWidth="1"/>
    <col min="7166" max="7166" width="11.375" style="1" customWidth="1"/>
    <col min="7167" max="7167" width="12.875" style="1" customWidth="1"/>
    <col min="7168" max="7168" width="12.625" style="1" customWidth="1"/>
    <col min="7169" max="7169" width="12.375" style="1" customWidth="1"/>
    <col min="7170" max="7170" width="11.875" style="1" customWidth="1"/>
    <col min="7171" max="7171" width="0" style="1" hidden="1" customWidth="1"/>
    <col min="7172" max="7172" width="9" style="1" customWidth="1"/>
    <col min="7173" max="7173" width="12.25" style="1" customWidth="1"/>
    <col min="7174" max="7174" width="10.25" style="1" bestFit="1" customWidth="1"/>
    <col min="7175" max="7175" width="10.625" style="1" customWidth="1"/>
    <col min="7176" max="7420" width="9" style="1"/>
    <col min="7421" max="7421" width="25.375" style="1" customWidth="1"/>
    <col min="7422" max="7422" width="11.375" style="1" customWidth="1"/>
    <col min="7423" max="7423" width="12.875" style="1" customWidth="1"/>
    <col min="7424" max="7424" width="12.625" style="1" customWidth="1"/>
    <col min="7425" max="7425" width="12.375" style="1" customWidth="1"/>
    <col min="7426" max="7426" width="11.875" style="1" customWidth="1"/>
    <col min="7427" max="7427" width="0" style="1" hidden="1" customWidth="1"/>
    <col min="7428" max="7428" width="9" style="1" customWidth="1"/>
    <col min="7429" max="7429" width="12.25" style="1" customWidth="1"/>
    <col min="7430" max="7430" width="10.25" style="1" bestFit="1" customWidth="1"/>
    <col min="7431" max="7431" width="10.625" style="1" customWidth="1"/>
    <col min="7432" max="7676" width="9" style="1"/>
    <col min="7677" max="7677" width="25.375" style="1" customWidth="1"/>
    <col min="7678" max="7678" width="11.375" style="1" customWidth="1"/>
    <col min="7679" max="7679" width="12.875" style="1" customWidth="1"/>
    <col min="7680" max="7680" width="12.625" style="1" customWidth="1"/>
    <col min="7681" max="7681" width="12.375" style="1" customWidth="1"/>
    <col min="7682" max="7682" width="11.875" style="1" customWidth="1"/>
    <col min="7683" max="7683" width="0" style="1" hidden="1" customWidth="1"/>
    <col min="7684" max="7684" width="9" style="1" customWidth="1"/>
    <col min="7685" max="7685" width="12.25" style="1" customWidth="1"/>
    <col min="7686" max="7686" width="10.25" style="1" bestFit="1" customWidth="1"/>
    <col min="7687" max="7687" width="10.625" style="1" customWidth="1"/>
    <col min="7688" max="7932" width="9" style="1"/>
    <col min="7933" max="7933" width="25.375" style="1" customWidth="1"/>
    <col min="7934" max="7934" width="11.375" style="1" customWidth="1"/>
    <col min="7935" max="7935" width="12.875" style="1" customWidth="1"/>
    <col min="7936" max="7936" width="12.625" style="1" customWidth="1"/>
    <col min="7937" max="7937" width="12.375" style="1" customWidth="1"/>
    <col min="7938" max="7938" width="11.875" style="1" customWidth="1"/>
    <col min="7939" max="7939" width="0" style="1" hidden="1" customWidth="1"/>
    <col min="7940" max="7940" width="9" style="1" customWidth="1"/>
    <col min="7941" max="7941" width="12.25" style="1" customWidth="1"/>
    <col min="7942" max="7942" width="10.25" style="1" bestFit="1" customWidth="1"/>
    <col min="7943" max="7943" width="10.625" style="1" customWidth="1"/>
    <col min="7944" max="8188" width="9" style="1"/>
    <col min="8189" max="8189" width="25.375" style="1" customWidth="1"/>
    <col min="8190" max="8190" width="11.375" style="1" customWidth="1"/>
    <col min="8191" max="8191" width="12.875" style="1" customWidth="1"/>
    <col min="8192" max="8192" width="12.625" style="1" customWidth="1"/>
    <col min="8193" max="8193" width="12.375" style="1" customWidth="1"/>
    <col min="8194" max="8194" width="11.875" style="1" customWidth="1"/>
    <col min="8195" max="8195" width="0" style="1" hidden="1" customWidth="1"/>
    <col min="8196" max="8196" width="9" style="1" customWidth="1"/>
    <col min="8197" max="8197" width="12.25" style="1" customWidth="1"/>
    <col min="8198" max="8198" width="10.25" style="1" bestFit="1" customWidth="1"/>
    <col min="8199" max="8199" width="10.625" style="1" customWidth="1"/>
    <col min="8200" max="8444" width="9" style="1"/>
    <col min="8445" max="8445" width="25.375" style="1" customWidth="1"/>
    <col min="8446" max="8446" width="11.375" style="1" customWidth="1"/>
    <col min="8447" max="8447" width="12.875" style="1" customWidth="1"/>
    <col min="8448" max="8448" width="12.625" style="1" customWidth="1"/>
    <col min="8449" max="8449" width="12.375" style="1" customWidth="1"/>
    <col min="8450" max="8450" width="11.875" style="1" customWidth="1"/>
    <col min="8451" max="8451" width="0" style="1" hidden="1" customWidth="1"/>
    <col min="8452" max="8452" width="9" style="1" customWidth="1"/>
    <col min="8453" max="8453" width="12.25" style="1" customWidth="1"/>
    <col min="8454" max="8454" width="10.25" style="1" bestFit="1" customWidth="1"/>
    <col min="8455" max="8455" width="10.625" style="1" customWidth="1"/>
    <col min="8456" max="8700" width="9" style="1"/>
    <col min="8701" max="8701" width="25.375" style="1" customWidth="1"/>
    <col min="8702" max="8702" width="11.375" style="1" customWidth="1"/>
    <col min="8703" max="8703" width="12.875" style="1" customWidth="1"/>
    <col min="8704" max="8704" width="12.625" style="1" customWidth="1"/>
    <col min="8705" max="8705" width="12.375" style="1" customWidth="1"/>
    <col min="8706" max="8706" width="11.875" style="1" customWidth="1"/>
    <col min="8707" max="8707" width="0" style="1" hidden="1" customWidth="1"/>
    <col min="8708" max="8708" width="9" style="1" customWidth="1"/>
    <col min="8709" max="8709" width="12.25" style="1" customWidth="1"/>
    <col min="8710" max="8710" width="10.25" style="1" bestFit="1" customWidth="1"/>
    <col min="8711" max="8711" width="10.625" style="1" customWidth="1"/>
    <col min="8712" max="8956" width="9" style="1"/>
    <col min="8957" max="8957" width="25.375" style="1" customWidth="1"/>
    <col min="8958" max="8958" width="11.375" style="1" customWidth="1"/>
    <col min="8959" max="8959" width="12.875" style="1" customWidth="1"/>
    <col min="8960" max="8960" width="12.625" style="1" customWidth="1"/>
    <col min="8961" max="8961" width="12.375" style="1" customWidth="1"/>
    <col min="8962" max="8962" width="11.875" style="1" customWidth="1"/>
    <col min="8963" max="8963" width="0" style="1" hidden="1" customWidth="1"/>
    <col min="8964" max="8964" width="9" style="1" customWidth="1"/>
    <col min="8965" max="8965" width="12.25" style="1" customWidth="1"/>
    <col min="8966" max="8966" width="10.25" style="1" bestFit="1" customWidth="1"/>
    <col min="8967" max="8967" width="10.625" style="1" customWidth="1"/>
    <col min="8968" max="9212" width="9" style="1"/>
    <col min="9213" max="9213" width="25.375" style="1" customWidth="1"/>
    <col min="9214" max="9214" width="11.375" style="1" customWidth="1"/>
    <col min="9215" max="9215" width="12.875" style="1" customWidth="1"/>
    <col min="9216" max="9216" width="12.625" style="1" customWidth="1"/>
    <col min="9217" max="9217" width="12.375" style="1" customWidth="1"/>
    <col min="9218" max="9218" width="11.875" style="1" customWidth="1"/>
    <col min="9219" max="9219" width="0" style="1" hidden="1" customWidth="1"/>
    <col min="9220" max="9220" width="9" style="1" customWidth="1"/>
    <col min="9221" max="9221" width="12.25" style="1" customWidth="1"/>
    <col min="9222" max="9222" width="10.25" style="1" bestFit="1" customWidth="1"/>
    <col min="9223" max="9223" width="10.625" style="1" customWidth="1"/>
    <col min="9224" max="9468" width="9" style="1"/>
    <col min="9469" max="9469" width="25.375" style="1" customWidth="1"/>
    <col min="9470" max="9470" width="11.375" style="1" customWidth="1"/>
    <col min="9471" max="9471" width="12.875" style="1" customWidth="1"/>
    <col min="9472" max="9472" width="12.625" style="1" customWidth="1"/>
    <col min="9473" max="9473" width="12.375" style="1" customWidth="1"/>
    <col min="9474" max="9474" width="11.875" style="1" customWidth="1"/>
    <col min="9475" max="9475" width="0" style="1" hidden="1" customWidth="1"/>
    <col min="9476" max="9476" width="9" style="1" customWidth="1"/>
    <col min="9477" max="9477" width="12.25" style="1" customWidth="1"/>
    <col min="9478" max="9478" width="10.25" style="1" bestFit="1" customWidth="1"/>
    <col min="9479" max="9479" width="10.625" style="1" customWidth="1"/>
    <col min="9480" max="9724" width="9" style="1"/>
    <col min="9725" max="9725" width="25.375" style="1" customWidth="1"/>
    <col min="9726" max="9726" width="11.375" style="1" customWidth="1"/>
    <col min="9727" max="9727" width="12.875" style="1" customWidth="1"/>
    <col min="9728" max="9728" width="12.625" style="1" customWidth="1"/>
    <col min="9729" max="9729" width="12.375" style="1" customWidth="1"/>
    <col min="9730" max="9730" width="11.875" style="1" customWidth="1"/>
    <col min="9731" max="9731" width="0" style="1" hidden="1" customWidth="1"/>
    <col min="9732" max="9732" width="9" style="1" customWidth="1"/>
    <col min="9733" max="9733" width="12.25" style="1" customWidth="1"/>
    <col min="9734" max="9734" width="10.25" style="1" bestFit="1" customWidth="1"/>
    <col min="9735" max="9735" width="10.625" style="1" customWidth="1"/>
    <col min="9736" max="9980" width="9" style="1"/>
    <col min="9981" max="9981" width="25.375" style="1" customWidth="1"/>
    <col min="9982" max="9982" width="11.375" style="1" customWidth="1"/>
    <col min="9983" max="9983" width="12.875" style="1" customWidth="1"/>
    <col min="9984" max="9984" width="12.625" style="1" customWidth="1"/>
    <col min="9985" max="9985" width="12.375" style="1" customWidth="1"/>
    <col min="9986" max="9986" width="11.875" style="1" customWidth="1"/>
    <col min="9987" max="9987" width="0" style="1" hidden="1" customWidth="1"/>
    <col min="9988" max="9988" width="9" style="1" customWidth="1"/>
    <col min="9989" max="9989" width="12.25" style="1" customWidth="1"/>
    <col min="9990" max="9990" width="10.25" style="1" bestFit="1" customWidth="1"/>
    <col min="9991" max="9991" width="10.625" style="1" customWidth="1"/>
    <col min="9992" max="10236" width="9" style="1"/>
    <col min="10237" max="10237" width="25.375" style="1" customWidth="1"/>
    <col min="10238" max="10238" width="11.375" style="1" customWidth="1"/>
    <col min="10239" max="10239" width="12.875" style="1" customWidth="1"/>
    <col min="10240" max="10240" width="12.625" style="1" customWidth="1"/>
    <col min="10241" max="10241" width="12.375" style="1" customWidth="1"/>
    <col min="10242" max="10242" width="11.875" style="1" customWidth="1"/>
    <col min="10243" max="10243" width="0" style="1" hidden="1" customWidth="1"/>
    <col min="10244" max="10244" width="9" style="1" customWidth="1"/>
    <col min="10245" max="10245" width="12.25" style="1" customWidth="1"/>
    <col min="10246" max="10246" width="10.25" style="1" bestFit="1" customWidth="1"/>
    <col min="10247" max="10247" width="10.625" style="1" customWidth="1"/>
    <col min="10248" max="10492" width="9" style="1"/>
    <col min="10493" max="10493" width="25.375" style="1" customWidth="1"/>
    <col min="10494" max="10494" width="11.375" style="1" customWidth="1"/>
    <col min="10495" max="10495" width="12.875" style="1" customWidth="1"/>
    <col min="10496" max="10496" width="12.625" style="1" customWidth="1"/>
    <col min="10497" max="10497" width="12.375" style="1" customWidth="1"/>
    <col min="10498" max="10498" width="11.875" style="1" customWidth="1"/>
    <col min="10499" max="10499" width="0" style="1" hidden="1" customWidth="1"/>
    <col min="10500" max="10500" width="9" style="1" customWidth="1"/>
    <col min="10501" max="10501" width="12.25" style="1" customWidth="1"/>
    <col min="10502" max="10502" width="10.25" style="1" bestFit="1" customWidth="1"/>
    <col min="10503" max="10503" width="10.625" style="1" customWidth="1"/>
    <col min="10504" max="10748" width="9" style="1"/>
    <col min="10749" max="10749" width="25.375" style="1" customWidth="1"/>
    <col min="10750" max="10750" width="11.375" style="1" customWidth="1"/>
    <col min="10751" max="10751" width="12.875" style="1" customWidth="1"/>
    <col min="10752" max="10752" width="12.625" style="1" customWidth="1"/>
    <col min="10753" max="10753" width="12.375" style="1" customWidth="1"/>
    <col min="10754" max="10754" width="11.875" style="1" customWidth="1"/>
    <col min="10755" max="10755" width="0" style="1" hidden="1" customWidth="1"/>
    <col min="10756" max="10756" width="9" style="1" customWidth="1"/>
    <col min="10757" max="10757" width="12.25" style="1" customWidth="1"/>
    <col min="10758" max="10758" width="10.25" style="1" bestFit="1" customWidth="1"/>
    <col min="10759" max="10759" width="10.625" style="1" customWidth="1"/>
    <col min="10760" max="11004" width="9" style="1"/>
    <col min="11005" max="11005" width="25.375" style="1" customWidth="1"/>
    <col min="11006" max="11006" width="11.375" style="1" customWidth="1"/>
    <col min="11007" max="11007" width="12.875" style="1" customWidth="1"/>
    <col min="11008" max="11008" width="12.625" style="1" customWidth="1"/>
    <col min="11009" max="11009" width="12.375" style="1" customWidth="1"/>
    <col min="11010" max="11010" width="11.875" style="1" customWidth="1"/>
    <col min="11011" max="11011" width="0" style="1" hidden="1" customWidth="1"/>
    <col min="11012" max="11012" width="9" style="1" customWidth="1"/>
    <col min="11013" max="11013" width="12.25" style="1" customWidth="1"/>
    <col min="11014" max="11014" width="10.25" style="1" bestFit="1" customWidth="1"/>
    <col min="11015" max="11015" width="10.625" style="1" customWidth="1"/>
    <col min="11016" max="11260" width="9" style="1"/>
    <col min="11261" max="11261" width="25.375" style="1" customWidth="1"/>
    <col min="11262" max="11262" width="11.375" style="1" customWidth="1"/>
    <col min="11263" max="11263" width="12.875" style="1" customWidth="1"/>
    <col min="11264" max="11264" width="12.625" style="1" customWidth="1"/>
    <col min="11265" max="11265" width="12.375" style="1" customWidth="1"/>
    <col min="11266" max="11266" width="11.875" style="1" customWidth="1"/>
    <col min="11267" max="11267" width="0" style="1" hidden="1" customWidth="1"/>
    <col min="11268" max="11268" width="9" style="1" customWidth="1"/>
    <col min="11269" max="11269" width="12.25" style="1" customWidth="1"/>
    <col min="11270" max="11270" width="10.25" style="1" bestFit="1" customWidth="1"/>
    <col min="11271" max="11271" width="10.625" style="1" customWidth="1"/>
    <col min="11272" max="11516" width="9" style="1"/>
    <col min="11517" max="11517" width="25.375" style="1" customWidth="1"/>
    <col min="11518" max="11518" width="11.375" style="1" customWidth="1"/>
    <col min="11519" max="11519" width="12.875" style="1" customWidth="1"/>
    <col min="11520" max="11520" width="12.625" style="1" customWidth="1"/>
    <col min="11521" max="11521" width="12.375" style="1" customWidth="1"/>
    <col min="11522" max="11522" width="11.875" style="1" customWidth="1"/>
    <col min="11523" max="11523" width="0" style="1" hidden="1" customWidth="1"/>
    <col min="11524" max="11524" width="9" style="1" customWidth="1"/>
    <col min="11525" max="11525" width="12.25" style="1" customWidth="1"/>
    <col min="11526" max="11526" width="10.25" style="1" bestFit="1" customWidth="1"/>
    <col min="11527" max="11527" width="10.625" style="1" customWidth="1"/>
    <col min="11528" max="11772" width="9" style="1"/>
    <col min="11773" max="11773" width="25.375" style="1" customWidth="1"/>
    <col min="11774" max="11774" width="11.375" style="1" customWidth="1"/>
    <col min="11775" max="11775" width="12.875" style="1" customWidth="1"/>
    <col min="11776" max="11776" width="12.625" style="1" customWidth="1"/>
    <col min="11777" max="11777" width="12.375" style="1" customWidth="1"/>
    <col min="11778" max="11778" width="11.875" style="1" customWidth="1"/>
    <col min="11779" max="11779" width="0" style="1" hidden="1" customWidth="1"/>
    <col min="11780" max="11780" width="9" style="1" customWidth="1"/>
    <col min="11781" max="11781" width="12.25" style="1" customWidth="1"/>
    <col min="11782" max="11782" width="10.25" style="1" bestFit="1" customWidth="1"/>
    <col min="11783" max="11783" width="10.625" style="1" customWidth="1"/>
    <col min="11784" max="12028" width="9" style="1"/>
    <col min="12029" max="12029" width="25.375" style="1" customWidth="1"/>
    <col min="12030" max="12030" width="11.375" style="1" customWidth="1"/>
    <col min="12031" max="12031" width="12.875" style="1" customWidth="1"/>
    <col min="12032" max="12032" width="12.625" style="1" customWidth="1"/>
    <col min="12033" max="12033" width="12.375" style="1" customWidth="1"/>
    <col min="12034" max="12034" width="11.875" style="1" customWidth="1"/>
    <col min="12035" max="12035" width="0" style="1" hidden="1" customWidth="1"/>
    <col min="12036" max="12036" width="9" style="1" customWidth="1"/>
    <col min="12037" max="12037" width="12.25" style="1" customWidth="1"/>
    <col min="12038" max="12038" width="10.25" style="1" bestFit="1" customWidth="1"/>
    <col min="12039" max="12039" width="10.625" style="1" customWidth="1"/>
    <col min="12040" max="12284" width="9" style="1"/>
    <col min="12285" max="12285" width="25.375" style="1" customWidth="1"/>
    <col min="12286" max="12286" width="11.375" style="1" customWidth="1"/>
    <col min="12287" max="12287" width="12.875" style="1" customWidth="1"/>
    <col min="12288" max="12288" width="12.625" style="1" customWidth="1"/>
    <col min="12289" max="12289" width="12.375" style="1" customWidth="1"/>
    <col min="12290" max="12290" width="11.875" style="1" customWidth="1"/>
    <col min="12291" max="12291" width="0" style="1" hidden="1" customWidth="1"/>
    <col min="12292" max="12292" width="9" style="1" customWidth="1"/>
    <col min="12293" max="12293" width="12.25" style="1" customWidth="1"/>
    <col min="12294" max="12294" width="10.25" style="1" bestFit="1" customWidth="1"/>
    <col min="12295" max="12295" width="10.625" style="1" customWidth="1"/>
    <col min="12296" max="12540" width="9" style="1"/>
    <col min="12541" max="12541" width="25.375" style="1" customWidth="1"/>
    <col min="12542" max="12542" width="11.375" style="1" customWidth="1"/>
    <col min="12543" max="12543" width="12.875" style="1" customWidth="1"/>
    <col min="12544" max="12544" width="12.625" style="1" customWidth="1"/>
    <col min="12545" max="12545" width="12.375" style="1" customWidth="1"/>
    <col min="12546" max="12546" width="11.875" style="1" customWidth="1"/>
    <col min="12547" max="12547" width="0" style="1" hidden="1" customWidth="1"/>
    <col min="12548" max="12548" width="9" style="1" customWidth="1"/>
    <col min="12549" max="12549" width="12.25" style="1" customWidth="1"/>
    <col min="12550" max="12550" width="10.25" style="1" bestFit="1" customWidth="1"/>
    <col min="12551" max="12551" width="10.625" style="1" customWidth="1"/>
    <col min="12552" max="12796" width="9" style="1"/>
    <col min="12797" max="12797" width="25.375" style="1" customWidth="1"/>
    <col min="12798" max="12798" width="11.375" style="1" customWidth="1"/>
    <col min="12799" max="12799" width="12.875" style="1" customWidth="1"/>
    <col min="12800" max="12800" width="12.625" style="1" customWidth="1"/>
    <col min="12801" max="12801" width="12.375" style="1" customWidth="1"/>
    <col min="12802" max="12802" width="11.875" style="1" customWidth="1"/>
    <col min="12803" max="12803" width="0" style="1" hidden="1" customWidth="1"/>
    <col min="12804" max="12804" width="9" style="1" customWidth="1"/>
    <col min="12805" max="12805" width="12.25" style="1" customWidth="1"/>
    <col min="12806" max="12806" width="10.25" style="1" bestFit="1" customWidth="1"/>
    <col min="12807" max="12807" width="10.625" style="1" customWidth="1"/>
    <col min="12808" max="13052" width="9" style="1"/>
    <col min="13053" max="13053" width="25.375" style="1" customWidth="1"/>
    <col min="13054" max="13054" width="11.375" style="1" customWidth="1"/>
    <col min="13055" max="13055" width="12.875" style="1" customWidth="1"/>
    <col min="13056" max="13056" width="12.625" style="1" customWidth="1"/>
    <col min="13057" max="13057" width="12.375" style="1" customWidth="1"/>
    <col min="13058" max="13058" width="11.875" style="1" customWidth="1"/>
    <col min="13059" max="13059" width="0" style="1" hidden="1" customWidth="1"/>
    <col min="13060" max="13060" width="9" style="1" customWidth="1"/>
    <col min="13061" max="13061" width="12.25" style="1" customWidth="1"/>
    <col min="13062" max="13062" width="10.25" style="1" bestFit="1" customWidth="1"/>
    <col min="13063" max="13063" width="10.625" style="1" customWidth="1"/>
    <col min="13064" max="13308" width="9" style="1"/>
    <col min="13309" max="13309" width="25.375" style="1" customWidth="1"/>
    <col min="13310" max="13310" width="11.375" style="1" customWidth="1"/>
    <col min="13311" max="13311" width="12.875" style="1" customWidth="1"/>
    <col min="13312" max="13312" width="12.625" style="1" customWidth="1"/>
    <col min="13313" max="13313" width="12.375" style="1" customWidth="1"/>
    <col min="13314" max="13314" width="11.875" style="1" customWidth="1"/>
    <col min="13315" max="13315" width="0" style="1" hidden="1" customWidth="1"/>
    <col min="13316" max="13316" width="9" style="1" customWidth="1"/>
    <col min="13317" max="13317" width="12.25" style="1" customWidth="1"/>
    <col min="13318" max="13318" width="10.25" style="1" bestFit="1" customWidth="1"/>
    <col min="13319" max="13319" width="10.625" style="1" customWidth="1"/>
    <col min="13320" max="13564" width="9" style="1"/>
    <col min="13565" max="13565" width="25.375" style="1" customWidth="1"/>
    <col min="13566" max="13566" width="11.375" style="1" customWidth="1"/>
    <col min="13567" max="13567" width="12.875" style="1" customWidth="1"/>
    <col min="13568" max="13568" width="12.625" style="1" customWidth="1"/>
    <col min="13569" max="13569" width="12.375" style="1" customWidth="1"/>
    <col min="13570" max="13570" width="11.875" style="1" customWidth="1"/>
    <col min="13571" max="13571" width="0" style="1" hidden="1" customWidth="1"/>
    <col min="13572" max="13572" width="9" style="1" customWidth="1"/>
    <col min="13573" max="13573" width="12.25" style="1" customWidth="1"/>
    <col min="13574" max="13574" width="10.25" style="1" bestFit="1" customWidth="1"/>
    <col min="13575" max="13575" width="10.625" style="1" customWidth="1"/>
    <col min="13576" max="13820" width="9" style="1"/>
    <col min="13821" max="13821" width="25.375" style="1" customWidth="1"/>
    <col min="13822" max="13822" width="11.375" style="1" customWidth="1"/>
    <col min="13823" max="13823" width="12.875" style="1" customWidth="1"/>
    <col min="13824" max="13824" width="12.625" style="1" customWidth="1"/>
    <col min="13825" max="13825" width="12.375" style="1" customWidth="1"/>
    <col min="13826" max="13826" width="11.875" style="1" customWidth="1"/>
    <col min="13827" max="13827" width="0" style="1" hidden="1" customWidth="1"/>
    <col min="13828" max="13828" width="9" style="1" customWidth="1"/>
    <col min="13829" max="13829" width="12.25" style="1" customWidth="1"/>
    <col min="13830" max="13830" width="10.25" style="1" bestFit="1" customWidth="1"/>
    <col min="13831" max="13831" width="10.625" style="1" customWidth="1"/>
    <col min="13832" max="14076" width="9" style="1"/>
    <col min="14077" max="14077" width="25.375" style="1" customWidth="1"/>
    <col min="14078" max="14078" width="11.375" style="1" customWidth="1"/>
    <col min="14079" max="14079" width="12.875" style="1" customWidth="1"/>
    <col min="14080" max="14080" width="12.625" style="1" customWidth="1"/>
    <col min="14081" max="14081" width="12.375" style="1" customWidth="1"/>
    <col min="14082" max="14082" width="11.875" style="1" customWidth="1"/>
    <col min="14083" max="14083" width="0" style="1" hidden="1" customWidth="1"/>
    <col min="14084" max="14084" width="9" style="1" customWidth="1"/>
    <col min="14085" max="14085" width="12.25" style="1" customWidth="1"/>
    <col min="14086" max="14086" width="10.25" style="1" bestFit="1" customWidth="1"/>
    <col min="14087" max="14087" width="10.625" style="1" customWidth="1"/>
    <col min="14088" max="14332" width="9" style="1"/>
    <col min="14333" max="14333" width="25.375" style="1" customWidth="1"/>
    <col min="14334" max="14334" width="11.375" style="1" customWidth="1"/>
    <col min="14335" max="14335" width="12.875" style="1" customWidth="1"/>
    <col min="14336" max="14336" width="12.625" style="1" customWidth="1"/>
    <col min="14337" max="14337" width="12.375" style="1" customWidth="1"/>
    <col min="14338" max="14338" width="11.875" style="1" customWidth="1"/>
    <col min="14339" max="14339" width="0" style="1" hidden="1" customWidth="1"/>
    <col min="14340" max="14340" width="9" style="1" customWidth="1"/>
    <col min="14341" max="14341" width="12.25" style="1" customWidth="1"/>
    <col min="14342" max="14342" width="10.25" style="1" bestFit="1" customWidth="1"/>
    <col min="14343" max="14343" width="10.625" style="1" customWidth="1"/>
    <col min="14344" max="14588" width="9" style="1"/>
    <col min="14589" max="14589" width="25.375" style="1" customWidth="1"/>
    <col min="14590" max="14590" width="11.375" style="1" customWidth="1"/>
    <col min="14591" max="14591" width="12.875" style="1" customWidth="1"/>
    <col min="14592" max="14592" width="12.625" style="1" customWidth="1"/>
    <col min="14593" max="14593" width="12.375" style="1" customWidth="1"/>
    <col min="14594" max="14594" width="11.875" style="1" customWidth="1"/>
    <col min="14595" max="14595" width="0" style="1" hidden="1" customWidth="1"/>
    <col min="14596" max="14596" width="9" style="1" customWidth="1"/>
    <col min="14597" max="14597" width="12.25" style="1" customWidth="1"/>
    <col min="14598" max="14598" width="10.25" style="1" bestFit="1" customWidth="1"/>
    <col min="14599" max="14599" width="10.625" style="1" customWidth="1"/>
    <col min="14600" max="14844" width="9" style="1"/>
    <col min="14845" max="14845" width="25.375" style="1" customWidth="1"/>
    <col min="14846" max="14846" width="11.375" style="1" customWidth="1"/>
    <col min="14847" max="14847" width="12.875" style="1" customWidth="1"/>
    <col min="14848" max="14848" width="12.625" style="1" customWidth="1"/>
    <col min="14849" max="14849" width="12.375" style="1" customWidth="1"/>
    <col min="14850" max="14850" width="11.875" style="1" customWidth="1"/>
    <col min="14851" max="14851" width="0" style="1" hidden="1" customWidth="1"/>
    <col min="14852" max="14852" width="9" style="1" customWidth="1"/>
    <col min="14853" max="14853" width="12.25" style="1" customWidth="1"/>
    <col min="14854" max="14854" width="10.25" style="1" bestFit="1" customWidth="1"/>
    <col min="14855" max="14855" width="10.625" style="1" customWidth="1"/>
    <col min="14856" max="15100" width="9" style="1"/>
    <col min="15101" max="15101" width="25.375" style="1" customWidth="1"/>
    <col min="15102" max="15102" width="11.375" style="1" customWidth="1"/>
    <col min="15103" max="15103" width="12.875" style="1" customWidth="1"/>
    <col min="15104" max="15104" width="12.625" style="1" customWidth="1"/>
    <col min="15105" max="15105" width="12.375" style="1" customWidth="1"/>
    <col min="15106" max="15106" width="11.875" style="1" customWidth="1"/>
    <col min="15107" max="15107" width="0" style="1" hidden="1" customWidth="1"/>
    <col min="15108" max="15108" width="9" style="1" customWidth="1"/>
    <col min="15109" max="15109" width="12.25" style="1" customWidth="1"/>
    <col min="15110" max="15110" width="10.25" style="1" bestFit="1" customWidth="1"/>
    <col min="15111" max="15111" width="10.625" style="1" customWidth="1"/>
    <col min="15112" max="15356" width="9" style="1"/>
    <col min="15357" max="15357" width="25.375" style="1" customWidth="1"/>
    <col min="15358" max="15358" width="11.375" style="1" customWidth="1"/>
    <col min="15359" max="15359" width="12.875" style="1" customWidth="1"/>
    <col min="15360" max="15360" width="12.625" style="1" customWidth="1"/>
    <col min="15361" max="15361" width="12.375" style="1" customWidth="1"/>
    <col min="15362" max="15362" width="11.875" style="1" customWidth="1"/>
    <col min="15363" max="15363" width="0" style="1" hidden="1" customWidth="1"/>
    <col min="15364" max="15364" width="9" style="1" customWidth="1"/>
    <col min="15365" max="15365" width="12.25" style="1" customWidth="1"/>
    <col min="15366" max="15366" width="10.25" style="1" bestFit="1" customWidth="1"/>
    <col min="15367" max="15367" width="10.625" style="1" customWidth="1"/>
    <col min="15368" max="15612" width="9" style="1"/>
    <col min="15613" max="15613" width="25.375" style="1" customWidth="1"/>
    <col min="15614" max="15614" width="11.375" style="1" customWidth="1"/>
    <col min="15615" max="15615" width="12.875" style="1" customWidth="1"/>
    <col min="15616" max="15616" width="12.625" style="1" customWidth="1"/>
    <col min="15617" max="15617" width="12.375" style="1" customWidth="1"/>
    <col min="15618" max="15618" width="11.875" style="1" customWidth="1"/>
    <col min="15619" max="15619" width="0" style="1" hidden="1" customWidth="1"/>
    <col min="15620" max="15620" width="9" style="1" customWidth="1"/>
    <col min="15621" max="15621" width="12.25" style="1" customWidth="1"/>
    <col min="15622" max="15622" width="10.25" style="1" bestFit="1" customWidth="1"/>
    <col min="15623" max="15623" width="10.625" style="1" customWidth="1"/>
    <col min="15624" max="15868" width="9" style="1"/>
    <col min="15869" max="15869" width="25.375" style="1" customWidth="1"/>
    <col min="15870" max="15870" width="11.375" style="1" customWidth="1"/>
    <col min="15871" max="15871" width="12.875" style="1" customWidth="1"/>
    <col min="15872" max="15872" width="12.625" style="1" customWidth="1"/>
    <col min="15873" max="15873" width="12.375" style="1" customWidth="1"/>
    <col min="15874" max="15874" width="11.875" style="1" customWidth="1"/>
    <col min="15875" max="15875" width="0" style="1" hidden="1" customWidth="1"/>
    <col min="15876" max="15876" width="9" style="1" customWidth="1"/>
    <col min="15877" max="15877" width="12.25" style="1" customWidth="1"/>
    <col min="15878" max="15878" width="10.25" style="1" bestFit="1" customWidth="1"/>
    <col min="15879" max="15879" width="10.625" style="1" customWidth="1"/>
    <col min="15880" max="16124" width="9" style="1"/>
    <col min="16125" max="16125" width="25.375" style="1" customWidth="1"/>
    <col min="16126" max="16126" width="11.375" style="1" customWidth="1"/>
    <col min="16127" max="16127" width="12.875" style="1" customWidth="1"/>
    <col min="16128" max="16128" width="12.625" style="1" customWidth="1"/>
    <col min="16129" max="16129" width="12.375" style="1" customWidth="1"/>
    <col min="16130" max="16130" width="11.875" style="1" customWidth="1"/>
    <col min="16131" max="16131" width="0" style="1" hidden="1" customWidth="1"/>
    <col min="16132" max="16132" width="9" style="1" customWidth="1"/>
    <col min="16133" max="16133" width="12.25" style="1" customWidth="1"/>
    <col min="16134" max="16134" width="10.25" style="1" bestFit="1" customWidth="1"/>
    <col min="16135" max="16135" width="10.625" style="1" customWidth="1"/>
    <col min="16136" max="16384" width="9" style="1"/>
  </cols>
  <sheetData>
    <row r="1" spans="1:12" ht="23.25" customHeight="1">
      <c r="A1" s="688" t="str">
        <f>'Tab 4 (14)'!A1:H1</f>
        <v>II. FUNDUSZ EMERYTALNO-RENTOWY</v>
      </c>
      <c r="B1" s="688"/>
      <c r="C1" s="688"/>
      <c r="D1" s="688"/>
      <c r="E1" s="688"/>
      <c r="F1" s="688"/>
      <c r="G1" s="602" t="s">
        <v>657</v>
      </c>
    </row>
    <row r="2" spans="1:12" ht="9.75" customHeight="1">
      <c r="A2" s="8"/>
      <c r="B2" s="8"/>
      <c r="C2" s="8"/>
      <c r="D2" s="15"/>
      <c r="E2" s="8"/>
      <c r="F2" s="8"/>
    </row>
    <row r="3" spans="1:12" ht="28.5" customHeight="1">
      <c r="A3" s="721" t="s">
        <v>597</v>
      </c>
      <c r="B3" s="721"/>
      <c r="C3" s="721"/>
      <c r="D3" s="721"/>
      <c r="E3" s="721"/>
      <c r="F3" s="721"/>
    </row>
    <row r="4" spans="1:12" ht="21" customHeight="1">
      <c r="A4" s="667" t="s">
        <v>15</v>
      </c>
      <c r="B4" s="629" t="s">
        <v>438</v>
      </c>
      <c r="C4" s="630"/>
      <c r="D4" s="629" t="s">
        <v>579</v>
      </c>
      <c r="E4" s="631"/>
      <c r="F4" s="630"/>
    </row>
    <row r="5" spans="1:12" ht="21" customHeight="1">
      <c r="A5" s="668"/>
      <c r="B5" s="632" t="s">
        <v>580</v>
      </c>
      <c r="C5" s="632" t="s">
        <v>572</v>
      </c>
      <c r="D5" s="632" t="s">
        <v>580</v>
      </c>
      <c r="E5" s="644" t="s">
        <v>16</v>
      </c>
      <c r="F5" s="634"/>
    </row>
    <row r="6" spans="1:12" ht="49.5" customHeight="1">
      <c r="A6" s="668"/>
      <c r="B6" s="632"/>
      <c r="C6" s="632"/>
      <c r="D6" s="632"/>
      <c r="E6" s="667" t="s">
        <v>581</v>
      </c>
      <c r="F6" s="667" t="s">
        <v>582</v>
      </c>
    </row>
    <row r="7" spans="1:12" ht="21.75" customHeight="1">
      <c r="A7" s="669"/>
      <c r="B7" s="722" t="s">
        <v>345</v>
      </c>
      <c r="C7" s="723"/>
      <c r="D7" s="723"/>
      <c r="E7" s="669"/>
      <c r="F7" s="669"/>
      <c r="G7" s="8"/>
    </row>
    <row r="8" spans="1:12" ht="21.75" customHeight="1">
      <c r="A8" s="691" t="s">
        <v>522</v>
      </c>
      <c r="B8" s="692"/>
      <c r="C8" s="692"/>
      <c r="D8" s="692"/>
      <c r="E8" s="692"/>
      <c r="F8" s="693"/>
      <c r="G8" s="8"/>
    </row>
    <row r="9" spans="1:12" s="5" customFormat="1" ht="21" customHeight="1">
      <c r="A9" s="271" t="s">
        <v>65</v>
      </c>
      <c r="B9" s="272">
        <f t="shared" ref="B9:C9" si="0">B10+B11</f>
        <v>4135730076.7100005</v>
      </c>
      <c r="C9" s="272">
        <f t="shared" si="0"/>
        <v>4119714220.0699997</v>
      </c>
      <c r="D9" s="273">
        <f>D10+D11</f>
        <v>4124169730.6900005</v>
      </c>
      <c r="E9" s="212">
        <f>D9/B9-1</f>
        <v>-2.7952370695324413E-3</v>
      </c>
      <c r="F9" s="213">
        <f>D9/C9-1</f>
        <v>1.081509634405009E-3</v>
      </c>
      <c r="G9" s="16"/>
      <c r="H9" s="17"/>
      <c r="K9" s="18"/>
      <c r="L9" s="18"/>
    </row>
    <row r="10" spans="1:12" ht="21" customHeight="1">
      <c r="A10" s="218" t="s">
        <v>143</v>
      </c>
      <c r="B10" s="274">
        <f t="shared" ref="B10:C10" si="1">B13</f>
        <v>3245133534.3100004</v>
      </c>
      <c r="C10" s="274">
        <f t="shared" si="1"/>
        <v>3225863631.6499996</v>
      </c>
      <c r="D10" s="275">
        <f>D13</f>
        <v>3219403397.1400008</v>
      </c>
      <c r="E10" s="216">
        <f t="shared" ref="E10:E11" si="2">D10/B10-1</f>
        <v>-7.9288377189909998E-3</v>
      </c>
      <c r="F10" s="217">
        <f t="shared" ref="F10:F11" si="3">D10/C10-1</f>
        <v>-2.0026371997301506E-3</v>
      </c>
      <c r="G10" s="16"/>
      <c r="H10" s="17"/>
      <c r="I10" s="5"/>
      <c r="J10" s="5"/>
      <c r="K10" s="5"/>
    </row>
    <row r="11" spans="1:12" ht="21" customHeight="1">
      <c r="A11" s="218" t="s">
        <v>18</v>
      </c>
      <c r="B11" s="274">
        <f t="shared" ref="B11:C11" si="4">B20</f>
        <v>890596542.4000001</v>
      </c>
      <c r="C11" s="274">
        <f t="shared" si="4"/>
        <v>893850588.41999984</v>
      </c>
      <c r="D11" s="275">
        <f>D20</f>
        <v>904766333.54999995</v>
      </c>
      <c r="E11" s="216">
        <f t="shared" si="2"/>
        <v>1.5910449317279918E-2</v>
      </c>
      <c r="F11" s="217">
        <f t="shared" si="3"/>
        <v>1.2212046701558066E-2</v>
      </c>
      <c r="G11" s="16"/>
      <c r="H11" s="17"/>
      <c r="I11" s="5"/>
      <c r="J11" s="5"/>
      <c r="K11" s="5"/>
    </row>
    <row r="12" spans="1:12" ht="21" customHeight="1">
      <c r="A12" s="691" t="s">
        <v>112</v>
      </c>
      <c r="B12" s="692"/>
      <c r="C12" s="692"/>
      <c r="D12" s="692"/>
      <c r="E12" s="692"/>
      <c r="F12" s="693"/>
      <c r="G12" s="16"/>
      <c r="H12" s="17"/>
      <c r="I12" s="5"/>
      <c r="J12" s="5"/>
      <c r="K12" s="5"/>
    </row>
    <row r="13" spans="1:12" s="5" customFormat="1" ht="21" customHeight="1">
      <c r="A13" s="230" t="s">
        <v>66</v>
      </c>
      <c r="B13" s="276">
        <f t="shared" ref="B13:C13" si="5">SUM(B15:B18)</f>
        <v>3245133534.3100004</v>
      </c>
      <c r="C13" s="276">
        <f t="shared" si="5"/>
        <v>3225863631.6499996</v>
      </c>
      <c r="D13" s="277">
        <f>SUM(D15:D18)</f>
        <v>3219403397.1400008</v>
      </c>
      <c r="E13" s="212">
        <f t="shared" ref="E13:E18" si="6">D13/B13-1</f>
        <v>-7.9288377189909998E-3</v>
      </c>
      <c r="F13" s="213">
        <f t="shared" ref="F13:F18" si="7">D13/C13-1</f>
        <v>-2.0026371997301506E-3</v>
      </c>
      <c r="G13" s="16"/>
      <c r="H13" s="17"/>
    </row>
    <row r="14" spans="1:12" ht="21" customHeight="1">
      <c r="A14" s="226" t="s">
        <v>67</v>
      </c>
      <c r="B14" s="278">
        <v>98055079.370000005</v>
      </c>
      <c r="C14" s="278">
        <v>58123933.780000001</v>
      </c>
      <c r="D14" s="279">
        <v>43631128.480000012</v>
      </c>
      <c r="E14" s="216">
        <f t="shared" si="6"/>
        <v>-0.55503448918374976</v>
      </c>
      <c r="F14" s="217">
        <f t="shared" si="7"/>
        <v>-0.24934315965012765</v>
      </c>
      <c r="G14" s="16"/>
      <c r="H14" s="17"/>
      <c r="I14" s="5"/>
      <c r="J14" s="5"/>
      <c r="K14" s="5"/>
    </row>
    <row r="15" spans="1:12" ht="21" customHeight="1">
      <c r="A15" s="223" t="s">
        <v>20</v>
      </c>
      <c r="B15" s="280">
        <v>2847109643.21</v>
      </c>
      <c r="C15" s="280">
        <v>2867967713.2199998</v>
      </c>
      <c r="D15" s="279">
        <v>2876918339.9000006</v>
      </c>
      <c r="E15" s="216">
        <f t="shared" si="6"/>
        <v>1.0469809886349379E-2</v>
      </c>
      <c r="F15" s="217">
        <f t="shared" si="7"/>
        <v>3.1208952035068904E-3</v>
      </c>
      <c r="G15" s="16"/>
      <c r="H15" s="17"/>
      <c r="I15" s="5"/>
      <c r="J15" s="5"/>
      <c r="K15" s="18"/>
    </row>
    <row r="16" spans="1:12" ht="28.5" customHeight="1">
      <c r="A16" s="223" t="s">
        <v>21</v>
      </c>
      <c r="B16" s="280">
        <v>60977515.299999997</v>
      </c>
      <c r="C16" s="280">
        <v>54969888.679999992</v>
      </c>
      <c r="D16" s="279">
        <v>52319744.620000005</v>
      </c>
      <c r="E16" s="216">
        <f t="shared" si="6"/>
        <v>-0.14198300205256142</v>
      </c>
      <c r="F16" s="217">
        <f t="shared" si="7"/>
        <v>-4.8210831850642011E-2</v>
      </c>
      <c r="G16" s="16"/>
      <c r="H16" s="17"/>
      <c r="I16" s="19"/>
      <c r="J16" s="5"/>
      <c r="K16" s="5"/>
    </row>
    <row r="17" spans="1:11" ht="28.5" customHeight="1">
      <c r="A17" s="223" t="s">
        <v>22</v>
      </c>
      <c r="B17" s="280">
        <v>325420434.7899999</v>
      </c>
      <c r="C17" s="280">
        <v>291566492.49999988</v>
      </c>
      <c r="D17" s="279">
        <v>278823212.29999995</v>
      </c>
      <c r="E17" s="216">
        <f t="shared" si="6"/>
        <v>-0.14319083102470209</v>
      </c>
      <c r="F17" s="217">
        <f t="shared" si="7"/>
        <v>-4.3706257501451184E-2</v>
      </c>
      <c r="G17" s="16"/>
      <c r="H17" s="17"/>
      <c r="I17" s="5"/>
      <c r="J17" s="5"/>
      <c r="K17" s="5"/>
    </row>
    <row r="18" spans="1:11" ht="28.5" customHeight="1">
      <c r="A18" s="223" t="s">
        <v>23</v>
      </c>
      <c r="B18" s="280">
        <v>11625941.010000004</v>
      </c>
      <c r="C18" s="280">
        <v>11359537.249999994</v>
      </c>
      <c r="D18" s="279">
        <v>11342100.320000004</v>
      </c>
      <c r="E18" s="216">
        <f t="shared" si="6"/>
        <v>-2.4414427163861885E-2</v>
      </c>
      <c r="F18" s="217">
        <f t="shared" si="7"/>
        <v>-1.5350035495496073E-3</v>
      </c>
      <c r="G18" s="16"/>
      <c r="H18" s="17"/>
      <c r="I18" s="5"/>
      <c r="J18" s="5"/>
      <c r="K18" s="5"/>
    </row>
    <row r="19" spans="1:11" ht="21" customHeight="1">
      <c r="A19" s="724" t="s">
        <v>68</v>
      </c>
      <c r="B19" s="725"/>
      <c r="C19" s="725"/>
      <c r="D19" s="725"/>
      <c r="E19" s="725"/>
      <c r="F19" s="726"/>
      <c r="G19" s="16"/>
      <c r="H19" s="17"/>
      <c r="I19" s="5"/>
      <c r="J19" s="5"/>
      <c r="K19" s="5"/>
    </row>
    <row r="20" spans="1:11" ht="21" customHeight="1">
      <c r="A20" s="281" t="s">
        <v>69</v>
      </c>
      <c r="B20" s="282">
        <f t="shared" ref="B20:C20" si="8">B21+B27</f>
        <v>890596542.4000001</v>
      </c>
      <c r="C20" s="282">
        <f t="shared" si="8"/>
        <v>893850588.41999984</v>
      </c>
      <c r="D20" s="283">
        <f>D21+D27</f>
        <v>904766333.54999995</v>
      </c>
      <c r="E20" s="284">
        <f t="shared" ref="E20:E32" si="9">D20/B20-1</f>
        <v>1.5910449317279918E-2</v>
      </c>
      <c r="F20" s="285">
        <f t="shared" ref="F20:F32" si="10">D20/C20-1</f>
        <v>1.2212046701558066E-2</v>
      </c>
      <c r="G20" s="16"/>
      <c r="H20" s="17"/>
      <c r="I20" s="5"/>
      <c r="J20" s="5"/>
      <c r="K20" s="5"/>
    </row>
    <row r="21" spans="1:11" s="5" customFormat="1" ht="30.75" customHeight="1">
      <c r="A21" s="230" t="s">
        <v>26</v>
      </c>
      <c r="B21" s="276">
        <f t="shared" ref="B21:C21" si="11">SUM(B23:B26)</f>
        <v>706168166.99000001</v>
      </c>
      <c r="C21" s="276">
        <f t="shared" si="11"/>
        <v>705424378.74999976</v>
      </c>
      <c r="D21" s="277">
        <f>SUM(D23:D26)</f>
        <v>712259047.56999993</v>
      </c>
      <c r="E21" s="212">
        <f t="shared" si="9"/>
        <v>8.62525509463552E-3</v>
      </c>
      <c r="F21" s="213">
        <f t="shared" si="10"/>
        <v>9.6887335140176667E-3</v>
      </c>
      <c r="G21" s="16"/>
      <c r="H21" s="17"/>
    </row>
    <row r="22" spans="1:11" ht="27.75" customHeight="1">
      <c r="A22" s="223" t="s">
        <v>256</v>
      </c>
      <c r="B22" s="280">
        <v>47587782.589999996</v>
      </c>
      <c r="C22" s="280">
        <v>47819908.849999994</v>
      </c>
      <c r="D22" s="275">
        <v>47937296.690000005</v>
      </c>
      <c r="E22" s="216">
        <f t="shared" si="9"/>
        <v>7.3446183238101703E-3</v>
      </c>
      <c r="F22" s="217">
        <f t="shared" si="10"/>
        <v>2.4547901245113302E-3</v>
      </c>
      <c r="G22" s="16"/>
      <c r="H22" s="17"/>
      <c r="I22" s="5"/>
      <c r="J22" s="5"/>
      <c r="K22" s="5"/>
    </row>
    <row r="23" spans="1:11" ht="28.5" customHeight="1">
      <c r="A23" s="286" t="s">
        <v>28</v>
      </c>
      <c r="B23" s="280">
        <v>696788429.08000004</v>
      </c>
      <c r="C23" s="280">
        <v>696758809.67999983</v>
      </c>
      <c r="D23" s="275">
        <v>703672738.79999995</v>
      </c>
      <c r="E23" s="216">
        <f t="shared" si="9"/>
        <v>9.8800574646302763E-3</v>
      </c>
      <c r="F23" s="217">
        <f t="shared" si="10"/>
        <v>9.9229877311137749E-3</v>
      </c>
      <c r="G23" s="16"/>
      <c r="H23" s="17"/>
      <c r="I23" s="5"/>
      <c r="J23" s="5"/>
      <c r="K23" s="5"/>
    </row>
    <row r="24" spans="1:11" ht="28.5" customHeight="1">
      <c r="A24" s="223" t="s">
        <v>29</v>
      </c>
      <c r="B24" s="280">
        <v>693341.65999999992</v>
      </c>
      <c r="C24" s="280">
        <v>612810.16999999993</v>
      </c>
      <c r="D24" s="275">
        <v>600600.08000000007</v>
      </c>
      <c r="E24" s="216">
        <f t="shared" si="9"/>
        <v>-0.13376028782115856</v>
      </c>
      <c r="F24" s="217">
        <f t="shared" si="10"/>
        <v>-1.9924750922459156E-2</v>
      </c>
      <c r="G24" s="16"/>
      <c r="H24" s="17"/>
      <c r="I24" s="5"/>
      <c r="J24" s="5"/>
      <c r="K24" s="5"/>
    </row>
    <row r="25" spans="1:11" ht="28.5" customHeight="1">
      <c r="A25" s="223" t="s">
        <v>30</v>
      </c>
      <c r="B25" s="280">
        <v>1822126.4900000002</v>
      </c>
      <c r="C25" s="280">
        <v>1665229.8399999999</v>
      </c>
      <c r="D25" s="275">
        <v>1647899.2600000002</v>
      </c>
      <c r="E25" s="216">
        <f t="shared" si="9"/>
        <v>-9.5617527628392041E-2</v>
      </c>
      <c r="F25" s="217">
        <f t="shared" si="10"/>
        <v>-1.0407320109036444E-2</v>
      </c>
      <c r="G25" s="16"/>
      <c r="H25" s="17"/>
      <c r="I25" s="5"/>
      <c r="J25" s="5"/>
      <c r="K25" s="5"/>
    </row>
    <row r="26" spans="1:11" ht="37.5" customHeight="1">
      <c r="A26" s="223" t="s">
        <v>31</v>
      </c>
      <c r="B26" s="280">
        <v>6864269.7600000007</v>
      </c>
      <c r="C26" s="280">
        <v>6387529.0599999996</v>
      </c>
      <c r="D26" s="275">
        <v>6337809.4299999997</v>
      </c>
      <c r="E26" s="216">
        <f t="shared" si="9"/>
        <v>-7.6695751828960934E-2</v>
      </c>
      <c r="F26" s="217">
        <f t="shared" si="10"/>
        <v>-7.7838596948786032E-3</v>
      </c>
      <c r="G26" s="16"/>
      <c r="H26" s="17"/>
      <c r="I26" s="5"/>
      <c r="J26" s="5"/>
      <c r="K26" s="5"/>
    </row>
    <row r="27" spans="1:11" s="5" customFormat="1" ht="21" customHeight="1">
      <c r="A27" s="230" t="s">
        <v>32</v>
      </c>
      <c r="B27" s="276">
        <f t="shared" ref="B27:C27" si="12">SUM(B29:B32)</f>
        <v>184428375.41000003</v>
      </c>
      <c r="C27" s="276">
        <f t="shared" si="12"/>
        <v>188426209.67000002</v>
      </c>
      <c r="D27" s="277">
        <f>SUM(D29:D32)</f>
        <v>192507285.97999996</v>
      </c>
      <c r="E27" s="212">
        <f t="shared" si="9"/>
        <v>4.3805138726835446E-2</v>
      </c>
      <c r="F27" s="213">
        <f t="shared" si="10"/>
        <v>2.1658750749947941E-2</v>
      </c>
      <c r="G27" s="16"/>
      <c r="H27" s="17"/>
    </row>
    <row r="28" spans="1:11" ht="20.25" customHeight="1">
      <c r="A28" s="223" t="s">
        <v>70</v>
      </c>
      <c r="B28" s="280">
        <v>3932537.01</v>
      </c>
      <c r="C28" s="280">
        <v>3892679.6900000004</v>
      </c>
      <c r="D28" s="275">
        <v>3922680.44</v>
      </c>
      <c r="E28" s="216">
        <f t="shared" si="9"/>
        <v>-2.5064150635927263E-3</v>
      </c>
      <c r="F28" s="217">
        <f t="shared" si="10"/>
        <v>7.7069659949338121E-3</v>
      </c>
      <c r="G28" s="16"/>
      <c r="H28" s="17"/>
      <c r="I28" s="5"/>
      <c r="J28" s="5"/>
      <c r="K28" s="5"/>
    </row>
    <row r="29" spans="1:11" ht="21" customHeight="1">
      <c r="A29" s="223" t="s">
        <v>34</v>
      </c>
      <c r="B29" s="280">
        <v>176490877.76000002</v>
      </c>
      <c r="C29" s="280">
        <v>180609516.31000003</v>
      </c>
      <c r="D29" s="275">
        <v>184657660.09999996</v>
      </c>
      <c r="E29" s="216">
        <f t="shared" si="9"/>
        <v>4.6273113056333193E-2</v>
      </c>
      <c r="F29" s="217">
        <f t="shared" si="10"/>
        <v>2.2413790107558063E-2</v>
      </c>
      <c r="G29" s="16"/>
      <c r="H29" s="17"/>
      <c r="I29" s="5"/>
      <c r="J29" s="5"/>
      <c r="K29" s="5"/>
    </row>
    <row r="30" spans="1:11" ht="27.75" customHeight="1">
      <c r="A30" s="223" t="s">
        <v>35</v>
      </c>
      <c r="B30" s="280">
        <v>1834623.6800000002</v>
      </c>
      <c r="C30" s="280">
        <v>1751486.51</v>
      </c>
      <c r="D30" s="275">
        <v>1758328.46</v>
      </c>
      <c r="E30" s="216">
        <f t="shared" si="9"/>
        <v>-4.1586305045403171E-2</v>
      </c>
      <c r="F30" s="217">
        <f t="shared" si="10"/>
        <v>3.9063675117885222E-3</v>
      </c>
      <c r="G30" s="16"/>
      <c r="H30" s="17"/>
      <c r="I30" s="5"/>
      <c r="J30" s="5"/>
      <c r="K30" s="5"/>
    </row>
    <row r="31" spans="1:11" ht="27.75" customHeight="1">
      <c r="A31" s="223" t="s">
        <v>36</v>
      </c>
      <c r="B31" s="280">
        <v>4377013.6500000004</v>
      </c>
      <c r="C31" s="280">
        <v>4313962.2600000007</v>
      </c>
      <c r="D31" s="275">
        <v>4329209.0000000009</v>
      </c>
      <c r="E31" s="216">
        <f t="shared" si="9"/>
        <v>-1.0921750266874142E-2</v>
      </c>
      <c r="F31" s="217">
        <f t="shared" si="10"/>
        <v>3.5342775576345797E-3</v>
      </c>
      <c r="G31" s="16"/>
      <c r="H31" s="17"/>
      <c r="I31" s="5"/>
      <c r="J31" s="5"/>
      <c r="K31" s="5"/>
    </row>
    <row r="32" spans="1:11" ht="27.75" customHeight="1">
      <c r="A32" s="232" t="s">
        <v>71</v>
      </c>
      <c r="B32" s="287">
        <v>1725860.32</v>
      </c>
      <c r="C32" s="287">
        <v>1751244.5899999996</v>
      </c>
      <c r="D32" s="288">
        <v>1762088.4200000002</v>
      </c>
      <c r="E32" s="233">
        <f t="shared" si="9"/>
        <v>2.0991327965637518E-2</v>
      </c>
      <c r="F32" s="234">
        <f t="shared" si="10"/>
        <v>6.1920705205436022E-3</v>
      </c>
      <c r="G32" s="16"/>
      <c r="H32" s="17"/>
      <c r="I32" s="5"/>
      <c r="J32" s="5"/>
      <c r="K32" s="5"/>
    </row>
    <row r="33" spans="1:6" ht="14.25" customHeight="1">
      <c r="A33" s="727" t="s">
        <v>494</v>
      </c>
      <c r="B33" s="728"/>
      <c r="C33" s="728"/>
      <c r="D33" s="728"/>
      <c r="E33" s="728"/>
      <c r="F33" s="728"/>
    </row>
    <row r="34" spans="1:6">
      <c r="A34" s="687"/>
      <c r="B34" s="687"/>
      <c r="C34" s="687"/>
      <c r="D34" s="687"/>
      <c r="E34" s="687"/>
      <c r="F34" s="687"/>
    </row>
    <row r="40" spans="1:6">
      <c r="E40" s="534"/>
    </row>
  </sheetData>
  <mergeCells count="17">
    <mergeCell ref="A34:F34"/>
    <mergeCell ref="A8:F8"/>
    <mergeCell ref="A12:F12"/>
    <mergeCell ref="A19:F19"/>
    <mergeCell ref="A33:F33"/>
    <mergeCell ref="A1:F1"/>
    <mergeCell ref="A3:F3"/>
    <mergeCell ref="A4:A7"/>
    <mergeCell ref="B4:C4"/>
    <mergeCell ref="B5:B6"/>
    <mergeCell ref="C5:C6"/>
    <mergeCell ref="D5:D6"/>
    <mergeCell ref="E5:F5"/>
    <mergeCell ref="E6:E7"/>
    <mergeCell ref="F6:F7"/>
    <mergeCell ref="B7:D7"/>
    <mergeCell ref="D4:F4"/>
  </mergeCells>
  <hyperlinks>
    <hyperlink ref="G1" location="'Spis treści'!A1" display="Powrót do spisu" xr:uid="{416347E2-7248-4960-8249-439037EC2953}"/>
  </hyperlinks>
  <printOptions horizontalCentered="1"/>
  <pageMargins left="0.51181102362204722" right="0.47244094488188981" top="0.6692913385826772" bottom="0.55118110236220474" header="0.31496062992125984" footer="0.31496062992125984"/>
  <pageSetup paperSize="9" scale="95" orientation="portrait" r:id="rId1"/>
  <headerFooter differentFirst="1" alignWithMargins="0">
    <oddFooter>&amp;C&amp;"Arial,Normalny"&amp;9&amp;P</oddFooter>
  </headerFooter>
  <ignoredErrors>
    <ignoredError sqref="B13:D13 B21:D21 B27:D27"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0" zoomScaleNormal="100" zoomScaleSheetLayoutView="80" workbookViewId="0">
      <selection activeCell="G15" sqref="G15"/>
    </sheetView>
  </sheetViews>
  <sheetFormatPr defaultRowHeight="15"/>
  <cols>
    <col min="1" max="1" width="22.875" customWidth="1"/>
    <col min="2" max="2" width="17.125" customWidth="1"/>
    <col min="3" max="4" width="16.5" customWidth="1"/>
    <col min="5" max="5" width="21.25" customWidth="1"/>
    <col min="6" max="6" width="19" customWidth="1"/>
  </cols>
  <sheetData>
    <row r="1" spans="1:7" ht="24" customHeight="1">
      <c r="A1" s="688" t="str">
        <f>'Tab 2 (12) i wykres 1'!A1:E1</f>
        <v>II. FUNDUSZ EMERYTALNO-RENTOWY</v>
      </c>
      <c r="B1" s="688"/>
      <c r="C1" s="688"/>
      <c r="D1" s="688"/>
      <c r="E1" s="688"/>
      <c r="F1" s="688"/>
      <c r="G1" s="602" t="s">
        <v>657</v>
      </c>
    </row>
    <row r="2" spans="1:7" ht="393" customHeight="1"/>
    <row r="3" spans="1:7" ht="41.25" customHeight="1">
      <c r="A3" s="729" t="s">
        <v>461</v>
      </c>
      <c r="B3" s="729"/>
      <c r="C3" s="729"/>
      <c r="D3" s="729"/>
      <c r="E3" s="729"/>
      <c r="F3" s="729"/>
    </row>
    <row r="4" spans="1:7" ht="50.25" customHeight="1">
      <c r="A4" s="292" t="s">
        <v>15</v>
      </c>
      <c r="B4" s="292" t="s">
        <v>143</v>
      </c>
      <c r="C4" s="292" t="s">
        <v>274</v>
      </c>
      <c r="D4" s="292" t="s">
        <v>275</v>
      </c>
      <c r="E4" s="292" t="s">
        <v>542</v>
      </c>
      <c r="F4" s="292" t="s">
        <v>129</v>
      </c>
    </row>
    <row r="5" spans="1:7" ht="27" customHeight="1">
      <c r="A5" s="289" t="s">
        <v>273</v>
      </c>
      <c r="B5" s="290">
        <f>'Tab 5 (15)'!D13-'Wykres 3'!E5</f>
        <v>3218322730.2700009</v>
      </c>
      <c r="C5" s="290">
        <f>'Tab 5 (15)'!D21</f>
        <v>712259047.56999993</v>
      </c>
      <c r="D5" s="290">
        <f>'Tab 5 (15)'!D27</f>
        <v>192507285.97999996</v>
      </c>
      <c r="E5" s="290">
        <v>1080666.8699999999</v>
      </c>
      <c r="F5" s="290">
        <f>SUM(B5:E5)</f>
        <v>4124169730.690001</v>
      </c>
    </row>
    <row r="6" spans="1:7" ht="18.75" customHeight="1">
      <c r="A6" s="289" t="s">
        <v>268</v>
      </c>
      <c r="B6" s="291">
        <f>ROUND(B5/$F$5,4)-0.01%</f>
        <v>0.78029999999999999</v>
      </c>
      <c r="C6" s="291">
        <f t="shared" ref="C6:E6" si="0">ROUND(C5/$F$5,4)</f>
        <v>0.17269999999999999</v>
      </c>
      <c r="D6" s="291">
        <f t="shared" si="0"/>
        <v>4.6699999999999998E-2</v>
      </c>
      <c r="E6" s="291">
        <f t="shared" si="0"/>
        <v>2.9999999999999997E-4</v>
      </c>
      <c r="F6" s="291">
        <f>F5/$F$5</f>
        <v>1</v>
      </c>
    </row>
    <row r="40" spans="7:7">
      <c r="G40" s="536"/>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zoomScale="90" zoomScaleNormal="100" zoomScaleSheetLayoutView="90" workbookViewId="0">
      <selection activeCell="G15" sqref="G15"/>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6383" width="8" style="13"/>
    <col min="16384" max="16384" width="0.625" style="13" customWidth="1"/>
  </cols>
  <sheetData>
    <row r="1" spans="1:9" ht="30" customHeight="1">
      <c r="A1" s="688" t="str">
        <f>'Tab 1 (11)'!A1</f>
        <v>II. FUNDUSZ EMERYTALNO-RENTOWY</v>
      </c>
      <c r="B1" s="688"/>
      <c r="C1" s="688"/>
      <c r="D1" s="688"/>
      <c r="E1" s="688"/>
      <c r="F1" s="688"/>
      <c r="G1" s="688"/>
      <c r="H1" s="688"/>
      <c r="I1" s="602" t="s">
        <v>657</v>
      </c>
    </row>
    <row r="2" spans="1:9" ht="27" customHeight="1">
      <c r="A2" s="21"/>
      <c r="B2" s="21"/>
      <c r="C2" s="21"/>
      <c r="D2" s="21"/>
      <c r="E2" s="21"/>
      <c r="F2" s="21"/>
      <c r="G2" s="21"/>
      <c r="H2" s="22"/>
    </row>
    <row r="3" spans="1:9" ht="37.5" customHeight="1">
      <c r="A3" s="731" t="s">
        <v>598</v>
      </c>
      <c r="B3" s="731"/>
      <c r="C3" s="731"/>
      <c r="D3" s="731"/>
      <c r="E3" s="731"/>
      <c r="F3" s="731"/>
      <c r="G3" s="731"/>
      <c r="H3" s="731"/>
    </row>
    <row r="4" spans="1:9" ht="14.25" customHeight="1">
      <c r="A4" s="703" t="s">
        <v>15</v>
      </c>
      <c r="B4" s="703" t="s">
        <v>523</v>
      </c>
      <c r="C4" s="706" t="s">
        <v>38</v>
      </c>
      <c r="D4" s="707"/>
      <c r="E4" s="707"/>
      <c r="F4" s="707"/>
      <c r="G4" s="707"/>
      <c r="H4" s="708"/>
    </row>
    <row r="5" spans="1:9" ht="13.5" customHeight="1">
      <c r="A5" s="704"/>
      <c r="B5" s="704"/>
      <c r="C5" s="703" t="s">
        <v>452</v>
      </c>
      <c r="D5" s="703" t="s">
        <v>39</v>
      </c>
      <c r="E5" s="306" t="s">
        <v>38</v>
      </c>
      <c r="F5" s="307"/>
      <c r="G5" s="307"/>
      <c r="H5" s="308"/>
    </row>
    <row r="6" spans="1:9" ht="27" customHeight="1">
      <c r="A6" s="704"/>
      <c r="B6" s="704"/>
      <c r="C6" s="704"/>
      <c r="D6" s="704"/>
      <c r="E6" s="712" t="s">
        <v>40</v>
      </c>
      <c r="F6" s="713"/>
      <c r="G6" s="712" t="s">
        <v>41</v>
      </c>
      <c r="H6" s="713"/>
    </row>
    <row r="7" spans="1:9" ht="13.5" customHeight="1">
      <c r="A7" s="704"/>
      <c r="B7" s="704"/>
      <c r="C7" s="704"/>
      <c r="D7" s="704"/>
      <c r="E7" s="703" t="s">
        <v>42</v>
      </c>
      <c r="F7" s="732" t="s">
        <v>43</v>
      </c>
      <c r="G7" s="703" t="s">
        <v>44</v>
      </c>
      <c r="H7" s="732" t="s">
        <v>43</v>
      </c>
    </row>
    <row r="8" spans="1:9" ht="18" customHeight="1">
      <c r="A8" s="704"/>
      <c r="B8" s="705"/>
      <c r="C8" s="705"/>
      <c r="D8" s="705"/>
      <c r="E8" s="705"/>
      <c r="F8" s="733"/>
      <c r="G8" s="705"/>
      <c r="H8" s="733"/>
    </row>
    <row r="9" spans="1:9" ht="18" customHeight="1">
      <c r="A9" s="704"/>
      <c r="B9" s="718" t="str">
        <f>'Tab 4 (14)'!B9:H9</f>
        <v>I KWARTAŁ 2022 R.</v>
      </c>
      <c r="C9" s="719"/>
      <c r="D9" s="719"/>
      <c r="E9" s="719"/>
      <c r="F9" s="719"/>
      <c r="G9" s="719"/>
      <c r="H9" s="720"/>
    </row>
    <row r="10" spans="1:9" ht="20.25" customHeight="1">
      <c r="A10" s="705"/>
      <c r="B10" s="734" t="s">
        <v>345</v>
      </c>
      <c r="C10" s="735"/>
      <c r="D10" s="735"/>
      <c r="E10" s="735"/>
      <c r="F10" s="735"/>
      <c r="G10" s="735"/>
      <c r="H10" s="736"/>
    </row>
    <row r="11" spans="1:9" ht="24.75" customHeight="1">
      <c r="A11" s="293" t="s">
        <v>72</v>
      </c>
      <c r="B11" s="294">
        <f>SUM(B12:B28)</f>
        <v>4124169730.6900001</v>
      </c>
      <c r="C11" s="294">
        <f>SUM(C12:C28)</f>
        <v>3219403397.1399994</v>
      </c>
      <c r="D11" s="294">
        <f>SUM(D12:D27)</f>
        <v>904766333.54999995</v>
      </c>
      <c r="E11" s="294">
        <f>SUM(E12:E27)</f>
        <v>712259047.56999993</v>
      </c>
      <c r="F11" s="294">
        <f>SUM(F12:F27)</f>
        <v>47937296.689999998</v>
      </c>
      <c r="G11" s="294">
        <f>SUM(G12:G27)</f>
        <v>192507285.97999999</v>
      </c>
      <c r="H11" s="295">
        <f>SUM(H12:H27)</f>
        <v>3922680.4400000004</v>
      </c>
    </row>
    <row r="12" spans="1:9" ht="21" customHeight="1">
      <c r="A12" s="296" t="s">
        <v>45</v>
      </c>
      <c r="B12" s="297">
        <f>SUM(C12:D12)</f>
        <v>150606645.67000002</v>
      </c>
      <c r="C12" s="297">
        <v>118058428.38</v>
      </c>
      <c r="D12" s="298">
        <v>32548217.290000007</v>
      </c>
      <c r="E12" s="297">
        <v>25790548.310000006</v>
      </c>
      <c r="F12" s="297">
        <v>1785388.56</v>
      </c>
      <c r="G12" s="297">
        <v>6757668.9800000014</v>
      </c>
      <c r="H12" s="299">
        <v>105972.95</v>
      </c>
    </row>
    <row r="13" spans="1:9" ht="21" customHeight="1">
      <c r="A13" s="296" t="s">
        <v>46</v>
      </c>
      <c r="B13" s="297">
        <f t="shared" ref="B13:B27" si="0">SUM(C13:D13)</f>
        <v>285383200.13999999</v>
      </c>
      <c r="C13" s="297">
        <v>221507323.07999998</v>
      </c>
      <c r="D13" s="298">
        <v>63875877.060000002</v>
      </c>
      <c r="E13" s="297">
        <v>51539489.240000002</v>
      </c>
      <c r="F13" s="297">
        <v>4237917.0299999993</v>
      </c>
      <c r="G13" s="297">
        <v>12336387.819999998</v>
      </c>
      <c r="H13" s="299">
        <v>348816.95</v>
      </c>
    </row>
    <row r="14" spans="1:9" ht="21" customHeight="1">
      <c r="A14" s="296" t="s">
        <v>47</v>
      </c>
      <c r="B14" s="297">
        <f t="shared" si="0"/>
        <v>531307538.88000005</v>
      </c>
      <c r="C14" s="297">
        <v>415573770.43000007</v>
      </c>
      <c r="D14" s="298">
        <v>115733768.44999997</v>
      </c>
      <c r="E14" s="297">
        <v>92240927.599999979</v>
      </c>
      <c r="F14" s="297">
        <v>5942706.25</v>
      </c>
      <c r="G14" s="297">
        <v>23492840.849999998</v>
      </c>
      <c r="H14" s="299">
        <v>536386.5</v>
      </c>
    </row>
    <row r="15" spans="1:9" ht="21" customHeight="1">
      <c r="A15" s="296" t="s">
        <v>48</v>
      </c>
      <c r="B15" s="297">
        <f t="shared" si="0"/>
        <v>52473645.280000001</v>
      </c>
      <c r="C15" s="297">
        <v>38549471.909999996</v>
      </c>
      <c r="D15" s="298">
        <v>13924173.370000001</v>
      </c>
      <c r="E15" s="297">
        <v>11399149.220000001</v>
      </c>
      <c r="F15" s="297">
        <v>708159.17</v>
      </c>
      <c r="G15" s="297">
        <v>2525024.15</v>
      </c>
      <c r="H15" s="299">
        <v>38138.300000000003</v>
      </c>
    </row>
    <row r="16" spans="1:9" ht="21" customHeight="1">
      <c r="A16" s="296" t="s">
        <v>49</v>
      </c>
      <c r="B16" s="297">
        <f t="shared" si="0"/>
        <v>355378630.82000005</v>
      </c>
      <c r="C16" s="297">
        <v>296043309.97000003</v>
      </c>
      <c r="D16" s="298">
        <v>59335320.849999994</v>
      </c>
      <c r="E16" s="297">
        <v>42505860.279999994</v>
      </c>
      <c r="F16" s="297">
        <v>3687812.06</v>
      </c>
      <c r="G16" s="297">
        <v>16829460.57</v>
      </c>
      <c r="H16" s="299">
        <v>318929.48</v>
      </c>
    </row>
    <row r="17" spans="1:9" ht="21" customHeight="1">
      <c r="A17" s="296" t="s">
        <v>50</v>
      </c>
      <c r="B17" s="297">
        <f t="shared" si="0"/>
        <v>349608330.19999999</v>
      </c>
      <c r="C17" s="297">
        <v>237452502.18999997</v>
      </c>
      <c r="D17" s="298">
        <v>112155828.01000001</v>
      </c>
      <c r="E17" s="297">
        <v>95497174.390000001</v>
      </c>
      <c r="F17" s="297">
        <v>4488371.6399999997</v>
      </c>
      <c r="G17" s="297">
        <v>16658653.620000001</v>
      </c>
      <c r="H17" s="299">
        <v>315056.99</v>
      </c>
    </row>
    <row r="18" spans="1:9" ht="21" customHeight="1">
      <c r="A18" s="296" t="s">
        <v>51</v>
      </c>
      <c r="B18" s="297">
        <f t="shared" si="0"/>
        <v>638793059.48999989</v>
      </c>
      <c r="C18" s="297">
        <v>519782565.16999996</v>
      </c>
      <c r="D18" s="298">
        <v>119010494.31999998</v>
      </c>
      <c r="E18" s="297">
        <v>88119357.12999998</v>
      </c>
      <c r="F18" s="297">
        <v>6550851.1999999993</v>
      </c>
      <c r="G18" s="297">
        <v>30891137.190000001</v>
      </c>
      <c r="H18" s="299">
        <v>547779.14</v>
      </c>
    </row>
    <row r="19" spans="1:9" ht="21" customHeight="1">
      <c r="A19" s="296" t="s">
        <v>52</v>
      </c>
      <c r="B19" s="297">
        <f t="shared" si="0"/>
        <v>83815495.830000013</v>
      </c>
      <c r="C19" s="297">
        <v>71575097.930000007</v>
      </c>
      <c r="D19" s="298">
        <v>12240397.899999999</v>
      </c>
      <c r="E19" s="297">
        <v>8756746.629999999</v>
      </c>
      <c r="F19" s="297">
        <v>668612.74</v>
      </c>
      <c r="G19" s="297">
        <v>3483651.27</v>
      </c>
      <c r="H19" s="299">
        <v>62572.94</v>
      </c>
    </row>
    <row r="20" spans="1:9" ht="21" customHeight="1">
      <c r="A20" s="296" t="s">
        <v>53</v>
      </c>
      <c r="B20" s="297">
        <f t="shared" si="0"/>
        <v>235951425.30999997</v>
      </c>
      <c r="C20" s="297">
        <v>178304031.77999997</v>
      </c>
      <c r="D20" s="298">
        <v>57647393.530000001</v>
      </c>
      <c r="E20" s="297">
        <v>47133982.780000001</v>
      </c>
      <c r="F20" s="297">
        <v>2415540.83</v>
      </c>
      <c r="G20" s="297">
        <v>10513410.75</v>
      </c>
      <c r="H20" s="299">
        <v>135884.04999999999</v>
      </c>
    </row>
    <row r="21" spans="1:9" ht="21" customHeight="1">
      <c r="A21" s="296" t="s">
        <v>54</v>
      </c>
      <c r="B21" s="297">
        <f t="shared" si="0"/>
        <v>300936785.32999998</v>
      </c>
      <c r="C21" s="297">
        <v>242847939.62</v>
      </c>
      <c r="D21" s="298">
        <v>58088845.710000001</v>
      </c>
      <c r="E21" s="297">
        <v>43910773.149999999</v>
      </c>
      <c r="F21" s="297">
        <v>3155770.14</v>
      </c>
      <c r="G21" s="297">
        <v>14178072.560000001</v>
      </c>
      <c r="H21" s="299">
        <v>319427.96000000002</v>
      </c>
    </row>
    <row r="22" spans="1:9" ht="21" customHeight="1">
      <c r="A22" s="296" t="s">
        <v>55</v>
      </c>
      <c r="B22" s="297">
        <f t="shared" si="0"/>
        <v>134644898.28</v>
      </c>
      <c r="C22" s="297">
        <v>99649654.829999998</v>
      </c>
      <c r="D22" s="298">
        <v>34995243.450000003</v>
      </c>
      <c r="E22" s="297">
        <v>27818574.100000001</v>
      </c>
      <c r="F22" s="297">
        <v>1805816.5799999998</v>
      </c>
      <c r="G22" s="297">
        <v>7176669.3499999996</v>
      </c>
      <c r="H22" s="299">
        <v>139938.45000000001</v>
      </c>
    </row>
    <row r="23" spans="1:9" ht="21" customHeight="1">
      <c r="A23" s="296" t="s">
        <v>56</v>
      </c>
      <c r="B23" s="297">
        <f t="shared" si="0"/>
        <v>111801348.13999999</v>
      </c>
      <c r="C23" s="297">
        <v>89204342.079999983</v>
      </c>
      <c r="D23" s="298">
        <v>22597006.060000002</v>
      </c>
      <c r="E23" s="297">
        <v>18142723.400000002</v>
      </c>
      <c r="F23" s="297">
        <v>1264008.4300000002</v>
      </c>
      <c r="G23" s="297">
        <v>4454282.66</v>
      </c>
      <c r="H23" s="299">
        <v>96339.72</v>
      </c>
    </row>
    <row r="24" spans="1:9" ht="21" customHeight="1">
      <c r="A24" s="296" t="s">
        <v>57</v>
      </c>
      <c r="B24" s="297">
        <f t="shared" si="0"/>
        <v>224997902.61000001</v>
      </c>
      <c r="C24" s="297">
        <v>179685759.10000002</v>
      </c>
      <c r="D24" s="298">
        <v>45312143.509999998</v>
      </c>
      <c r="E24" s="297">
        <v>34876984.839999996</v>
      </c>
      <c r="F24" s="297">
        <v>2507973.9899999998</v>
      </c>
      <c r="G24" s="297">
        <v>10435158.670000004</v>
      </c>
      <c r="H24" s="299">
        <v>232157.22</v>
      </c>
    </row>
    <row r="25" spans="1:9" ht="21" customHeight="1">
      <c r="A25" s="296" t="s">
        <v>58</v>
      </c>
      <c r="B25" s="297">
        <f t="shared" si="0"/>
        <v>152910941.22999999</v>
      </c>
      <c r="C25" s="297">
        <v>116071089.59999999</v>
      </c>
      <c r="D25" s="298">
        <v>36839851.629999995</v>
      </c>
      <c r="E25" s="297">
        <v>28174080.82</v>
      </c>
      <c r="F25" s="297">
        <v>2079161.8</v>
      </c>
      <c r="G25" s="297">
        <v>8665770.8099999987</v>
      </c>
      <c r="H25" s="299">
        <v>186090.97</v>
      </c>
    </row>
    <row r="26" spans="1:9" ht="21" customHeight="1">
      <c r="A26" s="296" t="s">
        <v>59</v>
      </c>
      <c r="B26" s="297">
        <f t="shared" si="0"/>
        <v>426327596.44</v>
      </c>
      <c r="C26" s="297">
        <v>325701470.41000003</v>
      </c>
      <c r="D26" s="298">
        <v>100626126.02999997</v>
      </c>
      <c r="E26" s="297">
        <v>80906199.269999981</v>
      </c>
      <c r="F26" s="297">
        <v>5575848.0699999984</v>
      </c>
      <c r="G26" s="297">
        <v>19719926.759999998</v>
      </c>
      <c r="H26" s="299">
        <v>457306.23</v>
      </c>
    </row>
    <row r="27" spans="1:9" ht="21" customHeight="1">
      <c r="A27" s="296" t="s">
        <v>60</v>
      </c>
      <c r="B27" s="297">
        <f t="shared" si="0"/>
        <v>88151620.169999987</v>
      </c>
      <c r="C27" s="297">
        <v>68315973.789999992</v>
      </c>
      <c r="D27" s="298">
        <v>19835646.380000003</v>
      </c>
      <c r="E27" s="297">
        <v>15446476.410000002</v>
      </c>
      <c r="F27" s="297">
        <v>1063358.2</v>
      </c>
      <c r="G27" s="297">
        <v>4389169.9700000007</v>
      </c>
      <c r="H27" s="299">
        <v>81882.59</v>
      </c>
      <c r="I27" s="23"/>
    </row>
    <row r="28" spans="1:9" ht="42" customHeight="1">
      <c r="A28" s="531" t="s">
        <v>61</v>
      </c>
      <c r="B28" s="300">
        <f>B29+B30+B31</f>
        <v>1080666.8699999999</v>
      </c>
      <c r="C28" s="300">
        <f>C29+C30+C31</f>
        <v>1080666.8699999999</v>
      </c>
      <c r="D28" s="261">
        <v>0</v>
      </c>
      <c r="E28" s="261">
        <v>0</v>
      </c>
      <c r="F28" s="261">
        <v>0</v>
      </c>
      <c r="G28" s="261">
        <v>0</v>
      </c>
      <c r="H28" s="262">
        <v>0</v>
      </c>
    </row>
    <row r="29" spans="1:9" ht="21" customHeight="1">
      <c r="A29" s="301" t="s">
        <v>62</v>
      </c>
      <c r="B29" s="302">
        <f>C29</f>
        <v>197311.68</v>
      </c>
      <c r="C29" s="302">
        <v>197311.68</v>
      </c>
      <c r="D29" s="265">
        <v>0</v>
      </c>
      <c r="E29" s="265">
        <v>0</v>
      </c>
      <c r="F29" s="265">
        <v>0</v>
      </c>
      <c r="G29" s="265">
        <v>0</v>
      </c>
      <c r="H29" s="266">
        <v>0</v>
      </c>
    </row>
    <row r="30" spans="1:9" ht="21" customHeight="1">
      <c r="A30" s="301" t="s">
        <v>63</v>
      </c>
      <c r="B30" s="302">
        <f t="shared" ref="B30:B31" si="1">C30</f>
        <v>802684.46</v>
      </c>
      <c r="C30" s="302">
        <v>802684.46</v>
      </c>
      <c r="D30" s="265">
        <v>0</v>
      </c>
      <c r="E30" s="265">
        <v>0</v>
      </c>
      <c r="F30" s="265">
        <v>0</v>
      </c>
      <c r="G30" s="265">
        <v>0</v>
      </c>
      <c r="H30" s="266">
        <v>0</v>
      </c>
    </row>
    <row r="31" spans="1:9" ht="21" customHeight="1">
      <c r="A31" s="303" t="s">
        <v>64</v>
      </c>
      <c r="B31" s="304">
        <f t="shared" si="1"/>
        <v>80670.73</v>
      </c>
      <c r="C31" s="305">
        <v>80670.73</v>
      </c>
      <c r="D31" s="269">
        <v>0</v>
      </c>
      <c r="E31" s="269">
        <v>0</v>
      </c>
      <c r="F31" s="269">
        <v>0</v>
      </c>
      <c r="G31" s="269">
        <v>0</v>
      </c>
      <c r="H31" s="270">
        <v>0</v>
      </c>
    </row>
    <row r="32" spans="1:9" s="1" customFormat="1" ht="12.75" customHeight="1">
      <c r="A32" s="730" t="s">
        <v>494</v>
      </c>
      <c r="B32" s="730"/>
      <c r="C32" s="730"/>
      <c r="D32" s="730"/>
      <c r="E32" s="730"/>
      <c r="F32" s="730"/>
      <c r="G32" s="730"/>
      <c r="H32" s="730"/>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535"/>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1"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B12:B2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N40"/>
  <sheetViews>
    <sheetView showGridLines="0" view="pageBreakPreview" zoomScale="90" zoomScaleNormal="100" zoomScaleSheetLayoutView="90" workbookViewId="0">
      <selection activeCell="G15" sqref="G15"/>
    </sheetView>
  </sheetViews>
  <sheetFormatPr defaultColWidth="8" defaultRowHeight="12.75"/>
  <cols>
    <col min="1" max="1" width="29.75" style="1" customWidth="1"/>
    <col min="2" max="2" width="11.25" style="1" customWidth="1"/>
    <col min="3" max="3" width="10.25" style="1" customWidth="1"/>
    <col min="4" max="4" width="11.125" style="20" customWidth="1"/>
    <col min="5" max="5" width="8.875" style="1" customWidth="1"/>
    <col min="6" max="6" width="9" style="1" customWidth="1"/>
    <col min="7" max="7" width="9.625" style="1" customWidth="1"/>
    <col min="8" max="16380" width="8" style="1"/>
    <col min="16381" max="16384" width="0.375" style="1" customWidth="1"/>
  </cols>
  <sheetData>
    <row r="1" spans="1:14" ht="23.25" customHeight="1">
      <c r="A1" s="688" t="str">
        <f>'Tab 1 (11)'!A1</f>
        <v>II. FUNDUSZ EMERYTALNO-RENTOWY</v>
      </c>
      <c r="B1" s="688"/>
      <c r="C1" s="688"/>
      <c r="D1" s="688"/>
      <c r="E1" s="688"/>
      <c r="F1" s="688"/>
      <c r="G1" s="602" t="s">
        <v>657</v>
      </c>
      <c r="H1" s="26"/>
    </row>
    <row r="2" spans="1:14" ht="23.25" customHeight="1">
      <c r="A2" s="3"/>
      <c r="B2" s="3"/>
      <c r="C2" s="3"/>
      <c r="D2" s="27"/>
      <c r="E2" s="3"/>
      <c r="F2" s="3"/>
    </row>
    <row r="3" spans="1:14" ht="28.5" customHeight="1">
      <c r="A3" s="689" t="s">
        <v>658</v>
      </c>
      <c r="B3" s="689"/>
      <c r="C3" s="689"/>
      <c r="D3" s="689"/>
      <c r="E3" s="689"/>
      <c r="F3" s="689"/>
    </row>
    <row r="4" spans="1:14" ht="21" customHeight="1">
      <c r="A4" s="667" t="s">
        <v>15</v>
      </c>
      <c r="B4" s="629" t="s">
        <v>438</v>
      </c>
      <c r="C4" s="630"/>
      <c r="D4" s="629" t="s">
        <v>579</v>
      </c>
      <c r="E4" s="631"/>
      <c r="F4" s="630"/>
      <c r="G4" s="28"/>
    </row>
    <row r="5" spans="1:14" ht="20.25" customHeight="1">
      <c r="A5" s="668"/>
      <c r="B5" s="632" t="s">
        <v>580</v>
      </c>
      <c r="C5" s="632" t="s">
        <v>572</v>
      </c>
      <c r="D5" s="632" t="s">
        <v>580</v>
      </c>
      <c r="E5" s="644" t="s">
        <v>16</v>
      </c>
      <c r="F5" s="634"/>
      <c r="G5" s="28"/>
    </row>
    <row r="6" spans="1:14" ht="53.25" customHeight="1">
      <c r="A6" s="668"/>
      <c r="B6" s="632"/>
      <c r="C6" s="632"/>
      <c r="D6" s="632"/>
      <c r="E6" s="667" t="s">
        <v>581</v>
      </c>
      <c r="F6" s="667" t="s">
        <v>582</v>
      </c>
      <c r="G6" s="28"/>
      <c r="H6" s="737"/>
      <c r="I6" s="737"/>
      <c r="J6" s="737"/>
      <c r="L6" s="737"/>
      <c r="M6" s="737"/>
      <c r="N6" s="737"/>
    </row>
    <row r="7" spans="1:14" ht="21" customHeight="1">
      <c r="A7" s="669"/>
      <c r="B7" s="722" t="s">
        <v>345</v>
      </c>
      <c r="C7" s="723"/>
      <c r="D7" s="723"/>
      <c r="E7" s="669"/>
      <c r="F7" s="669"/>
      <c r="G7" s="28"/>
    </row>
    <row r="8" spans="1:14" ht="21" customHeight="1">
      <c r="A8" s="691" t="s">
        <v>522</v>
      </c>
      <c r="B8" s="692"/>
      <c r="C8" s="692"/>
      <c r="D8" s="692"/>
      <c r="E8" s="692"/>
      <c r="F8" s="693"/>
      <c r="G8" s="28"/>
    </row>
    <row r="9" spans="1:14" ht="21" customHeight="1">
      <c r="A9" s="271" t="s">
        <v>65</v>
      </c>
      <c r="B9" s="542">
        <v>1309.3</v>
      </c>
      <c r="C9" s="277">
        <v>1346.88</v>
      </c>
      <c r="D9" s="277">
        <v>1368.79</v>
      </c>
      <c r="E9" s="212">
        <f>D9/B9-1</f>
        <v>4.5436492782402915E-2</v>
      </c>
      <c r="F9" s="213">
        <f>D9/C9-1</f>
        <v>1.6267224994060303E-2</v>
      </c>
      <c r="G9" s="28"/>
      <c r="H9" s="29"/>
      <c r="I9" s="30"/>
      <c r="J9" s="18"/>
      <c r="K9" s="18"/>
      <c r="L9" s="31"/>
      <c r="M9" s="31"/>
      <c r="N9" s="5"/>
    </row>
    <row r="10" spans="1:14" s="34" customFormat="1" ht="21" customHeight="1">
      <c r="A10" s="214" t="s">
        <v>143</v>
      </c>
      <c r="B10" s="543">
        <v>1310.93</v>
      </c>
      <c r="C10" s="275">
        <v>1349.66</v>
      </c>
      <c r="D10" s="275">
        <v>1370.46</v>
      </c>
      <c r="E10" s="216">
        <f t="shared" ref="E10:E11" si="0">D10/B10-1</f>
        <v>4.5410510095886147E-2</v>
      </c>
      <c r="F10" s="217">
        <f t="shared" ref="F10:F11" si="1">D10/C10-1</f>
        <v>1.5411288769023201E-2</v>
      </c>
      <c r="G10" s="32"/>
      <c r="H10" s="29"/>
      <c r="I10" s="30"/>
      <c r="J10" s="18"/>
      <c r="K10" s="18"/>
      <c r="L10" s="33"/>
      <c r="M10" s="33"/>
      <c r="N10" s="5"/>
    </row>
    <row r="11" spans="1:14" s="34" customFormat="1" ht="21" customHeight="1">
      <c r="A11" s="214" t="s">
        <v>18</v>
      </c>
      <c r="B11" s="543">
        <v>1303.43</v>
      </c>
      <c r="C11" s="275">
        <v>1336.93</v>
      </c>
      <c r="D11" s="275">
        <v>1362.88</v>
      </c>
      <c r="E11" s="216">
        <f t="shared" si="0"/>
        <v>4.5610427871078718E-2</v>
      </c>
      <c r="F11" s="217">
        <f t="shared" si="1"/>
        <v>1.9410141144263315E-2</v>
      </c>
      <c r="G11" s="32"/>
      <c r="H11" s="29"/>
      <c r="I11" s="30"/>
      <c r="J11" s="18"/>
      <c r="K11" s="18"/>
      <c r="L11" s="33"/>
      <c r="M11" s="33"/>
      <c r="N11" s="5"/>
    </row>
    <row r="12" spans="1:14" ht="22.15" customHeight="1">
      <c r="A12" s="738" t="s">
        <v>112</v>
      </c>
      <c r="B12" s="739"/>
      <c r="C12" s="739"/>
      <c r="D12" s="739"/>
      <c r="E12" s="739"/>
      <c r="F12" s="740"/>
      <c r="G12" s="28"/>
      <c r="H12" s="29"/>
      <c r="I12" s="30"/>
      <c r="J12" s="18"/>
      <c r="K12" s="18"/>
      <c r="L12" s="31"/>
      <c r="M12" s="31"/>
      <c r="N12" s="5"/>
    </row>
    <row r="13" spans="1:14" s="5" customFormat="1" ht="21" customHeight="1">
      <c r="A13" s="544" t="s">
        <v>66</v>
      </c>
      <c r="B13" s="545">
        <v>1310.93</v>
      </c>
      <c r="C13" s="277">
        <v>1349.66</v>
      </c>
      <c r="D13" s="277">
        <v>1370.46</v>
      </c>
      <c r="E13" s="212">
        <f t="shared" ref="E13:E18" si="2">D13/B13-1</f>
        <v>4.5410510095886147E-2</v>
      </c>
      <c r="F13" s="213">
        <f t="shared" ref="F13:F18" si="3">D13/C13-1</f>
        <v>1.5411288769023201E-2</v>
      </c>
      <c r="G13" s="35"/>
      <c r="H13" s="29"/>
      <c r="I13" s="30"/>
      <c r="J13" s="18"/>
      <c r="K13" s="18"/>
      <c r="L13" s="18"/>
      <c r="M13" s="18"/>
    </row>
    <row r="14" spans="1:14" s="34" customFormat="1" ht="21" customHeight="1">
      <c r="A14" s="223" t="s">
        <v>19</v>
      </c>
      <c r="B14" s="280">
        <v>1229.8399999999999</v>
      </c>
      <c r="C14" s="275">
        <v>1281</v>
      </c>
      <c r="D14" s="275">
        <v>1288.46</v>
      </c>
      <c r="E14" s="216">
        <f t="shared" si="2"/>
        <v>4.7664736876341651E-2</v>
      </c>
      <c r="F14" s="217">
        <f t="shared" si="3"/>
        <v>5.823575331772135E-3</v>
      </c>
      <c r="G14" s="32"/>
      <c r="H14" s="29"/>
      <c r="I14" s="30"/>
      <c r="J14" s="18"/>
      <c r="K14" s="18"/>
      <c r="L14" s="33"/>
      <c r="M14" s="33"/>
      <c r="N14" s="5"/>
    </row>
    <row r="15" spans="1:14" s="34" customFormat="1" ht="21" customHeight="1">
      <c r="A15" s="223" t="s">
        <v>20</v>
      </c>
      <c r="B15" s="280">
        <v>1331.23</v>
      </c>
      <c r="C15" s="275">
        <v>1367.52</v>
      </c>
      <c r="D15" s="275">
        <v>1386.64</v>
      </c>
      <c r="E15" s="216">
        <f t="shared" si="2"/>
        <v>4.1623160535745107E-2</v>
      </c>
      <c r="F15" s="217">
        <f t="shared" si="3"/>
        <v>1.3981513981514038E-2</v>
      </c>
      <c r="G15" s="32"/>
      <c r="H15" s="29"/>
      <c r="I15" s="30"/>
      <c r="J15" s="36"/>
      <c r="K15" s="18"/>
      <c r="L15" s="33"/>
      <c r="M15" s="33"/>
      <c r="N15" s="5"/>
    </row>
    <row r="16" spans="1:14" s="34" customFormat="1" ht="28.5" customHeight="1">
      <c r="A16" s="223" t="s">
        <v>21</v>
      </c>
      <c r="B16" s="280">
        <v>1118.3800000000001</v>
      </c>
      <c r="C16" s="275">
        <v>1157.04</v>
      </c>
      <c r="D16" s="275">
        <v>1177.05</v>
      </c>
      <c r="E16" s="216">
        <f t="shared" si="2"/>
        <v>5.2459807936479308E-2</v>
      </c>
      <c r="F16" s="217">
        <f t="shared" si="3"/>
        <v>1.7294129848579143E-2</v>
      </c>
      <c r="G16" s="32"/>
      <c r="H16" s="29"/>
      <c r="I16" s="30"/>
      <c r="J16" s="18"/>
      <c r="K16" s="18"/>
      <c r="L16" s="33"/>
      <c r="M16" s="33"/>
      <c r="N16" s="5"/>
    </row>
    <row r="17" spans="1:14" s="34" customFormat="1" ht="28.5" customHeight="1">
      <c r="A17" s="223" t="s">
        <v>22</v>
      </c>
      <c r="B17" s="280">
        <v>1188.6199999999999</v>
      </c>
      <c r="C17" s="275">
        <v>1228.24</v>
      </c>
      <c r="D17" s="275">
        <v>1255.3800000000001</v>
      </c>
      <c r="E17" s="216">
        <f t="shared" si="2"/>
        <v>5.616597398664025E-2</v>
      </c>
      <c r="F17" s="217">
        <f t="shared" si="3"/>
        <v>2.2096658633491861E-2</v>
      </c>
      <c r="G17" s="32"/>
      <c r="H17" s="29"/>
      <c r="I17" s="30"/>
      <c r="J17" s="18"/>
      <c r="K17" s="18"/>
      <c r="L17" s="33"/>
      <c r="M17" s="33"/>
      <c r="N17" s="5"/>
    </row>
    <row r="18" spans="1:14" s="34" customFormat="1" ht="28.5" customHeight="1">
      <c r="A18" s="223" t="s">
        <v>23</v>
      </c>
      <c r="B18" s="280">
        <v>1376.5</v>
      </c>
      <c r="C18" s="275">
        <v>1413.93</v>
      </c>
      <c r="D18" s="275">
        <v>1445.04</v>
      </c>
      <c r="E18" s="216">
        <f t="shared" si="2"/>
        <v>4.9792953142026919E-2</v>
      </c>
      <c r="F18" s="217">
        <f t="shared" si="3"/>
        <v>2.200250366001133E-2</v>
      </c>
      <c r="G18" s="32"/>
      <c r="H18" s="29"/>
      <c r="I18" s="30"/>
      <c r="J18" s="18"/>
      <c r="K18" s="18"/>
      <c r="L18" s="33"/>
      <c r="M18" s="33"/>
      <c r="N18" s="5"/>
    </row>
    <row r="19" spans="1:14" ht="21" customHeight="1">
      <c r="A19" s="741" t="s">
        <v>68</v>
      </c>
      <c r="B19" s="742"/>
      <c r="C19" s="742"/>
      <c r="D19" s="742"/>
      <c r="E19" s="742"/>
      <c r="F19" s="743"/>
      <c r="G19" s="28"/>
      <c r="H19" s="29"/>
      <c r="I19" s="30"/>
      <c r="J19" s="18"/>
      <c r="K19" s="18"/>
      <c r="L19" s="31"/>
      <c r="M19" s="31"/>
      <c r="N19" s="5"/>
    </row>
    <row r="20" spans="1:14" ht="21" customHeight="1">
      <c r="A20" s="546" t="s">
        <v>69</v>
      </c>
      <c r="B20" s="547">
        <v>1303.43</v>
      </c>
      <c r="C20" s="277">
        <v>1336.93</v>
      </c>
      <c r="D20" s="277">
        <v>1362.88</v>
      </c>
      <c r="E20" s="284">
        <f t="shared" ref="E20:E32" si="4">D20/B20-1</f>
        <v>4.5610427871078718E-2</v>
      </c>
      <c r="F20" s="213">
        <f t="shared" ref="F20:F32" si="5">D20/C20-1</f>
        <v>1.9410141144263315E-2</v>
      </c>
      <c r="G20" s="28"/>
      <c r="H20" s="29"/>
      <c r="I20" s="30"/>
      <c r="J20" s="18"/>
      <c r="K20" s="18"/>
      <c r="L20" s="31"/>
      <c r="M20" s="31"/>
      <c r="N20" s="5"/>
    </row>
    <row r="21" spans="1:14" s="5" customFormat="1" ht="29.25" customHeight="1">
      <c r="A21" s="230" t="s">
        <v>26</v>
      </c>
      <c r="B21" s="276">
        <v>1266.1199999999999</v>
      </c>
      <c r="C21" s="277">
        <v>1293.1500000000001</v>
      </c>
      <c r="D21" s="277">
        <v>1321.67</v>
      </c>
      <c r="E21" s="212">
        <f t="shared" si="4"/>
        <v>4.3874198338230253E-2</v>
      </c>
      <c r="F21" s="213">
        <f t="shared" si="5"/>
        <v>2.2054672698449407E-2</v>
      </c>
      <c r="G21" s="35"/>
      <c r="H21" s="29"/>
      <c r="I21" s="30"/>
      <c r="J21" s="18"/>
      <c r="K21" s="18"/>
      <c r="L21" s="18"/>
      <c r="M21" s="18"/>
    </row>
    <row r="22" spans="1:14" s="34" customFormat="1" ht="28.5" customHeight="1">
      <c r="A22" s="223" t="s">
        <v>577</v>
      </c>
      <c r="B22" s="280">
        <v>1283.94</v>
      </c>
      <c r="C22" s="275">
        <v>1312.8</v>
      </c>
      <c r="D22" s="275">
        <v>1326.98</v>
      </c>
      <c r="E22" s="216">
        <f t="shared" si="4"/>
        <v>3.3521815661167853E-2</v>
      </c>
      <c r="F22" s="217">
        <f t="shared" si="5"/>
        <v>1.0801340645947732E-2</v>
      </c>
      <c r="G22" s="32"/>
      <c r="H22" s="29"/>
      <c r="I22" s="30"/>
      <c r="J22" s="18"/>
      <c r="K22" s="18"/>
      <c r="L22" s="33"/>
      <c r="M22" s="33"/>
      <c r="N22" s="5"/>
    </row>
    <row r="23" spans="1:14" s="34" customFormat="1" ht="28.5" customHeight="1">
      <c r="A23" s="223" t="s">
        <v>73</v>
      </c>
      <c r="B23" s="280">
        <v>1266.67</v>
      </c>
      <c r="C23" s="275">
        <v>1293.68</v>
      </c>
      <c r="D23" s="275">
        <v>1322.12</v>
      </c>
      <c r="E23" s="216">
        <f t="shared" si="4"/>
        <v>4.3776200588945713E-2</v>
      </c>
      <c r="F23" s="217">
        <f t="shared" si="5"/>
        <v>2.1983798157194867E-2</v>
      </c>
      <c r="G23" s="32"/>
      <c r="H23" s="29"/>
      <c r="I23" s="30"/>
      <c r="J23" s="18"/>
      <c r="K23" s="18"/>
      <c r="L23" s="33" t="s">
        <v>74</v>
      </c>
      <c r="M23" s="33"/>
      <c r="N23" s="5"/>
    </row>
    <row r="24" spans="1:14" s="34" customFormat="1" ht="28.5" customHeight="1">
      <c r="A24" s="223" t="s">
        <v>498</v>
      </c>
      <c r="B24" s="280">
        <v>1123.73</v>
      </c>
      <c r="C24" s="275">
        <v>1128.56</v>
      </c>
      <c r="D24" s="275">
        <v>1161.7</v>
      </c>
      <c r="E24" s="216">
        <f t="shared" si="4"/>
        <v>3.3789255426125431E-2</v>
      </c>
      <c r="F24" s="217">
        <f t="shared" si="5"/>
        <v>2.9364854327638801E-2</v>
      </c>
      <c r="G24" s="32"/>
      <c r="H24" s="29"/>
      <c r="I24" s="30"/>
      <c r="J24" s="18"/>
      <c r="K24" s="18"/>
      <c r="L24" s="33"/>
      <c r="M24" s="33"/>
      <c r="N24" s="5"/>
    </row>
    <row r="25" spans="1:14" s="34" customFormat="1" ht="28.5" customHeight="1">
      <c r="A25" s="223" t="s">
        <v>499</v>
      </c>
      <c r="B25" s="280">
        <v>1046</v>
      </c>
      <c r="C25" s="275">
        <v>1058.6300000000001</v>
      </c>
      <c r="D25" s="275">
        <v>1087</v>
      </c>
      <c r="E25" s="216">
        <f t="shared" si="4"/>
        <v>3.9196940726577534E-2</v>
      </c>
      <c r="F25" s="217">
        <f t="shared" si="5"/>
        <v>2.6798787111644184E-2</v>
      </c>
      <c r="G25" s="32"/>
      <c r="H25" s="29"/>
      <c r="I25" s="30"/>
      <c r="J25" s="18"/>
      <c r="K25" s="18"/>
      <c r="L25" s="33"/>
      <c r="M25" s="33"/>
      <c r="N25" s="5"/>
    </row>
    <row r="26" spans="1:14" s="34" customFormat="1" ht="37.5" customHeight="1">
      <c r="A26" s="223" t="s">
        <v>31</v>
      </c>
      <c r="B26" s="280">
        <v>1297.5899999999999</v>
      </c>
      <c r="C26" s="275">
        <v>1329.63</v>
      </c>
      <c r="D26" s="275">
        <v>1364.44</v>
      </c>
      <c r="E26" s="216">
        <f t="shared" si="4"/>
        <v>5.1518584452716398E-2</v>
      </c>
      <c r="F26" s="217">
        <f t="shared" si="5"/>
        <v>2.6180215548686325E-2</v>
      </c>
      <c r="G26" s="32"/>
      <c r="H26" s="29"/>
      <c r="I26" s="30"/>
      <c r="J26" s="18"/>
      <c r="K26" s="18"/>
      <c r="L26" s="33"/>
      <c r="M26" s="33"/>
      <c r="N26" s="5"/>
    </row>
    <row r="27" spans="1:14" s="5" customFormat="1" ht="21" customHeight="1">
      <c r="A27" s="230" t="s">
        <v>32</v>
      </c>
      <c r="B27" s="276">
        <v>1469.23</v>
      </c>
      <c r="C27" s="277">
        <v>1530.96</v>
      </c>
      <c r="D27" s="277">
        <v>1540.61</v>
      </c>
      <c r="E27" s="212">
        <f t="shared" si="4"/>
        <v>4.8583271509566206E-2</v>
      </c>
      <c r="F27" s="213">
        <f t="shared" si="5"/>
        <v>6.303234571771954E-3</v>
      </c>
      <c r="G27" s="35"/>
      <c r="H27" s="29"/>
      <c r="I27" s="30"/>
      <c r="J27" s="18"/>
      <c r="K27" s="18"/>
      <c r="L27" s="18"/>
      <c r="M27" s="18"/>
    </row>
    <row r="28" spans="1:14" s="34" customFormat="1" ht="21" customHeight="1">
      <c r="A28" s="223" t="s">
        <v>33</v>
      </c>
      <c r="B28" s="280">
        <v>1529.57</v>
      </c>
      <c r="C28" s="275">
        <v>1599.29</v>
      </c>
      <c r="D28" s="275">
        <v>1581.09</v>
      </c>
      <c r="E28" s="216">
        <f t="shared" si="4"/>
        <v>3.3682668985401065E-2</v>
      </c>
      <c r="F28" s="217">
        <f t="shared" si="5"/>
        <v>-1.138004989714192E-2</v>
      </c>
      <c r="G28" s="32"/>
      <c r="H28" s="29"/>
      <c r="I28" s="30"/>
      <c r="J28" s="18"/>
      <c r="K28" s="18"/>
      <c r="L28" s="33"/>
      <c r="M28" s="33"/>
      <c r="N28" s="5"/>
    </row>
    <row r="29" spans="1:14" s="34" customFormat="1" ht="21" customHeight="1">
      <c r="A29" s="223" t="s">
        <v>34</v>
      </c>
      <c r="B29" s="280">
        <v>1460.11</v>
      </c>
      <c r="C29" s="275">
        <v>1522.26</v>
      </c>
      <c r="D29" s="275">
        <v>1531.11</v>
      </c>
      <c r="E29" s="216">
        <f t="shared" si="4"/>
        <v>4.8626473347898491E-2</v>
      </c>
      <c r="F29" s="217">
        <f t="shared" si="5"/>
        <v>5.81372433092886E-3</v>
      </c>
      <c r="G29" s="32"/>
      <c r="H29" s="29"/>
      <c r="I29" s="30"/>
      <c r="J29" s="18"/>
      <c r="K29" s="18"/>
      <c r="L29" s="33"/>
      <c r="M29" s="33"/>
      <c r="N29" s="5"/>
    </row>
    <row r="30" spans="1:14" s="34" customFormat="1" ht="28.5" customHeight="1">
      <c r="A30" s="223" t="s">
        <v>35</v>
      </c>
      <c r="B30" s="280">
        <v>1762.37</v>
      </c>
      <c r="C30" s="275">
        <v>1832.1</v>
      </c>
      <c r="D30" s="275">
        <v>1872.55</v>
      </c>
      <c r="E30" s="216">
        <f t="shared" si="4"/>
        <v>6.251808644041823E-2</v>
      </c>
      <c r="F30" s="217">
        <f t="shared" si="5"/>
        <v>2.2078489165438642E-2</v>
      </c>
      <c r="G30" s="32"/>
      <c r="H30" s="29"/>
      <c r="I30" s="30"/>
      <c r="J30" s="18"/>
      <c r="K30" s="18"/>
      <c r="L30" s="33"/>
      <c r="M30" s="33"/>
      <c r="N30" s="5"/>
    </row>
    <row r="31" spans="1:14" s="34" customFormat="1" ht="28.5" customHeight="1">
      <c r="A31" s="223" t="s">
        <v>36</v>
      </c>
      <c r="B31" s="280">
        <v>1725.27</v>
      </c>
      <c r="C31" s="275">
        <v>1778.22</v>
      </c>
      <c r="D31" s="275">
        <v>1819</v>
      </c>
      <c r="E31" s="216">
        <f t="shared" si="4"/>
        <v>5.4327728413523735E-2</v>
      </c>
      <c r="F31" s="217">
        <f t="shared" si="5"/>
        <v>2.2933045404955443E-2</v>
      </c>
      <c r="G31" s="32"/>
      <c r="H31" s="29"/>
      <c r="I31" s="30"/>
      <c r="J31" s="18"/>
      <c r="K31" s="18"/>
      <c r="L31" s="33"/>
      <c r="M31" s="33"/>
      <c r="N31" s="5"/>
    </row>
    <row r="32" spans="1:14" s="34" customFormat="1" ht="28.5" customHeight="1">
      <c r="A32" s="232" t="s">
        <v>37</v>
      </c>
      <c r="B32" s="287">
        <v>1606.95</v>
      </c>
      <c r="C32" s="288">
        <v>1669.44</v>
      </c>
      <c r="D32" s="288">
        <v>1707.45</v>
      </c>
      <c r="E32" s="233">
        <f t="shared" si="4"/>
        <v>6.2540838233921425E-2</v>
      </c>
      <c r="F32" s="234">
        <f t="shared" si="5"/>
        <v>2.2768113858539385E-2</v>
      </c>
      <c r="G32" s="32"/>
      <c r="H32" s="29"/>
      <c r="I32" s="30"/>
      <c r="J32" s="18"/>
      <c r="K32" s="18"/>
      <c r="L32" s="33"/>
      <c r="M32" s="33"/>
      <c r="N32" s="5"/>
    </row>
    <row r="33" spans="1:6" ht="17.25" customHeight="1">
      <c r="A33" s="727" t="s">
        <v>494</v>
      </c>
      <c r="B33" s="728"/>
      <c r="C33" s="728"/>
      <c r="D33" s="728"/>
      <c r="E33" s="728"/>
      <c r="F33" s="728"/>
    </row>
    <row r="40" spans="1:6">
      <c r="E40" s="534"/>
    </row>
  </sheetData>
  <mergeCells count="18">
    <mergeCell ref="A33:F33"/>
    <mergeCell ref="A8:F8"/>
    <mergeCell ref="A12:F12"/>
    <mergeCell ref="A19:F19"/>
    <mergeCell ref="H6:J6"/>
    <mergeCell ref="B7:D7"/>
    <mergeCell ref="L6:N6"/>
    <mergeCell ref="A1:F1"/>
    <mergeCell ref="A3:F3"/>
    <mergeCell ref="A4:A7"/>
    <mergeCell ref="B4:C4"/>
    <mergeCell ref="B5:B6"/>
    <mergeCell ref="C5:C6"/>
    <mergeCell ref="D5:D6"/>
    <mergeCell ref="E5:F5"/>
    <mergeCell ref="E6:E7"/>
    <mergeCell ref="F6:F7"/>
    <mergeCell ref="D4:F4"/>
  </mergeCells>
  <hyperlinks>
    <hyperlink ref="G1"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zoomScale="90" zoomScaleNormal="100" zoomScaleSheetLayoutView="90" workbookViewId="0">
      <selection activeCell="G15" sqref="G15"/>
    </sheetView>
  </sheetViews>
  <sheetFormatPr defaultColWidth="8" defaultRowHeight="12.75"/>
  <cols>
    <col min="1" max="1" width="24.25" style="1" customWidth="1"/>
    <col min="2" max="4" width="12.375" style="1" customWidth="1"/>
    <col min="5" max="8" width="10.875" style="1" customWidth="1"/>
    <col min="9" max="9" width="10.25" style="1" customWidth="1"/>
    <col min="10" max="16384" width="8" style="1"/>
  </cols>
  <sheetData>
    <row r="1" spans="1:9" ht="24.75" customHeight="1">
      <c r="A1" s="688" t="str">
        <f>'Tab 1 (11)'!A1</f>
        <v>II. FUNDUSZ EMERYTALNO-RENTOWY</v>
      </c>
      <c r="B1" s="688"/>
      <c r="C1" s="688"/>
      <c r="D1" s="688"/>
      <c r="E1" s="688"/>
      <c r="F1" s="688"/>
      <c r="G1" s="688"/>
      <c r="H1" s="688"/>
      <c r="I1" s="602" t="s">
        <v>657</v>
      </c>
    </row>
    <row r="2" spans="1:9" ht="23.25" customHeight="1">
      <c r="A2" s="10"/>
      <c r="B2" s="10"/>
      <c r="C2" s="10"/>
      <c r="D2" s="10"/>
      <c r="E2" s="10"/>
      <c r="F2" s="10"/>
      <c r="G2" s="10"/>
      <c r="H2" s="10"/>
    </row>
    <row r="3" spans="1:9" ht="34.5" customHeight="1">
      <c r="A3" s="689" t="s">
        <v>599</v>
      </c>
      <c r="B3" s="689"/>
      <c r="C3" s="689"/>
      <c r="D3" s="689"/>
      <c r="E3" s="689"/>
      <c r="F3" s="689"/>
      <c r="G3" s="689"/>
      <c r="H3" s="689"/>
    </row>
    <row r="4" spans="1:9">
      <c r="A4" s="703" t="s">
        <v>15</v>
      </c>
      <c r="B4" s="703" t="s">
        <v>523</v>
      </c>
      <c r="C4" s="709" t="s">
        <v>75</v>
      </c>
      <c r="D4" s="710"/>
      <c r="E4" s="710"/>
      <c r="F4" s="710"/>
      <c r="G4" s="710"/>
      <c r="H4" s="711"/>
    </row>
    <row r="5" spans="1:9">
      <c r="A5" s="704"/>
      <c r="B5" s="704"/>
      <c r="C5" s="703" t="s">
        <v>452</v>
      </c>
      <c r="D5" s="703" t="s">
        <v>39</v>
      </c>
      <c r="E5" s="709" t="s">
        <v>38</v>
      </c>
      <c r="F5" s="710"/>
      <c r="G5" s="710"/>
      <c r="H5" s="711"/>
    </row>
    <row r="6" spans="1:9" ht="29.25" customHeight="1">
      <c r="A6" s="704"/>
      <c r="B6" s="704"/>
      <c r="C6" s="704"/>
      <c r="D6" s="704"/>
      <c r="E6" s="712" t="s">
        <v>76</v>
      </c>
      <c r="F6" s="713"/>
      <c r="G6" s="714" t="s">
        <v>458</v>
      </c>
      <c r="H6" s="714"/>
    </row>
    <row r="7" spans="1:9">
      <c r="A7" s="704"/>
      <c r="B7" s="704"/>
      <c r="C7" s="704"/>
      <c r="D7" s="704"/>
      <c r="E7" s="714" t="s">
        <v>42</v>
      </c>
      <c r="F7" s="715" t="s">
        <v>43</v>
      </c>
      <c r="G7" s="703" t="s">
        <v>44</v>
      </c>
      <c r="H7" s="715" t="s">
        <v>43</v>
      </c>
    </row>
    <row r="8" spans="1:9" ht="21.75" customHeight="1">
      <c r="A8" s="704"/>
      <c r="B8" s="705"/>
      <c r="C8" s="705"/>
      <c r="D8" s="705"/>
      <c r="E8" s="714"/>
      <c r="F8" s="715"/>
      <c r="G8" s="705"/>
      <c r="H8" s="715"/>
    </row>
    <row r="9" spans="1:9" ht="17.25" customHeight="1">
      <c r="A9" s="704"/>
      <c r="B9" s="718" t="str">
        <f>'Tab 6 (16)'!B9:H9</f>
        <v>I KWARTAŁ 2022 R.</v>
      </c>
      <c r="C9" s="719"/>
      <c r="D9" s="719"/>
      <c r="E9" s="719"/>
      <c r="F9" s="719"/>
      <c r="G9" s="719"/>
      <c r="H9" s="720"/>
    </row>
    <row r="10" spans="1:9" ht="19.5" customHeight="1">
      <c r="A10" s="705"/>
      <c r="B10" s="712" t="s">
        <v>345</v>
      </c>
      <c r="C10" s="745"/>
      <c r="D10" s="745"/>
      <c r="E10" s="745"/>
      <c r="F10" s="745"/>
      <c r="G10" s="745"/>
      <c r="H10" s="713"/>
    </row>
    <row r="11" spans="1:9" ht="21" customHeight="1">
      <c r="A11" s="323" t="s">
        <v>77</v>
      </c>
      <c r="B11" s="324">
        <v>1368.79</v>
      </c>
      <c r="C11" s="325">
        <v>1370.46</v>
      </c>
      <c r="D11" s="326">
        <v>1362.88</v>
      </c>
      <c r="E11" s="324">
        <v>1321.67</v>
      </c>
      <c r="F11" s="327">
        <v>1326.98</v>
      </c>
      <c r="G11" s="324">
        <v>1540.61</v>
      </c>
      <c r="H11" s="328">
        <v>1581.09</v>
      </c>
    </row>
    <row r="12" spans="1:9" ht="21" customHeight="1">
      <c r="A12" s="296" t="s">
        <v>45</v>
      </c>
      <c r="B12" s="329">
        <v>1334.79</v>
      </c>
      <c r="C12" s="330">
        <v>1335.16</v>
      </c>
      <c r="D12" s="298">
        <v>1333.45</v>
      </c>
      <c r="E12" s="329">
        <v>1298.55</v>
      </c>
      <c r="F12" s="331">
        <v>1277.0999999999999</v>
      </c>
      <c r="G12" s="329">
        <v>1485.86</v>
      </c>
      <c r="H12" s="332">
        <v>1358.63</v>
      </c>
    </row>
    <row r="13" spans="1:9" ht="21" customHeight="1">
      <c r="A13" s="296" t="s">
        <v>46</v>
      </c>
      <c r="B13" s="329">
        <v>1399.83</v>
      </c>
      <c r="C13" s="330">
        <v>1397.9</v>
      </c>
      <c r="D13" s="298">
        <v>1406.55</v>
      </c>
      <c r="E13" s="329">
        <v>1350.01</v>
      </c>
      <c r="F13" s="331">
        <v>1366.19</v>
      </c>
      <c r="G13" s="329">
        <v>1704.86</v>
      </c>
      <c r="H13" s="332">
        <v>1788.8</v>
      </c>
    </row>
    <row r="14" spans="1:9" ht="21" customHeight="1">
      <c r="A14" s="296" t="s">
        <v>47</v>
      </c>
      <c r="B14" s="329">
        <v>1375.58</v>
      </c>
      <c r="C14" s="330">
        <v>1380.45</v>
      </c>
      <c r="D14" s="298">
        <v>1358.39</v>
      </c>
      <c r="E14" s="329">
        <v>1319.65</v>
      </c>
      <c r="F14" s="331">
        <v>1325.91</v>
      </c>
      <c r="G14" s="329">
        <v>1535.38</v>
      </c>
      <c r="H14" s="332">
        <v>1506.7</v>
      </c>
    </row>
    <row r="15" spans="1:9" ht="21" customHeight="1">
      <c r="A15" s="296" t="s">
        <v>48</v>
      </c>
      <c r="B15" s="329">
        <v>1301.46</v>
      </c>
      <c r="C15" s="330">
        <v>1291.44</v>
      </c>
      <c r="D15" s="298">
        <v>1330.04</v>
      </c>
      <c r="E15" s="329">
        <v>1297.27</v>
      </c>
      <c r="F15" s="331">
        <v>1244.57</v>
      </c>
      <c r="G15" s="329">
        <v>1501.2</v>
      </c>
      <c r="H15" s="332">
        <v>1412.53</v>
      </c>
    </row>
    <row r="16" spans="1:9" ht="21" customHeight="1">
      <c r="A16" s="296" t="s">
        <v>49</v>
      </c>
      <c r="B16" s="329">
        <v>1384.92</v>
      </c>
      <c r="C16" s="330">
        <v>1375.87</v>
      </c>
      <c r="D16" s="298">
        <v>1431.91</v>
      </c>
      <c r="E16" s="329">
        <v>1324.79</v>
      </c>
      <c r="F16" s="331">
        <v>1319.9</v>
      </c>
      <c r="G16" s="329">
        <v>1799.36</v>
      </c>
      <c r="H16" s="332">
        <v>2245.98</v>
      </c>
    </row>
    <row r="17" spans="1:8" ht="21" customHeight="1">
      <c r="A17" s="296" t="s">
        <v>50</v>
      </c>
      <c r="B17" s="329">
        <v>1347.96</v>
      </c>
      <c r="C17" s="330">
        <v>1352.21</v>
      </c>
      <c r="D17" s="298">
        <v>1339.05</v>
      </c>
      <c r="E17" s="329">
        <v>1315.82</v>
      </c>
      <c r="F17" s="331">
        <v>1312.77</v>
      </c>
      <c r="G17" s="329">
        <v>1489.77</v>
      </c>
      <c r="H17" s="332">
        <v>1552</v>
      </c>
    </row>
    <row r="18" spans="1:8" s="20" customFormat="1" ht="21" customHeight="1">
      <c r="A18" s="296" t="s">
        <v>51</v>
      </c>
      <c r="B18" s="333">
        <v>1379.51</v>
      </c>
      <c r="C18" s="330">
        <v>1384.86</v>
      </c>
      <c r="D18" s="298">
        <v>1356.59</v>
      </c>
      <c r="E18" s="334">
        <v>1314.94</v>
      </c>
      <c r="F18" s="335">
        <v>1336.91</v>
      </c>
      <c r="G18" s="334">
        <v>1491.32</v>
      </c>
      <c r="H18" s="336">
        <v>1592.38</v>
      </c>
    </row>
    <row r="19" spans="1:8" ht="21" customHeight="1">
      <c r="A19" s="296" t="s">
        <v>52</v>
      </c>
      <c r="B19" s="329">
        <v>1383.39</v>
      </c>
      <c r="C19" s="330">
        <v>1377.34</v>
      </c>
      <c r="D19" s="298">
        <v>1419.84</v>
      </c>
      <c r="E19" s="329">
        <v>1351.14</v>
      </c>
      <c r="F19" s="331">
        <v>1356.21</v>
      </c>
      <c r="G19" s="329">
        <v>1627.87</v>
      </c>
      <c r="H19" s="337">
        <v>1564.32</v>
      </c>
    </row>
    <row r="20" spans="1:8" ht="21" customHeight="1">
      <c r="A20" s="296" t="s">
        <v>53</v>
      </c>
      <c r="B20" s="329">
        <v>1362.85</v>
      </c>
      <c r="C20" s="330">
        <v>1367.96</v>
      </c>
      <c r="D20" s="298">
        <v>1347.28</v>
      </c>
      <c r="E20" s="329">
        <v>1313.44</v>
      </c>
      <c r="F20" s="331">
        <v>1314.22</v>
      </c>
      <c r="G20" s="329">
        <v>1523.24</v>
      </c>
      <c r="H20" s="332">
        <v>1637.16</v>
      </c>
    </row>
    <row r="21" spans="1:8" ht="21" customHeight="1">
      <c r="A21" s="296" t="s">
        <v>54</v>
      </c>
      <c r="B21" s="329">
        <v>1401.07</v>
      </c>
      <c r="C21" s="330">
        <v>1407.15</v>
      </c>
      <c r="D21" s="298">
        <v>1376.22</v>
      </c>
      <c r="E21" s="329">
        <v>1318.96</v>
      </c>
      <c r="F21" s="331">
        <v>1342.88</v>
      </c>
      <c r="G21" s="329">
        <v>1590</v>
      </c>
      <c r="H21" s="332">
        <v>1589.19</v>
      </c>
    </row>
    <row r="22" spans="1:8" ht="21" customHeight="1">
      <c r="A22" s="296" t="s">
        <v>55</v>
      </c>
      <c r="B22" s="329">
        <v>1372.55</v>
      </c>
      <c r="C22" s="330">
        <v>1372.58</v>
      </c>
      <c r="D22" s="298">
        <v>1372.47</v>
      </c>
      <c r="E22" s="329">
        <v>1331.86</v>
      </c>
      <c r="F22" s="331">
        <v>1337.64</v>
      </c>
      <c r="G22" s="329">
        <v>1556.42</v>
      </c>
      <c r="H22" s="332">
        <v>1504.71</v>
      </c>
    </row>
    <row r="23" spans="1:8" ht="21" customHeight="1">
      <c r="A23" s="296" t="s">
        <v>56</v>
      </c>
      <c r="B23" s="329">
        <v>1303.78</v>
      </c>
      <c r="C23" s="330">
        <v>1299.92</v>
      </c>
      <c r="D23" s="298">
        <v>1319.23</v>
      </c>
      <c r="E23" s="329">
        <v>1290.8399999999999</v>
      </c>
      <c r="F23" s="331">
        <v>1265.27</v>
      </c>
      <c r="G23" s="329">
        <v>1449.02</v>
      </c>
      <c r="H23" s="332">
        <v>1529.2</v>
      </c>
    </row>
    <row r="24" spans="1:8" ht="21" customHeight="1">
      <c r="A24" s="296" t="s">
        <v>57</v>
      </c>
      <c r="B24" s="329">
        <v>1371.24</v>
      </c>
      <c r="C24" s="330">
        <v>1377.39</v>
      </c>
      <c r="D24" s="298">
        <v>1347.41</v>
      </c>
      <c r="E24" s="329">
        <v>1309.44</v>
      </c>
      <c r="F24" s="331">
        <v>1311.02</v>
      </c>
      <c r="G24" s="329">
        <v>1492.02</v>
      </c>
      <c r="H24" s="332">
        <v>1478.71</v>
      </c>
    </row>
    <row r="25" spans="1:8" ht="21" customHeight="1">
      <c r="A25" s="296" t="s">
        <v>58</v>
      </c>
      <c r="B25" s="329">
        <v>1387.84</v>
      </c>
      <c r="C25" s="330">
        <v>1393.66</v>
      </c>
      <c r="D25" s="298">
        <v>1369.82</v>
      </c>
      <c r="E25" s="329">
        <v>1328.72</v>
      </c>
      <c r="F25" s="331">
        <v>1344</v>
      </c>
      <c r="G25" s="329">
        <v>1522.98</v>
      </c>
      <c r="H25" s="332">
        <v>1550.76</v>
      </c>
    </row>
    <row r="26" spans="1:8" ht="21" customHeight="1">
      <c r="A26" s="296" t="s">
        <v>59</v>
      </c>
      <c r="B26" s="329">
        <v>1341.76</v>
      </c>
      <c r="C26" s="330">
        <v>1338.23</v>
      </c>
      <c r="D26" s="298">
        <v>1353.32</v>
      </c>
      <c r="E26" s="329">
        <v>1339.4</v>
      </c>
      <c r="F26" s="331">
        <v>1341.96</v>
      </c>
      <c r="G26" s="329">
        <v>1413.61</v>
      </c>
      <c r="H26" s="332">
        <v>1433.56</v>
      </c>
    </row>
    <row r="27" spans="1:8" ht="21" customHeight="1">
      <c r="A27" s="338" t="s">
        <v>60</v>
      </c>
      <c r="B27" s="329">
        <v>1364.47</v>
      </c>
      <c r="C27" s="330">
        <v>1358.76</v>
      </c>
      <c r="D27" s="298">
        <v>1384.49</v>
      </c>
      <c r="E27" s="329">
        <v>1324.06</v>
      </c>
      <c r="F27" s="331">
        <v>1303.1400000000001</v>
      </c>
      <c r="G27" s="329">
        <v>1649.44</v>
      </c>
      <c r="H27" s="332">
        <v>1364.71</v>
      </c>
    </row>
    <row r="28" spans="1:8" s="2" customFormat="1" ht="53.25" customHeight="1">
      <c r="A28" s="531" t="s">
        <v>78</v>
      </c>
      <c r="B28" s="300">
        <f>C28</f>
        <v>614.71</v>
      </c>
      <c r="C28" s="300">
        <v>614.71</v>
      </c>
      <c r="D28" s="261">
        <v>0</v>
      </c>
      <c r="E28" s="261">
        <v>0</v>
      </c>
      <c r="F28" s="261">
        <v>0</v>
      </c>
      <c r="G28" s="261">
        <v>0</v>
      </c>
      <c r="H28" s="262">
        <v>0</v>
      </c>
    </row>
    <row r="29" spans="1:8" ht="21" customHeight="1">
      <c r="A29" s="263" t="s">
        <v>62</v>
      </c>
      <c r="B29" s="339">
        <f t="shared" ref="B29:B31" si="0">C29</f>
        <v>694.76</v>
      </c>
      <c r="C29" s="339">
        <v>694.76</v>
      </c>
      <c r="D29" s="265">
        <v>0</v>
      </c>
      <c r="E29" s="265">
        <v>0</v>
      </c>
      <c r="F29" s="265">
        <v>0</v>
      </c>
      <c r="G29" s="265">
        <v>0</v>
      </c>
      <c r="H29" s="266">
        <v>0</v>
      </c>
    </row>
    <row r="30" spans="1:8" ht="21" customHeight="1">
      <c r="A30" s="263" t="s">
        <v>63</v>
      </c>
      <c r="B30" s="339">
        <f t="shared" si="0"/>
        <v>603.52</v>
      </c>
      <c r="C30" s="339">
        <v>603.52</v>
      </c>
      <c r="D30" s="265">
        <v>0</v>
      </c>
      <c r="E30" s="265">
        <v>0</v>
      </c>
      <c r="F30" s="265">
        <v>0</v>
      </c>
      <c r="G30" s="265">
        <v>0</v>
      </c>
      <c r="H30" s="266">
        <v>0</v>
      </c>
    </row>
    <row r="31" spans="1:8" ht="21" customHeight="1">
      <c r="A31" s="267" t="s">
        <v>64</v>
      </c>
      <c r="B31" s="304">
        <f t="shared" si="0"/>
        <v>560.21</v>
      </c>
      <c r="C31" s="304">
        <v>560.21</v>
      </c>
      <c r="D31" s="269">
        <v>0</v>
      </c>
      <c r="E31" s="269">
        <v>0</v>
      </c>
      <c r="F31" s="269">
        <v>0</v>
      </c>
      <c r="G31" s="269">
        <v>0</v>
      </c>
      <c r="H31" s="270">
        <v>0</v>
      </c>
    </row>
    <row r="32" spans="1:8" ht="15.75" customHeight="1">
      <c r="A32" s="730" t="s">
        <v>494</v>
      </c>
      <c r="B32" s="730"/>
      <c r="C32" s="730"/>
      <c r="D32" s="730"/>
      <c r="E32" s="730"/>
      <c r="F32" s="730"/>
      <c r="G32" s="730"/>
      <c r="H32" s="730"/>
    </row>
    <row r="33" spans="1:8" ht="24.75" customHeight="1">
      <c r="A33" s="744"/>
      <c r="B33" s="744"/>
      <c r="C33" s="744"/>
      <c r="D33" s="744"/>
      <c r="E33" s="744"/>
      <c r="F33" s="744"/>
      <c r="G33" s="744"/>
      <c r="H33" s="744"/>
    </row>
    <row r="34" spans="1:8">
      <c r="A34" s="37"/>
      <c r="B34" s="37"/>
      <c r="C34" s="37"/>
      <c r="D34" s="37"/>
      <c r="E34" s="37"/>
      <c r="F34" s="37"/>
      <c r="G34" s="37"/>
      <c r="H34" s="37"/>
    </row>
    <row r="37" spans="1:8">
      <c r="C37" s="31"/>
    </row>
    <row r="39" spans="1:8" ht="15">
      <c r="D39" s="38"/>
    </row>
    <row r="40" spans="1:8">
      <c r="G40" s="534"/>
    </row>
  </sheetData>
  <mergeCells count="18">
    <mergeCell ref="A33:H33"/>
    <mergeCell ref="E7:E8"/>
    <mergeCell ref="F7:F8"/>
    <mergeCell ref="G7:G8"/>
    <mergeCell ref="H7:H8"/>
    <mergeCell ref="B10:H10"/>
    <mergeCell ref="A32:H32"/>
    <mergeCell ref="A1:H1"/>
    <mergeCell ref="A3:H3"/>
    <mergeCell ref="A4:A10"/>
    <mergeCell ref="B4:B8"/>
    <mergeCell ref="C4:H4"/>
    <mergeCell ref="C5:C8"/>
    <mergeCell ref="D5:D8"/>
    <mergeCell ref="E5:H5"/>
    <mergeCell ref="E6:F6"/>
    <mergeCell ref="G6:H6"/>
    <mergeCell ref="B9:H9"/>
  </mergeCells>
  <hyperlinks>
    <hyperlink ref="I1"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zoomScaleNormal="100" zoomScaleSheetLayoutView="100" workbookViewId="0">
      <selection activeCell="G15" sqref="G15"/>
    </sheetView>
  </sheetViews>
  <sheetFormatPr defaultRowHeight="15"/>
  <cols>
    <col min="1" max="1" width="76" customWidth="1"/>
    <col min="2" max="2" width="6.625" customWidth="1"/>
    <col min="3" max="3" width="6" customWidth="1"/>
  </cols>
  <sheetData>
    <row r="1" spans="1:3" ht="15" customHeight="1">
      <c r="A1" s="120" t="s">
        <v>1</v>
      </c>
      <c r="B1" s="73"/>
      <c r="C1" s="73"/>
    </row>
    <row r="2" spans="1:3" ht="15" customHeight="1">
      <c r="A2" s="82"/>
      <c r="B2" s="91" t="s">
        <v>296</v>
      </c>
      <c r="C2" s="92" t="s">
        <v>294</v>
      </c>
    </row>
    <row r="3" spans="1:3" ht="18.75" customHeight="1">
      <c r="A3" s="611" t="s">
        <v>292</v>
      </c>
      <c r="B3" s="500" t="s">
        <v>297</v>
      </c>
      <c r="C3" s="509">
        <v>5</v>
      </c>
    </row>
    <row r="4" spans="1:3" ht="24" customHeight="1">
      <c r="A4" s="612" t="s">
        <v>293</v>
      </c>
      <c r="B4" s="89" t="s">
        <v>297</v>
      </c>
      <c r="C4" s="93">
        <v>11</v>
      </c>
    </row>
    <row r="5" spans="1:3" ht="24" customHeight="1">
      <c r="A5" s="605" t="s">
        <v>496</v>
      </c>
      <c r="B5" s="89" t="s">
        <v>297</v>
      </c>
      <c r="C5" s="93">
        <v>11</v>
      </c>
    </row>
    <row r="6" spans="1:3" ht="24.75" customHeight="1">
      <c r="A6" s="119" t="s">
        <v>295</v>
      </c>
      <c r="B6" s="96"/>
      <c r="C6" s="93"/>
    </row>
    <row r="7" spans="1:3" ht="27" customHeight="1">
      <c r="A7" s="87" t="s">
        <v>483</v>
      </c>
      <c r="B7" s="94"/>
      <c r="C7" s="94"/>
    </row>
    <row r="8" spans="1:3" ht="24" customHeight="1">
      <c r="A8" s="603" t="s">
        <v>349</v>
      </c>
      <c r="B8" s="604">
        <v>1</v>
      </c>
      <c r="C8" s="90">
        <v>12</v>
      </c>
    </row>
    <row r="9" spans="1:3" ht="36" customHeight="1">
      <c r="A9" s="603" t="s">
        <v>350</v>
      </c>
      <c r="B9" s="604">
        <v>2</v>
      </c>
      <c r="C9" s="90">
        <v>13</v>
      </c>
    </row>
    <row r="10" spans="1:3" ht="24" customHeight="1">
      <c r="A10" s="603" t="s">
        <v>284</v>
      </c>
      <c r="B10" s="604">
        <v>3</v>
      </c>
      <c r="C10" s="90">
        <v>13</v>
      </c>
    </row>
    <row r="11" spans="1:3" ht="24" customHeight="1">
      <c r="A11" s="605" t="s">
        <v>507</v>
      </c>
      <c r="B11" s="604">
        <v>4</v>
      </c>
      <c r="C11" s="90">
        <v>14</v>
      </c>
    </row>
    <row r="12" spans="1:3" ht="24" customHeight="1">
      <c r="A12" s="605" t="s">
        <v>506</v>
      </c>
      <c r="B12" s="604">
        <v>5</v>
      </c>
      <c r="C12" s="90">
        <v>14</v>
      </c>
    </row>
    <row r="13" spans="1:3" ht="36" customHeight="1">
      <c r="A13" s="603" t="s">
        <v>339</v>
      </c>
      <c r="B13" s="604">
        <v>6</v>
      </c>
      <c r="C13" s="90">
        <v>15</v>
      </c>
    </row>
    <row r="14" spans="1:3" ht="36" customHeight="1">
      <c r="A14" s="605" t="s">
        <v>508</v>
      </c>
      <c r="B14" s="604">
        <v>7</v>
      </c>
      <c r="C14" s="90">
        <v>15</v>
      </c>
    </row>
    <row r="15" spans="1:3" ht="36" customHeight="1">
      <c r="A15" s="603" t="s">
        <v>340</v>
      </c>
      <c r="B15" s="604">
        <v>8</v>
      </c>
      <c r="C15" s="90">
        <v>16</v>
      </c>
    </row>
    <row r="16" spans="1:3" ht="36" customHeight="1">
      <c r="A16" s="605" t="s">
        <v>509</v>
      </c>
      <c r="B16" s="604">
        <v>9</v>
      </c>
      <c r="C16" s="90">
        <v>16</v>
      </c>
    </row>
    <row r="17" spans="1:3" ht="36" customHeight="1">
      <c r="A17" s="603" t="s">
        <v>537</v>
      </c>
      <c r="B17" s="604">
        <v>10</v>
      </c>
      <c r="C17" s="90">
        <v>17</v>
      </c>
    </row>
    <row r="18" spans="1:3" ht="30" customHeight="1">
      <c r="A18" s="87" t="s">
        <v>484</v>
      </c>
      <c r="B18" s="95"/>
      <c r="C18" s="95"/>
    </row>
    <row r="19" spans="1:3" ht="21.75" customHeight="1">
      <c r="A19" s="88" t="s">
        <v>485</v>
      </c>
      <c r="B19" s="89"/>
      <c r="C19" s="96"/>
    </row>
    <row r="20" spans="1:3" ht="24" customHeight="1">
      <c r="A20" s="603" t="s">
        <v>282</v>
      </c>
      <c r="B20" s="604" t="s">
        <v>624</v>
      </c>
      <c r="C20" s="90">
        <v>18</v>
      </c>
    </row>
    <row r="21" spans="1:3" ht="24" customHeight="1">
      <c r="A21" s="603" t="s">
        <v>554</v>
      </c>
      <c r="B21" s="604" t="s">
        <v>625</v>
      </c>
      <c r="C21" s="90">
        <v>19</v>
      </c>
    </row>
    <row r="22" spans="1:3" ht="24" customHeight="1">
      <c r="A22" s="603" t="s">
        <v>556</v>
      </c>
      <c r="B22" s="604" t="s">
        <v>626</v>
      </c>
      <c r="C22" s="90">
        <v>20</v>
      </c>
    </row>
    <row r="23" spans="1:3" ht="36" customHeight="1">
      <c r="A23" s="603" t="s">
        <v>546</v>
      </c>
      <c r="B23" s="604" t="s">
        <v>627</v>
      </c>
      <c r="C23" s="90">
        <v>21</v>
      </c>
    </row>
    <row r="24" spans="1:3" ht="24" customHeight="1">
      <c r="A24" s="603" t="s">
        <v>351</v>
      </c>
      <c r="B24" s="604" t="s">
        <v>656</v>
      </c>
      <c r="C24" s="90">
        <v>22</v>
      </c>
    </row>
    <row r="25" spans="1:3" ht="36" customHeight="1">
      <c r="A25" s="603" t="s">
        <v>547</v>
      </c>
      <c r="B25" s="604" t="s">
        <v>628</v>
      </c>
      <c r="C25" s="90">
        <v>24</v>
      </c>
    </row>
    <row r="26" spans="1:3" ht="24" customHeight="1">
      <c r="A26" s="603" t="s">
        <v>352</v>
      </c>
      <c r="B26" s="604" t="s">
        <v>629</v>
      </c>
      <c r="C26" s="90">
        <v>25</v>
      </c>
    </row>
    <row r="27" spans="1:3" ht="36" customHeight="1">
      <c r="A27" s="603" t="s">
        <v>548</v>
      </c>
      <c r="B27" s="604" t="s">
        <v>630</v>
      </c>
      <c r="C27" s="90">
        <v>26</v>
      </c>
    </row>
    <row r="28" spans="1:3" ht="18" customHeight="1">
      <c r="A28" s="74"/>
      <c r="B28" s="91" t="s">
        <v>296</v>
      </c>
      <c r="C28" s="92" t="s">
        <v>294</v>
      </c>
    </row>
    <row r="29" spans="1:3" ht="24" customHeight="1">
      <c r="A29" s="88" t="s">
        <v>495</v>
      </c>
      <c r="B29" s="89"/>
      <c r="C29" s="90"/>
    </row>
    <row r="30" spans="1:3" ht="24" customHeight="1">
      <c r="A30" s="603" t="s">
        <v>510</v>
      </c>
      <c r="B30" s="604" t="s">
        <v>652</v>
      </c>
      <c r="C30" s="90">
        <v>27</v>
      </c>
    </row>
    <row r="31" spans="1:3" ht="24" customHeight="1">
      <c r="A31" s="603" t="s">
        <v>353</v>
      </c>
      <c r="B31" s="604" t="s">
        <v>653</v>
      </c>
      <c r="C31" s="90">
        <v>27</v>
      </c>
    </row>
    <row r="32" spans="1:3" ht="24" customHeight="1">
      <c r="A32" s="603" t="s">
        <v>87</v>
      </c>
      <c r="B32" s="604" t="s">
        <v>654</v>
      </c>
      <c r="C32" s="90">
        <v>28</v>
      </c>
    </row>
    <row r="33" spans="1:6" ht="24" customHeight="1">
      <c r="A33" s="603" t="s">
        <v>355</v>
      </c>
      <c r="B33" s="604" t="s">
        <v>655</v>
      </c>
      <c r="C33" s="90">
        <v>28</v>
      </c>
    </row>
    <row r="34" spans="1:6" ht="30" customHeight="1">
      <c r="A34" s="88" t="s">
        <v>486</v>
      </c>
      <c r="B34" s="97"/>
      <c r="C34" s="97"/>
    </row>
    <row r="35" spans="1:6" ht="36" customHeight="1">
      <c r="A35" s="603" t="s">
        <v>283</v>
      </c>
      <c r="B35" s="604" t="s">
        <v>631</v>
      </c>
      <c r="C35" s="90">
        <v>29</v>
      </c>
    </row>
    <row r="36" spans="1:6" ht="24" customHeight="1">
      <c r="A36" s="88" t="s">
        <v>487</v>
      </c>
      <c r="B36" s="97"/>
      <c r="C36" s="97"/>
    </row>
    <row r="37" spans="1:6" ht="24" customHeight="1">
      <c r="A37" s="603" t="s">
        <v>285</v>
      </c>
      <c r="B37" s="604" t="s">
        <v>636</v>
      </c>
      <c r="C37" s="90">
        <v>30</v>
      </c>
    </row>
    <row r="38" spans="1:6" ht="24" customHeight="1">
      <c r="A38" s="603" t="s">
        <v>354</v>
      </c>
      <c r="B38" s="604" t="s">
        <v>637</v>
      </c>
      <c r="C38" s="90">
        <v>30</v>
      </c>
    </row>
    <row r="39" spans="1:6" ht="24" customHeight="1">
      <c r="A39" s="603" t="s">
        <v>286</v>
      </c>
      <c r="B39" s="604" t="s">
        <v>638</v>
      </c>
      <c r="C39" s="90">
        <v>32</v>
      </c>
    </row>
    <row r="40" spans="1:6" ht="24" customHeight="1">
      <c r="A40" s="603" t="s">
        <v>287</v>
      </c>
      <c r="B40" s="604" t="s">
        <v>639</v>
      </c>
      <c r="C40" s="90">
        <v>32</v>
      </c>
    </row>
    <row r="41" spans="1:6" ht="24" customHeight="1">
      <c r="A41" s="87" t="s">
        <v>343</v>
      </c>
      <c r="B41" s="94"/>
      <c r="C41" s="94"/>
    </row>
    <row r="42" spans="1:6" ht="24" customHeight="1">
      <c r="A42" s="603" t="s">
        <v>511</v>
      </c>
      <c r="B42" s="604" t="s">
        <v>632</v>
      </c>
      <c r="C42" s="90">
        <v>34</v>
      </c>
    </row>
    <row r="43" spans="1:6" ht="24" customHeight="1">
      <c r="A43" s="603" t="s">
        <v>512</v>
      </c>
      <c r="B43" s="604" t="s">
        <v>633</v>
      </c>
      <c r="C43" s="90">
        <v>35</v>
      </c>
    </row>
    <row r="44" spans="1:6" ht="24" customHeight="1">
      <c r="A44" s="603" t="s">
        <v>513</v>
      </c>
      <c r="B44" s="604" t="s">
        <v>634</v>
      </c>
      <c r="C44" s="90">
        <v>35</v>
      </c>
      <c r="D44" s="618"/>
      <c r="E44" s="618"/>
      <c r="F44" s="618"/>
    </row>
    <row r="45" spans="1:6" ht="24" customHeight="1">
      <c r="A45" s="603" t="s">
        <v>514</v>
      </c>
      <c r="B45" s="604" t="s">
        <v>635</v>
      </c>
      <c r="C45" s="90">
        <v>36</v>
      </c>
      <c r="D45" s="618"/>
      <c r="E45" s="618"/>
      <c r="F45" s="618"/>
    </row>
    <row r="46" spans="1:6" ht="36" customHeight="1">
      <c r="A46" s="603" t="s">
        <v>515</v>
      </c>
      <c r="B46" s="604" t="s">
        <v>640</v>
      </c>
      <c r="C46" s="90">
        <v>37</v>
      </c>
    </row>
    <row r="47" spans="1:6" ht="36" customHeight="1">
      <c r="A47" s="603" t="s">
        <v>516</v>
      </c>
      <c r="B47" s="604" t="s">
        <v>641</v>
      </c>
      <c r="C47" s="90">
        <v>37</v>
      </c>
    </row>
    <row r="48" spans="1:6" ht="24" customHeight="1">
      <c r="A48" s="603" t="s">
        <v>356</v>
      </c>
      <c r="B48" s="604" t="s">
        <v>642</v>
      </c>
      <c r="C48" s="90">
        <v>38</v>
      </c>
    </row>
    <row r="49" spans="1:8" ht="24" customHeight="1">
      <c r="A49" s="603" t="s">
        <v>517</v>
      </c>
      <c r="B49" s="604" t="s">
        <v>643</v>
      </c>
      <c r="C49" s="90">
        <v>38</v>
      </c>
    </row>
    <row r="50" spans="1:8" ht="24" customHeight="1">
      <c r="A50" s="87" t="s">
        <v>488</v>
      </c>
      <c r="B50" s="598"/>
      <c r="C50" s="94"/>
    </row>
    <row r="51" spans="1:8" ht="21" customHeight="1">
      <c r="A51" s="603" t="s">
        <v>557</v>
      </c>
      <c r="B51" s="604" t="s">
        <v>357</v>
      </c>
      <c r="C51" s="90">
        <v>39</v>
      </c>
    </row>
    <row r="52" spans="1:8" s="84" customFormat="1" ht="21" customHeight="1">
      <c r="A52" s="603" t="s">
        <v>518</v>
      </c>
      <c r="B52" s="604" t="s">
        <v>358</v>
      </c>
      <c r="C52" s="90">
        <v>39</v>
      </c>
    </row>
    <row r="53" spans="1:8" ht="24" customHeight="1">
      <c r="A53" s="81"/>
      <c r="B53" s="91" t="s">
        <v>296</v>
      </c>
      <c r="C53" s="92" t="s">
        <v>294</v>
      </c>
    </row>
    <row r="54" spans="1:8" ht="36" customHeight="1">
      <c r="A54" s="119" t="s">
        <v>291</v>
      </c>
      <c r="B54" s="599"/>
      <c r="C54" s="98"/>
    </row>
    <row r="55" spans="1:8" ht="24" customHeight="1">
      <c r="A55" s="603" t="s">
        <v>555</v>
      </c>
      <c r="B55" s="604">
        <v>1</v>
      </c>
      <c r="C55" s="90">
        <v>19</v>
      </c>
      <c r="H55" s="606"/>
    </row>
    <row r="56" spans="1:8" ht="30.75" customHeight="1">
      <c r="A56" s="603" t="s">
        <v>659</v>
      </c>
      <c r="B56" s="604">
        <v>2</v>
      </c>
      <c r="C56" s="90">
        <v>20</v>
      </c>
      <c r="H56" s="606"/>
    </row>
    <row r="57" spans="1:8" ht="24" customHeight="1">
      <c r="A57" s="603" t="s">
        <v>289</v>
      </c>
      <c r="B57" s="604">
        <v>3</v>
      </c>
      <c r="C57" s="90">
        <v>23</v>
      </c>
    </row>
    <row r="58" spans="1:8" ht="24" customHeight="1">
      <c r="A58" s="603" t="s">
        <v>290</v>
      </c>
      <c r="B58" s="604">
        <v>4</v>
      </c>
      <c r="C58" s="90">
        <v>31</v>
      </c>
    </row>
    <row r="59" spans="1:8" ht="24" customHeight="1">
      <c r="A59" s="603" t="s">
        <v>288</v>
      </c>
      <c r="B59" s="604">
        <v>5</v>
      </c>
      <c r="C59" s="90">
        <v>33</v>
      </c>
    </row>
  </sheetData>
  <mergeCells count="2">
    <mergeCell ref="D44:F44"/>
    <mergeCell ref="D45:F45"/>
  </mergeCells>
  <hyperlinks>
    <hyperlink ref="A8:B8" location="'Tab 1'!A1" display="Emerytury i renty" xr:uid="{D10272FB-0596-452E-B26F-1C8DD14DB967}"/>
    <hyperlink ref="A9:B9" location="'Tab 2 i 3'!A1" display="Zwiększenia do emerytur i rent finansowane z Funduszu Emerytalno-Rentowego, wypłacane przy świadczeniach pracowniczych" xr:uid="{66EB9234-B048-47D8-9E2F-9BD35DA6FAD2}"/>
    <hyperlink ref="A10:B10" location="'Tab 2 i 3'!A1" display="Wnioski o przyznanie emerytur i rent według rodzajów świadczeń" xr:uid="{924D7C10-ABF7-423D-8F06-9F866AEC07F0}"/>
    <hyperlink ref="A11:B11" location="'Tab 4 i 5'!A1" display="Decyzje i postępowania umorzone w sprawach o emerytury i renty według rodzajów świadczeń" xr:uid="{E5690EA9-B93D-4EC9-A342-6A002562EA73}"/>
    <hyperlink ref="A12:B12" location="'Tab 4 i 5'!A1" display="Decyzje i postępowania umorzone w sprawach o emerytury i renty według województw" xr:uid="{9B980843-1C6F-4CEC-A8AC-5199791233BD}"/>
    <hyperlink ref="A13:B13" location="'Tab 6 i 7'!A1" display="'Tab 6 i 7'!A1" xr:uid="{3893339B-1F6B-42A3-95D7-71182B5A601C}"/>
    <hyperlink ref="A14:B14" location="'Tab 6 i 7'!A1" display="Decyzje w sprawach wniosków o przyznanie emerytur i rent rolniczych z zastosowaniem przepisów wspólnotowych UE" xr:uid="{44CD8454-9246-4106-B275-205E892E541B}"/>
    <hyperlink ref="A15:B15" location="'Tab 8 i 9'!A1" display="'Tab 8 i 9'!A1" xr:uid="{EADF7ACA-0607-48A6-8B3F-2EE79A9A237D}"/>
    <hyperlink ref="A16:B16" location="'Tab 8 i 9'!A1" display="Decyzje w sprawach wniosków o przyznanie emerytur i rent rolniczych z zastosowaniem postanowień umów dwustronnych o zabezpieczeniu społecznym" xr:uid="{86C5C74F-CBC8-47BC-A5B4-E5CE94971CC9}"/>
    <hyperlink ref="A17:B17" location="'Tab 10'!A1" display="Świadczenia emerytalno-rentowe transferowane do poszczególnych państw UE/EFTA i Wielkiej Brytanii oraz do innych państw na podstawie umów dwustronnych" xr:uid="{02562338-9EFA-4DEB-92A8-1A6CC0F1AF63}"/>
    <hyperlink ref="A20:B20" location="'Tab 1 (11)'!A1" display="Przeciętna miesięczna liczba emerytur i rent według rodzajów świadczeń" xr:uid="{98D591EE-45B3-478D-A468-9A832EDB1900}"/>
    <hyperlink ref="A21:B21" location="'Tab 2 (12) i wykres 1'!A1" display="Liczba ubezpieczonych oraz przeciętna miesięczna liczba świadczeniobiorców według województw" xr:uid="{44E87130-1F6D-45AA-86AD-E44B52896C73}"/>
    <hyperlink ref="A22:B22" location="'Tab 3 (13) i wykres 2'!A1" display="Przeciętne miesięczne świadczenia emerytalno-rentowe według województw" xr:uid="{91FFFD34-2022-4A67-AD0D-4AF29CCAEF03}"/>
    <hyperlink ref="A23:B23" location="'Tab 4 (14)'!A1" display="Przeciętna miesięczna liczba emerytur i rent według województw oraz świadczeń emerytalnych wypłaconych przez MON, MSWiA i MS" xr:uid="{80AB96E2-8DE5-45E2-8D27-6579AF13670C}"/>
    <hyperlink ref="A24:B24" location="'Tab 5 (15)'!A1" display="Wydatki na świadczenia emerytalno-rentowe według rodzajów świadczeń" xr:uid="{DCC6992F-0EB0-4EE7-8BD1-10DB69492FBE}"/>
    <hyperlink ref="A25:B25" location="'Tab 6 (16)'!A1" display="Wydatki na świadczenia emerytalno-rentowe według województw oraz świadczenia emerytalne wypłacone przez MON, MSWiA i MS" xr:uid="{6A50372B-DEF0-4A5F-B488-4027DA206109}"/>
    <hyperlink ref="A26:B26" location="'Tab 7 (17)'!A1" display="Przeciętne miesięczne świadczenie emerytalno-rentowe według rodzajów świadczeń" xr:uid="{EB1EF490-2454-445A-B1B9-A6658E0A2A12}"/>
    <hyperlink ref="A27:B27" location="'Tab 8 (18)'!A1" display="Przeciętne miesięczne świadczenie emerytalno-rentowe według województw oraz przeciętne miesięczne świadczenie emerytalne wypłacone przez MON, MSWiA i MS" xr:uid="{881CD96B-C782-42E5-AEF4-83A9C1CEF20B}"/>
    <hyperlink ref="A30:B31" location="'Tab 9 (19) i 10 (20)'!A1" display="Zasiłki macierzyńskie" xr:uid="{882503F3-822E-4134-A988-D538C606993F}"/>
    <hyperlink ref="A32:B33" location="'Tab 11 (21) i 12 (22)'!A1" display="Zasiłki pogrzebowe" xr:uid="{0C1EE8B0-C002-47F7-99CA-385EA6B56F63}"/>
    <hyperlink ref="A35:C35" location="'Tab 1 (23)'!A1" display="Świadczenia finansowane z budżetu państwa zlecone do wypłaty Kasie Rolniczego Ubezpieczenia Społecznego" xr:uid="{B1DB4AA6-A6B7-4DB9-AA3E-0948D7225702}"/>
    <hyperlink ref="A37:C38" location="'Tab 1 (24) i 2 (25)'!A1" display="Zasiłki chorobowe i jednorazowe odszkodowania" xr:uid="{B9718B20-E6CE-41C6-ADD4-097D8D6C4FD1}"/>
    <hyperlink ref="A39:C40" location="'Tab 3 (26) i 4 (27)'!A1" display="Wypadki przy pracy rolniczej i choroby zawodowe rolników" xr:uid="{A24484C9-C8B0-459E-8E2D-69D3AD5372B2}"/>
    <hyperlink ref="A42:B42" location="'Tab 1 (28)'!A1" display="Liczba płatników składek według województw" xr:uid="{9F8411A7-4082-48D4-9C68-EC2FD2CB4077}"/>
    <hyperlink ref="A43:B44" location="'Tab 2 (29) i 3 (30)'!A1" display="Liczba ubezpieczonych według statusu ubezpieczonego" xr:uid="{F381284E-DDB5-481C-8AB6-F4A6FD854F9F}"/>
    <hyperlink ref="A45:B45" location="'Tab 4 (31)'!A1" display="Liczba ubezpieczonych według województw" xr:uid="{D7A9ACA3-0D17-488C-8652-E0026E5BE243}"/>
    <hyperlink ref="A46:B47" location="'Tab 5 (32) i 6 (33)'!A1" display="Liczba ubezpieczonych z tytułu prowadzenia jednocześnie działalności rolniczej i pozarolniczej działalności gospodarczej według województw" xr:uid="{EEEDD466-05F9-44C8-98CD-555BFB09999F}"/>
    <hyperlink ref="A48:B49" location="'Tab 7 (34) i 8 (35)'!A1" display="Przypis i wpływy należności z tytułu składek na ubezpieczenie społeczne rolników według województw" xr:uid="{C0A4516A-1BC3-4664-8330-0E4280A324EA}"/>
    <hyperlink ref="A51:B52" location="'Tab 1 (36) i 2 (37)'!A1" display="Liczba osób podlegających ubezpieczeniu zdrowotnemu według województw" xr:uid="{CD75FBD5-BDD0-4B3E-84C5-8D1025CE8BDE}"/>
    <hyperlink ref="A55:B55" location="'Tab 2 (12) i wykres 1'!A1" display="Przeciętna miesięczna liczba świadczeniobiorców na tle liczby ubezpieczonych" xr:uid="{9C7A7E39-8D34-474B-9572-5B966BAF4DFA}"/>
    <hyperlink ref="A57:B57" location="'Tab 3 (13) i wykres 2'!A1" display="Struktura wydatków na świadczenia finansowane z Funduszu Emerytalno-Rentowego" xr:uid="{54E28978-9971-451D-B006-7631BECB310B}"/>
    <hyperlink ref="A58:B58" location="'Wykres 3'!A1" display="Struktura wydatków na świadczenia finansowane z Funduszu Składkowego" xr:uid="{462C7671-46B7-48F0-B620-EF912EBB8286}"/>
    <hyperlink ref="A3" location="'Uwagi wstępne'!A1" display="Uwagi wstępne" xr:uid="{4094DD70-EFE5-4DDD-B717-74D12394BE5C}"/>
    <hyperlink ref="A4:A5" location="'Objaśnienia i skróty'!A1" display="Objaśnienia znaków umownych" xr:uid="{D389989B-283F-4851-9584-000FDDE73426}"/>
    <hyperlink ref="A56:B56" location="'Tab 3 (13) i wykres 2'!A1" display="Przeciętne miesięczne świadczenia rolne wypłacane z FER w odniesieniu do świadczeń realizowanych przez KRUS ogółem " xr:uid="{AD9DDB47-8B39-4C1C-B21C-DB40FB5B39CB}"/>
    <hyperlink ref="A59:B59" location="'Wykres 5'!A1" display="Wypadki przy pracy rolniczej" xr:uid="{84170164-6FD3-40FA-BC40-6CBEC07CAE6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3" manualBreakCount="3">
    <brk id="27" max="2" man="1"/>
    <brk id="52" max="2" man="1"/>
    <brk id="59"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G40"/>
  <sheetViews>
    <sheetView showGridLines="0" view="pageBreakPreview" zoomScale="90" zoomScaleNormal="100" zoomScaleSheetLayoutView="90" workbookViewId="0">
      <selection activeCell="G15" sqref="G15"/>
    </sheetView>
  </sheetViews>
  <sheetFormatPr defaultColWidth="8" defaultRowHeight="12.75"/>
  <cols>
    <col min="1" max="1" width="20.375" style="1" customWidth="1"/>
    <col min="2" max="2" width="11.375" style="1" customWidth="1"/>
    <col min="3" max="3" width="11.625" style="1" customWidth="1"/>
    <col min="4" max="4" width="11.375" style="1" customWidth="1"/>
    <col min="5" max="6" width="9.75" style="1" customWidth="1"/>
    <col min="7" max="7" width="9.25" style="1" customWidth="1"/>
    <col min="8" max="16380" width="8" style="1"/>
    <col min="16381" max="16384" width="0.625" style="1" customWidth="1"/>
  </cols>
  <sheetData>
    <row r="1" spans="1:7" ht="30" customHeight="1">
      <c r="A1" s="688" t="str">
        <f>'Tab 8 (18)'!A1:H1</f>
        <v>II. FUNDUSZ EMERYTALNO-RENTOWY</v>
      </c>
      <c r="B1" s="688"/>
      <c r="C1" s="688"/>
      <c r="D1" s="688"/>
      <c r="E1" s="688"/>
      <c r="F1" s="688"/>
      <c r="G1" s="602" t="s">
        <v>657</v>
      </c>
    </row>
    <row r="2" spans="1:7" s="40" customFormat="1" ht="17.25" customHeight="1">
      <c r="A2" s="39"/>
      <c r="B2" s="39"/>
      <c r="C2" s="39"/>
      <c r="D2" s="39"/>
    </row>
    <row r="3" spans="1:7" ht="26.25" customHeight="1">
      <c r="A3" s="749" t="s">
        <v>648</v>
      </c>
      <c r="B3" s="749"/>
      <c r="C3" s="749"/>
      <c r="D3" s="749"/>
      <c r="E3" s="749"/>
      <c r="F3" s="749"/>
    </row>
    <row r="4" spans="1:7" ht="21.75" customHeight="1">
      <c r="A4" s="667" t="s">
        <v>15</v>
      </c>
      <c r="B4" s="629" t="s">
        <v>438</v>
      </c>
      <c r="C4" s="630"/>
      <c r="D4" s="629" t="s">
        <v>579</v>
      </c>
      <c r="E4" s="631"/>
      <c r="F4" s="630"/>
    </row>
    <row r="5" spans="1:7" ht="24" customHeight="1">
      <c r="A5" s="747"/>
      <c r="B5" s="632" t="s">
        <v>580</v>
      </c>
      <c r="C5" s="632" t="s">
        <v>572</v>
      </c>
      <c r="D5" s="632" t="s">
        <v>580</v>
      </c>
      <c r="E5" s="644" t="s">
        <v>16</v>
      </c>
      <c r="F5" s="634"/>
    </row>
    <row r="6" spans="1:7" ht="62.25" customHeight="1">
      <c r="A6" s="748"/>
      <c r="B6" s="632"/>
      <c r="C6" s="632"/>
      <c r="D6" s="632"/>
      <c r="E6" s="562" t="s">
        <v>581</v>
      </c>
      <c r="F6" s="561" t="s">
        <v>582</v>
      </c>
    </row>
    <row r="7" spans="1:7" ht="21.75" customHeight="1">
      <c r="A7" s="309" t="s">
        <v>80</v>
      </c>
      <c r="B7" s="310">
        <v>40091</v>
      </c>
      <c r="C7" s="311">
        <v>36360</v>
      </c>
      <c r="D7" s="311">
        <v>35840</v>
      </c>
      <c r="E7" s="131">
        <f>D7/B7-1</f>
        <v>-0.10603377316604723</v>
      </c>
      <c r="F7" s="156">
        <f>D7/C7-1</f>
        <v>-1.4301430143014326E-2</v>
      </c>
    </row>
    <row r="8" spans="1:7" ht="21.75" customHeight="1">
      <c r="A8" s="312" t="s">
        <v>81</v>
      </c>
      <c r="B8" s="313">
        <v>39737939.659999996</v>
      </c>
      <c r="C8" s="314">
        <v>35912526.910000004</v>
      </c>
      <c r="D8" s="314">
        <v>35399813.890000001</v>
      </c>
      <c r="E8" s="134">
        <f t="shared" ref="E8:E9" si="0">D8/B8-1</f>
        <v>-0.10916836169960598</v>
      </c>
      <c r="F8" s="315">
        <f t="shared" ref="F8:F9" si="1">D8/C8-1</f>
        <v>-1.4276718017779966E-2</v>
      </c>
    </row>
    <row r="9" spans="1:7" ht="21.75" customHeight="1">
      <c r="A9" s="316" t="s">
        <v>82</v>
      </c>
      <c r="B9" s="317">
        <f>ROUND(B8/B7,2)</f>
        <v>991.19</v>
      </c>
      <c r="C9" s="317">
        <f t="shared" ref="C9:D9" si="2">ROUND(C8/C7,2)</f>
        <v>987.69</v>
      </c>
      <c r="D9" s="318">
        <f t="shared" si="2"/>
        <v>987.72</v>
      </c>
      <c r="E9" s="140">
        <f t="shared" si="0"/>
        <v>-3.5008424217355394E-3</v>
      </c>
      <c r="F9" s="600">
        <f t="shared" si="1"/>
        <v>3.0373902742741876E-5</v>
      </c>
    </row>
    <row r="10" spans="1:7" ht="18.75" customHeight="1">
      <c r="A10" s="78"/>
      <c r="B10" s="78"/>
      <c r="C10" s="78"/>
      <c r="D10" s="78"/>
      <c r="E10" s="78"/>
      <c r="F10" s="78"/>
    </row>
    <row r="11" spans="1:7" s="79" customFormat="1" ht="29.25" customHeight="1">
      <c r="A11" s="746" t="s">
        <v>649</v>
      </c>
      <c r="B11" s="746"/>
      <c r="C11" s="746"/>
      <c r="D11" s="746"/>
      <c r="E11" s="103"/>
      <c r="F11" s="103"/>
    </row>
    <row r="12" spans="1:7" ht="41.25" customHeight="1">
      <c r="A12" s="667" t="s">
        <v>15</v>
      </c>
      <c r="B12" s="501" t="s">
        <v>83</v>
      </c>
      <c r="C12" s="501" t="s">
        <v>341</v>
      </c>
      <c r="D12" s="502" t="s">
        <v>459</v>
      </c>
      <c r="E12" s="563"/>
    </row>
    <row r="13" spans="1:7" ht="21" customHeight="1">
      <c r="A13" s="669"/>
      <c r="B13" s="629" t="str">
        <f>'Tab 8 (18)'!B9:H9</f>
        <v>I KWARTAŁ 2022 R.</v>
      </c>
      <c r="C13" s="631"/>
      <c r="D13" s="630"/>
      <c r="E13" s="508"/>
    </row>
    <row r="14" spans="1:7" ht="21" customHeight="1">
      <c r="A14" s="178" t="s">
        <v>72</v>
      </c>
      <c r="B14" s="168">
        <f>SUM(B15:B30)</f>
        <v>35840</v>
      </c>
      <c r="C14" s="319">
        <f>SUM(C15:C30)</f>
        <v>35399813.890000001</v>
      </c>
      <c r="D14" s="319">
        <f>ROUND(C14/B14,2)</f>
        <v>987.72</v>
      </c>
      <c r="E14" s="564"/>
    </row>
    <row r="15" spans="1:7" ht="21" customHeight="1">
      <c r="A15" s="179" t="s">
        <v>45</v>
      </c>
      <c r="B15" s="173">
        <v>687</v>
      </c>
      <c r="C15" s="320">
        <v>688836.2</v>
      </c>
      <c r="D15" s="320">
        <f t="shared" ref="D15:D30" si="3">ROUND(C15/B15,2)</f>
        <v>1002.67</v>
      </c>
      <c r="E15" s="565"/>
    </row>
    <row r="16" spans="1:7" ht="21" customHeight="1">
      <c r="A16" s="179" t="s">
        <v>46</v>
      </c>
      <c r="B16" s="173">
        <v>1472</v>
      </c>
      <c r="C16" s="320">
        <v>1443739.5</v>
      </c>
      <c r="D16" s="320">
        <f t="shared" si="3"/>
        <v>980.8</v>
      </c>
      <c r="E16" s="565"/>
    </row>
    <row r="17" spans="1:5" ht="21" customHeight="1">
      <c r="A17" s="179" t="s">
        <v>47</v>
      </c>
      <c r="B17" s="173">
        <v>4879</v>
      </c>
      <c r="C17" s="320">
        <v>4938016.5999999996</v>
      </c>
      <c r="D17" s="320">
        <f t="shared" si="3"/>
        <v>1012.1</v>
      </c>
      <c r="E17" s="565"/>
    </row>
    <row r="18" spans="1:5" ht="21" customHeight="1">
      <c r="A18" s="179" t="s">
        <v>48</v>
      </c>
      <c r="B18" s="173">
        <v>333</v>
      </c>
      <c r="C18" s="320">
        <v>326718.2</v>
      </c>
      <c r="D18" s="320">
        <f t="shared" si="3"/>
        <v>981.14</v>
      </c>
      <c r="E18" s="565"/>
    </row>
    <row r="19" spans="1:5" ht="21" customHeight="1">
      <c r="A19" s="179" t="s">
        <v>49</v>
      </c>
      <c r="B19" s="173">
        <v>2315</v>
      </c>
      <c r="C19" s="320">
        <v>2275848.5999999996</v>
      </c>
      <c r="D19" s="320">
        <f t="shared" si="3"/>
        <v>983.09</v>
      </c>
      <c r="E19" s="565"/>
    </row>
    <row r="20" spans="1:5" ht="21" customHeight="1">
      <c r="A20" s="179" t="s">
        <v>50</v>
      </c>
      <c r="B20" s="173">
        <v>6373</v>
      </c>
      <c r="C20" s="320">
        <v>6233162.79</v>
      </c>
      <c r="D20" s="320">
        <f t="shared" si="3"/>
        <v>978.06</v>
      </c>
      <c r="E20" s="565"/>
    </row>
    <row r="21" spans="1:5" ht="21" customHeight="1">
      <c r="A21" s="179" t="s">
        <v>51</v>
      </c>
      <c r="B21" s="173">
        <v>4399</v>
      </c>
      <c r="C21" s="320">
        <v>4394461.5999999996</v>
      </c>
      <c r="D21" s="320">
        <f t="shared" si="3"/>
        <v>998.97</v>
      </c>
      <c r="E21" s="565"/>
    </row>
    <row r="22" spans="1:5" ht="21" customHeight="1">
      <c r="A22" s="179" t="s">
        <v>52</v>
      </c>
      <c r="B22" s="173">
        <v>777</v>
      </c>
      <c r="C22" s="320">
        <v>759096.7</v>
      </c>
      <c r="D22" s="320">
        <f t="shared" si="3"/>
        <v>976.96</v>
      </c>
      <c r="E22" s="565"/>
    </row>
    <row r="23" spans="1:5" ht="21" customHeight="1">
      <c r="A23" s="179" t="s">
        <v>53</v>
      </c>
      <c r="B23" s="173">
        <v>3354</v>
      </c>
      <c r="C23" s="320">
        <v>3269537.2</v>
      </c>
      <c r="D23" s="320">
        <f t="shared" si="3"/>
        <v>974.82</v>
      </c>
      <c r="E23" s="565"/>
    </row>
    <row r="24" spans="1:5" ht="21" customHeight="1">
      <c r="A24" s="179" t="s">
        <v>54</v>
      </c>
      <c r="B24" s="173">
        <v>2672</v>
      </c>
      <c r="C24" s="320">
        <v>2626101.7999999998</v>
      </c>
      <c r="D24" s="320">
        <f t="shared" si="3"/>
        <v>982.82</v>
      </c>
      <c r="E24" s="565"/>
    </row>
    <row r="25" spans="1:5" ht="21" customHeight="1">
      <c r="A25" s="179" t="s">
        <v>55</v>
      </c>
      <c r="B25" s="173">
        <v>1318</v>
      </c>
      <c r="C25" s="320">
        <v>1313191.7</v>
      </c>
      <c r="D25" s="320">
        <f t="shared" si="3"/>
        <v>996.35</v>
      </c>
      <c r="E25" s="565"/>
    </row>
    <row r="26" spans="1:5" ht="21" customHeight="1">
      <c r="A26" s="179" t="s">
        <v>56</v>
      </c>
      <c r="B26" s="173">
        <v>757</v>
      </c>
      <c r="C26" s="320">
        <v>743860.3</v>
      </c>
      <c r="D26" s="320">
        <f t="shared" si="3"/>
        <v>982.64</v>
      </c>
      <c r="E26" s="565"/>
    </row>
    <row r="27" spans="1:5" ht="21" customHeight="1">
      <c r="A27" s="179" t="s">
        <v>57</v>
      </c>
      <c r="B27" s="173">
        <v>1697</v>
      </c>
      <c r="C27" s="320">
        <v>1697194.7000000002</v>
      </c>
      <c r="D27" s="320">
        <f t="shared" si="3"/>
        <v>1000.11</v>
      </c>
      <c r="E27" s="565"/>
    </row>
    <row r="28" spans="1:5" ht="21" customHeight="1">
      <c r="A28" s="179" t="s">
        <v>58</v>
      </c>
      <c r="B28" s="173">
        <v>1097</v>
      </c>
      <c r="C28" s="320">
        <v>1084988.5</v>
      </c>
      <c r="D28" s="320">
        <f t="shared" si="3"/>
        <v>989.05</v>
      </c>
      <c r="E28" s="565"/>
    </row>
    <row r="29" spans="1:5" ht="21" customHeight="1">
      <c r="A29" s="179" t="s">
        <v>59</v>
      </c>
      <c r="B29" s="173">
        <v>3300</v>
      </c>
      <c r="C29" s="320">
        <v>3202854</v>
      </c>
      <c r="D29" s="320">
        <f t="shared" si="3"/>
        <v>970.56</v>
      </c>
      <c r="E29" s="565"/>
    </row>
    <row r="30" spans="1:5" ht="21" customHeight="1">
      <c r="A30" s="180" t="s">
        <v>60</v>
      </c>
      <c r="B30" s="182">
        <v>410</v>
      </c>
      <c r="C30" s="321">
        <v>402205.5</v>
      </c>
      <c r="D30" s="322">
        <f t="shared" si="3"/>
        <v>980.99</v>
      </c>
      <c r="E30" s="565"/>
    </row>
    <row r="32" spans="1:5">
      <c r="B32" s="12"/>
      <c r="C32" s="12"/>
      <c r="D32" s="12"/>
    </row>
    <row r="33" spans="4:5">
      <c r="D33" s="42"/>
    </row>
    <row r="34" spans="4:5">
      <c r="D34" s="42"/>
    </row>
    <row r="40" spans="4:5">
      <c r="E40" s="534"/>
    </row>
  </sheetData>
  <mergeCells count="12">
    <mergeCell ref="A11:D11"/>
    <mergeCell ref="A12:A13"/>
    <mergeCell ref="B13:D13"/>
    <mergeCell ref="A1:F1"/>
    <mergeCell ref="A4:A6"/>
    <mergeCell ref="B4:C4"/>
    <mergeCell ref="B5:B6"/>
    <mergeCell ref="C5:C6"/>
    <mergeCell ref="D5:D6"/>
    <mergeCell ref="E5:F5"/>
    <mergeCell ref="A3:F3"/>
    <mergeCell ref="D4:F4"/>
  </mergeCells>
  <hyperlinks>
    <hyperlink ref="G1"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P46"/>
  <sheetViews>
    <sheetView showGridLines="0" view="pageBreakPreview" zoomScale="90" zoomScaleNormal="100" zoomScaleSheetLayoutView="90" workbookViewId="0">
      <selection activeCell="G15" sqref="G15"/>
    </sheetView>
  </sheetViews>
  <sheetFormatPr defaultColWidth="8" defaultRowHeight="12.75"/>
  <cols>
    <col min="1" max="1" width="19.375" style="1" customWidth="1"/>
    <col min="2" max="2" width="10.5" style="1" customWidth="1"/>
    <col min="3" max="3" width="11.125" style="1" customWidth="1"/>
    <col min="4" max="4" width="10.75" style="1" customWidth="1"/>
    <col min="5" max="5" width="11.375" style="1" customWidth="1"/>
    <col min="6" max="6" width="11.25" style="1" customWidth="1"/>
    <col min="7" max="7" width="10.5" style="28" customWidth="1"/>
    <col min="8" max="8" width="10.25" style="28" customWidth="1"/>
    <col min="9" max="9" width="10.5" style="28" customWidth="1"/>
    <col min="10" max="10" width="9.375" style="28" customWidth="1"/>
    <col min="11" max="897" width="8" style="28" customWidth="1"/>
    <col min="898" max="16383" width="8" style="1" customWidth="1"/>
    <col min="16384" max="16384" width="0.25" style="1" customWidth="1"/>
  </cols>
  <sheetData>
    <row r="1" spans="1:900" ht="30" customHeight="1">
      <c r="A1" s="688" t="str">
        <f>'Tab 9 (19) i 10 (20)'!A1:F1</f>
        <v>II. FUNDUSZ EMERYTALNO-RENTOWY</v>
      </c>
      <c r="B1" s="688"/>
      <c r="C1" s="688"/>
      <c r="D1" s="688"/>
      <c r="E1" s="688"/>
      <c r="F1" s="688"/>
      <c r="G1" s="688"/>
      <c r="H1" s="688"/>
      <c r="I1" s="688"/>
      <c r="J1" s="602" t="s">
        <v>657</v>
      </c>
    </row>
    <row r="2" spans="1:900" ht="30" customHeight="1">
      <c r="A2" s="758" t="s">
        <v>650</v>
      </c>
      <c r="B2" s="758"/>
      <c r="C2" s="758"/>
      <c r="D2" s="758"/>
      <c r="E2" s="758"/>
      <c r="F2" s="758"/>
    </row>
    <row r="3" spans="1:900" s="8" customFormat="1" ht="16.5" customHeight="1">
      <c r="A3" s="632" t="s">
        <v>15</v>
      </c>
      <c r="B3" s="629" t="s">
        <v>438</v>
      </c>
      <c r="C3" s="630"/>
      <c r="D3" s="629" t="s">
        <v>579</v>
      </c>
      <c r="E3" s="631"/>
      <c r="F3" s="630"/>
      <c r="G3" s="577"/>
      <c r="H3" s="578"/>
      <c r="I3" s="578"/>
      <c r="J3" s="346"/>
      <c r="K3" s="346"/>
      <c r="L3" s="346"/>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row>
    <row r="4" spans="1:900" s="8" customFormat="1" ht="18" customHeight="1">
      <c r="A4" s="632"/>
      <c r="B4" s="632" t="s">
        <v>580</v>
      </c>
      <c r="C4" s="632" t="s">
        <v>572</v>
      </c>
      <c r="D4" s="632" t="s">
        <v>580</v>
      </c>
      <c r="E4" s="644" t="s">
        <v>16</v>
      </c>
      <c r="F4" s="634"/>
      <c r="G4" s="161"/>
      <c r="H4" s="419"/>
      <c r="I4" s="419"/>
      <c r="J4" s="757"/>
      <c r="K4" s="757"/>
      <c r="L4" s="347"/>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row>
    <row r="5" spans="1:900" s="8" customFormat="1" ht="48.75" customHeight="1">
      <c r="A5" s="667"/>
      <c r="B5" s="632"/>
      <c r="C5" s="632"/>
      <c r="D5" s="632"/>
      <c r="E5" s="562" t="s">
        <v>600</v>
      </c>
      <c r="F5" s="561" t="s">
        <v>601</v>
      </c>
      <c r="G5" s="579"/>
      <c r="H5" s="580"/>
      <c r="I5" s="580"/>
      <c r="J5" s="757"/>
      <c r="K5" s="757"/>
      <c r="L5" s="122"/>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row>
    <row r="6" spans="1:900" s="28" customFormat="1" ht="18" customHeight="1">
      <c r="A6" s="573" t="s">
        <v>501</v>
      </c>
      <c r="B6" s="574"/>
      <c r="C6" s="574"/>
      <c r="D6" s="574"/>
      <c r="E6" s="574"/>
      <c r="F6" s="575"/>
      <c r="G6" s="546"/>
      <c r="H6" s="581"/>
      <c r="I6" s="581"/>
      <c r="J6" s="340"/>
      <c r="K6" s="340"/>
      <c r="L6" s="340"/>
    </row>
    <row r="7" spans="1:900" ht="18" customHeight="1">
      <c r="A7" s="350" t="s">
        <v>80</v>
      </c>
      <c r="B7" s="351">
        <f t="shared" ref="B7:D8" si="0">B11+B15+B19</f>
        <v>16526</v>
      </c>
      <c r="C7" s="351">
        <f t="shared" si="0"/>
        <v>15395</v>
      </c>
      <c r="D7" s="351">
        <f t="shared" si="0"/>
        <v>17287</v>
      </c>
      <c r="E7" s="134">
        <f>D7/B7-1</f>
        <v>4.6048650611158148E-2</v>
      </c>
      <c r="F7" s="315">
        <f>D7/C7-1</f>
        <v>0.12289704449496597</v>
      </c>
      <c r="G7" s="582"/>
      <c r="H7" s="583"/>
      <c r="I7" s="583"/>
      <c r="J7" s="341"/>
      <c r="K7" s="341"/>
      <c r="L7" s="348"/>
      <c r="M7" s="44"/>
      <c r="AHN7" s="28"/>
      <c r="AHO7" s="28"/>
      <c r="AHP7" s="28"/>
    </row>
    <row r="8" spans="1:900" ht="18" customHeight="1">
      <c r="A8" s="350" t="s">
        <v>81</v>
      </c>
      <c r="B8" s="352">
        <f t="shared" si="0"/>
        <v>66083817.190000005</v>
      </c>
      <c r="C8" s="352">
        <f t="shared" si="0"/>
        <v>61577201.799999997</v>
      </c>
      <c r="D8" s="352">
        <f t="shared" si="0"/>
        <v>69135996.629999995</v>
      </c>
      <c r="E8" s="134">
        <f t="shared" ref="E8:E9" si="1">D8/B8-1</f>
        <v>4.6186488156768402E-2</v>
      </c>
      <c r="F8" s="315">
        <f t="shared" ref="F8:F9" si="2">D8/C8-1</f>
        <v>0.12275313929578391</v>
      </c>
      <c r="G8" s="582"/>
      <c r="H8" s="583"/>
      <c r="I8" s="583"/>
      <c r="J8" s="342"/>
      <c r="K8" s="342"/>
      <c r="L8" s="348"/>
      <c r="M8" s="45"/>
      <c r="AHN8" s="28"/>
      <c r="AHO8" s="28"/>
      <c r="AHP8" s="28"/>
    </row>
    <row r="9" spans="1:900" ht="18" customHeight="1">
      <c r="A9" s="350" t="s">
        <v>82</v>
      </c>
      <c r="B9" s="352">
        <f>ROUND(B8/B7,2)</f>
        <v>3998.78</v>
      </c>
      <c r="C9" s="353">
        <f t="shared" ref="C9:D9" si="3">ROUND(C8/C7,2)</f>
        <v>3999.82</v>
      </c>
      <c r="D9" s="353">
        <f t="shared" si="3"/>
        <v>3999.31</v>
      </c>
      <c r="E9" s="380">
        <f t="shared" si="1"/>
        <v>1.3254042482957473E-4</v>
      </c>
      <c r="F9" s="354">
        <f t="shared" si="2"/>
        <v>-1.2750573775821561E-4</v>
      </c>
      <c r="G9" s="584"/>
      <c r="H9" s="585"/>
      <c r="I9" s="586"/>
      <c r="J9" s="343"/>
      <c r="K9" s="343"/>
      <c r="L9" s="349"/>
      <c r="AHN9" s="28"/>
      <c r="AHO9" s="28"/>
      <c r="AHP9" s="28"/>
    </row>
    <row r="10" spans="1:900" ht="18" customHeight="1">
      <c r="A10" s="573" t="s">
        <v>84</v>
      </c>
      <c r="B10" s="574"/>
      <c r="C10" s="574"/>
      <c r="D10" s="574"/>
      <c r="E10" s="574"/>
      <c r="F10" s="575"/>
      <c r="G10" s="546"/>
      <c r="H10" s="581"/>
      <c r="I10" s="581"/>
      <c r="J10" s="340"/>
      <c r="K10" s="340"/>
      <c r="L10" s="340"/>
      <c r="AHN10" s="28"/>
      <c r="AHO10" s="28"/>
      <c r="AHP10" s="28"/>
    </row>
    <row r="11" spans="1:900" ht="18" customHeight="1">
      <c r="A11" s="350" t="s">
        <v>80</v>
      </c>
      <c r="B11" s="355">
        <v>15007</v>
      </c>
      <c r="C11" s="356">
        <v>13798</v>
      </c>
      <c r="D11" s="356">
        <v>15631</v>
      </c>
      <c r="E11" s="134">
        <f t="shared" ref="E11:E13" si="4">D11/B11-1</f>
        <v>4.158059572199635E-2</v>
      </c>
      <c r="F11" s="315">
        <f t="shared" ref="F11:F13" si="5">D11/C11-1</f>
        <v>0.13284533990433389</v>
      </c>
      <c r="G11" s="582"/>
      <c r="H11" s="583"/>
      <c r="I11" s="583"/>
      <c r="J11" s="341"/>
      <c r="K11" s="341"/>
      <c r="L11" s="348"/>
      <c r="AHN11" s="28"/>
      <c r="AHO11" s="28"/>
      <c r="AHP11" s="28"/>
    </row>
    <row r="12" spans="1:900" ht="18" customHeight="1">
      <c r="A12" s="350" t="s">
        <v>81</v>
      </c>
      <c r="B12" s="357">
        <v>60016237.790000007</v>
      </c>
      <c r="C12" s="358">
        <v>55189678.799999997</v>
      </c>
      <c r="D12" s="358">
        <v>62512000.629999995</v>
      </c>
      <c r="E12" s="134">
        <f t="shared" si="4"/>
        <v>4.1584793247667395E-2</v>
      </c>
      <c r="F12" s="315">
        <f t="shared" si="5"/>
        <v>0.13267556523630275</v>
      </c>
      <c r="G12" s="582"/>
      <c r="H12" s="583"/>
      <c r="I12" s="583"/>
      <c r="J12" s="342"/>
      <c r="K12" s="342"/>
      <c r="L12" s="348"/>
      <c r="AHN12" s="28"/>
      <c r="AHO12" s="28"/>
      <c r="AHP12" s="28"/>
    </row>
    <row r="13" spans="1:900" ht="18" customHeight="1">
      <c r="A13" s="350" t="s">
        <v>82</v>
      </c>
      <c r="B13" s="359">
        <f>ROUND(B12/B11,2)</f>
        <v>3999.22</v>
      </c>
      <c r="C13" s="358">
        <f t="shared" ref="C13:D13" si="6">ROUND(C12/C11,2)</f>
        <v>3999.83</v>
      </c>
      <c r="D13" s="358">
        <f t="shared" si="6"/>
        <v>3999.23</v>
      </c>
      <c r="E13" s="134">
        <f t="shared" si="4"/>
        <v>2.5004875952028272E-6</v>
      </c>
      <c r="F13" s="354">
        <f t="shared" si="5"/>
        <v>-1.5000637527096128E-4</v>
      </c>
      <c r="G13" s="584"/>
      <c r="H13" s="585"/>
      <c r="I13" s="586"/>
      <c r="J13" s="343"/>
      <c r="K13" s="343"/>
      <c r="L13" s="349"/>
      <c r="AHN13" s="28"/>
      <c r="AHO13" s="28"/>
      <c r="AHP13" s="28"/>
    </row>
    <row r="14" spans="1:900" ht="18" customHeight="1">
      <c r="A14" s="573" t="s">
        <v>85</v>
      </c>
      <c r="B14" s="574"/>
      <c r="C14" s="574"/>
      <c r="D14" s="574"/>
      <c r="E14" s="574"/>
      <c r="F14" s="575"/>
      <c r="G14" s="546"/>
      <c r="H14" s="581"/>
      <c r="I14" s="581"/>
      <c r="J14" s="340"/>
      <c r="K14" s="340"/>
      <c r="L14" s="340"/>
      <c r="AHN14" s="28"/>
      <c r="AHO14" s="28"/>
      <c r="AHP14" s="28"/>
    </row>
    <row r="15" spans="1:900" ht="18" customHeight="1">
      <c r="A15" s="350" t="s">
        <v>80</v>
      </c>
      <c r="B15" s="355">
        <v>1001</v>
      </c>
      <c r="C15" s="356">
        <v>1073</v>
      </c>
      <c r="D15" s="356">
        <v>1122</v>
      </c>
      <c r="E15" s="134">
        <f t="shared" ref="E15:E17" si="7">D15/B15-1</f>
        <v>0.12087912087912089</v>
      </c>
      <c r="F15" s="315">
        <f t="shared" ref="F15:F17" si="8">D15/C15-1</f>
        <v>4.5666356011183629E-2</v>
      </c>
      <c r="G15" s="582"/>
      <c r="H15" s="583"/>
      <c r="I15" s="583"/>
      <c r="J15" s="344"/>
      <c r="K15" s="341"/>
      <c r="L15" s="348"/>
      <c r="M15" s="46"/>
      <c r="AHN15" s="28"/>
      <c r="AHO15" s="28"/>
      <c r="AHP15" s="28"/>
    </row>
    <row r="16" spans="1:900" ht="18" customHeight="1">
      <c r="A16" s="350" t="s">
        <v>81</v>
      </c>
      <c r="B16" s="357">
        <v>4004000</v>
      </c>
      <c r="C16" s="358">
        <v>4291800</v>
      </c>
      <c r="D16" s="358">
        <v>4487996</v>
      </c>
      <c r="E16" s="134">
        <f t="shared" si="7"/>
        <v>0.12087812187812186</v>
      </c>
      <c r="F16" s="315">
        <f t="shared" si="8"/>
        <v>4.5714152570017319E-2</v>
      </c>
      <c r="G16" s="582"/>
      <c r="H16" s="583"/>
      <c r="I16" s="583"/>
      <c r="J16" s="345"/>
      <c r="K16" s="342"/>
      <c r="L16" s="348"/>
      <c r="AHN16" s="28"/>
      <c r="AHO16" s="28"/>
      <c r="AHP16" s="28"/>
    </row>
    <row r="17" spans="1:900" ht="18" customHeight="1">
      <c r="A17" s="350" t="s">
        <v>82</v>
      </c>
      <c r="B17" s="359">
        <f>ROUND(B16/B15,2)</f>
        <v>4000</v>
      </c>
      <c r="C17" s="358">
        <f t="shared" ref="C17:D17" si="9">ROUND(C16/C15,2)</f>
        <v>3999.81</v>
      </c>
      <c r="D17" s="358">
        <f t="shared" si="9"/>
        <v>4000</v>
      </c>
      <c r="E17" s="134">
        <f t="shared" si="7"/>
        <v>0</v>
      </c>
      <c r="F17" s="541">
        <f t="shared" si="8"/>
        <v>4.750225635730132E-5</v>
      </c>
      <c r="G17" s="587"/>
      <c r="H17" s="586"/>
      <c r="I17" s="585"/>
      <c r="J17" s="345"/>
      <c r="K17" s="343"/>
      <c r="L17" s="349"/>
      <c r="AHN17" s="28"/>
      <c r="AHO17" s="28"/>
      <c r="AHP17" s="28"/>
    </row>
    <row r="18" spans="1:900" ht="18" customHeight="1">
      <c r="A18" s="573" t="s">
        <v>86</v>
      </c>
      <c r="B18" s="574"/>
      <c r="C18" s="574"/>
      <c r="D18" s="574"/>
      <c r="E18" s="574"/>
      <c r="F18" s="575"/>
      <c r="G18" s="546"/>
      <c r="H18" s="581"/>
      <c r="I18" s="581"/>
      <c r="J18" s="340"/>
      <c r="K18" s="340"/>
      <c r="L18" s="340"/>
      <c r="AHN18" s="28"/>
      <c r="AHO18" s="28"/>
      <c r="AHP18" s="28"/>
    </row>
    <row r="19" spans="1:900" ht="18" customHeight="1">
      <c r="A19" s="350" t="s">
        <v>80</v>
      </c>
      <c r="B19" s="355">
        <v>518</v>
      </c>
      <c r="C19" s="356">
        <v>524</v>
      </c>
      <c r="D19" s="356">
        <v>534</v>
      </c>
      <c r="E19" s="131">
        <f t="shared" ref="E19:E21" si="10">D19/B19-1</f>
        <v>3.0888030888030826E-2</v>
      </c>
      <c r="F19" s="576">
        <f t="shared" ref="F19:F21" si="11">D19/C19-1</f>
        <v>1.9083969465648831E-2</v>
      </c>
      <c r="G19" s="582"/>
      <c r="H19" s="583"/>
      <c r="I19" s="583"/>
      <c r="J19" s="344"/>
      <c r="K19" s="344"/>
      <c r="L19" s="348"/>
      <c r="AHN19" s="28"/>
      <c r="AHO19" s="28"/>
      <c r="AHP19" s="28"/>
    </row>
    <row r="20" spans="1:900" ht="18" customHeight="1">
      <c r="A20" s="350" t="s">
        <v>81</v>
      </c>
      <c r="B20" s="357">
        <v>2063579.4</v>
      </c>
      <c r="C20" s="358">
        <v>2095723</v>
      </c>
      <c r="D20" s="358">
        <v>2136000</v>
      </c>
      <c r="E20" s="134">
        <f t="shared" si="10"/>
        <v>3.5094651555447776E-2</v>
      </c>
      <c r="F20" s="315">
        <f t="shared" si="11"/>
        <v>1.9218665825588621E-2</v>
      </c>
      <c r="G20" s="582"/>
      <c r="H20" s="583"/>
      <c r="I20" s="583"/>
      <c r="J20" s="345"/>
      <c r="K20" s="345"/>
      <c r="L20" s="348"/>
      <c r="AHN20" s="28"/>
      <c r="AHO20" s="28"/>
      <c r="AHP20" s="28"/>
    </row>
    <row r="21" spans="1:900" ht="18" customHeight="1">
      <c r="A21" s="360" t="s">
        <v>82</v>
      </c>
      <c r="B21" s="359">
        <f>ROUND(B20/B19,2)</f>
        <v>3983.74</v>
      </c>
      <c r="C21" s="361">
        <f t="shared" ref="C21:D21" si="12">ROUND(C20/C19,2)</f>
        <v>3999.47</v>
      </c>
      <c r="D21" s="361">
        <f t="shared" si="12"/>
        <v>4000</v>
      </c>
      <c r="E21" s="140">
        <f t="shared" si="10"/>
        <v>4.0815916701391064E-3</v>
      </c>
      <c r="F21" s="540">
        <f t="shared" si="11"/>
        <v>1.3251755857646152E-4</v>
      </c>
      <c r="G21" s="582"/>
      <c r="H21" s="585"/>
      <c r="I21" s="583"/>
      <c r="J21" s="345"/>
      <c r="K21" s="345"/>
      <c r="L21" s="348"/>
      <c r="AHN21" s="28"/>
      <c r="AHO21" s="28"/>
      <c r="AHP21" s="28"/>
    </row>
    <row r="22" spans="1:900" ht="26.25" customHeight="1">
      <c r="A22" s="8"/>
      <c r="B22" s="8"/>
      <c r="C22" s="8"/>
      <c r="D22" s="47"/>
      <c r="E22" s="47"/>
      <c r="F22" s="47"/>
    </row>
    <row r="23" spans="1:900" s="3" customFormat="1" ht="15" customHeight="1">
      <c r="A23" s="362" t="s">
        <v>651</v>
      </c>
      <c r="B23" s="41"/>
      <c r="C23" s="41"/>
      <c r="D23" s="41"/>
      <c r="E23" s="41"/>
      <c r="F23" s="41"/>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c r="AHK23" s="48"/>
      <c r="AHL23" s="48"/>
      <c r="AHM23" s="48"/>
    </row>
    <row r="24" spans="1:900" ht="21.75" customHeight="1">
      <c r="A24" s="667" t="s">
        <v>15</v>
      </c>
      <c r="B24" s="644" t="s">
        <v>87</v>
      </c>
      <c r="C24" s="633"/>
      <c r="D24" s="633"/>
      <c r="E24" s="633"/>
      <c r="F24" s="633"/>
      <c r="G24" s="633"/>
      <c r="H24" s="633"/>
      <c r="I24" s="634"/>
    </row>
    <row r="25" spans="1:900" ht="18" customHeight="1">
      <c r="A25" s="668"/>
      <c r="B25" s="750" t="s">
        <v>129</v>
      </c>
      <c r="C25" s="751"/>
      <c r="D25" s="754" t="s">
        <v>38</v>
      </c>
      <c r="E25" s="755"/>
      <c r="F25" s="755"/>
      <c r="G25" s="755"/>
      <c r="H25" s="755"/>
      <c r="I25" s="756"/>
    </row>
    <row r="26" spans="1:900" ht="23.45" customHeight="1">
      <c r="A26" s="668"/>
      <c r="B26" s="752"/>
      <c r="C26" s="753"/>
      <c r="D26" s="632" t="s">
        <v>88</v>
      </c>
      <c r="E26" s="632"/>
      <c r="F26" s="644" t="s">
        <v>89</v>
      </c>
      <c r="G26" s="633"/>
      <c r="H26" s="644" t="s">
        <v>90</v>
      </c>
      <c r="I26" s="634"/>
    </row>
    <row r="27" spans="1:900" ht="33.6" customHeight="1">
      <c r="A27" s="668"/>
      <c r="B27" s="502" t="s">
        <v>91</v>
      </c>
      <c r="C27" s="502" t="s">
        <v>341</v>
      </c>
      <c r="D27" s="502" t="s">
        <v>91</v>
      </c>
      <c r="E27" s="502" t="s">
        <v>341</v>
      </c>
      <c r="F27" s="502" t="s">
        <v>83</v>
      </c>
      <c r="G27" s="502" t="s">
        <v>341</v>
      </c>
      <c r="H27" s="502" t="s">
        <v>91</v>
      </c>
      <c r="I27" s="502" t="s">
        <v>341</v>
      </c>
      <c r="J27" s="49"/>
    </row>
    <row r="28" spans="1:900" ht="15" customHeight="1">
      <c r="A28" s="669"/>
      <c r="B28" s="629" t="str">
        <f>'Tab 9 (19) i 10 (20)'!B13:D13</f>
        <v>I KWARTAŁ 2022 R.</v>
      </c>
      <c r="C28" s="631"/>
      <c r="D28" s="631"/>
      <c r="E28" s="631"/>
      <c r="F28" s="631"/>
      <c r="G28" s="631"/>
      <c r="H28" s="631"/>
      <c r="I28" s="630"/>
      <c r="J28" s="49"/>
    </row>
    <row r="29" spans="1:900" ht="19.5" customHeight="1">
      <c r="A29" s="178" t="s">
        <v>72</v>
      </c>
      <c r="B29" s="363">
        <f t="shared" ref="B29:I29" si="13">SUM(B30:B45)</f>
        <v>17287</v>
      </c>
      <c r="C29" s="364">
        <f t="shared" si="13"/>
        <v>69135996.629999995</v>
      </c>
      <c r="D29" s="365">
        <f t="shared" si="13"/>
        <v>15631</v>
      </c>
      <c r="E29" s="366">
        <f t="shared" si="13"/>
        <v>62512000.629999995</v>
      </c>
      <c r="F29" s="365">
        <f t="shared" si="13"/>
        <v>1122</v>
      </c>
      <c r="G29" s="366">
        <f t="shared" si="13"/>
        <v>4487996</v>
      </c>
      <c r="H29" s="365">
        <f t="shared" si="13"/>
        <v>534</v>
      </c>
      <c r="I29" s="366">
        <f t="shared" si="13"/>
        <v>2136000</v>
      </c>
      <c r="K29" s="44"/>
    </row>
    <row r="30" spans="1:900" ht="18.75" customHeight="1">
      <c r="A30" s="179" t="s">
        <v>45</v>
      </c>
      <c r="B30" s="367">
        <f>D30+F30+H30</f>
        <v>671</v>
      </c>
      <c r="C30" s="368">
        <f>E30+G30+I30</f>
        <v>2683973.9900000002</v>
      </c>
      <c r="D30" s="369">
        <v>601</v>
      </c>
      <c r="E30" s="370">
        <v>2403973.9900000002</v>
      </c>
      <c r="F30" s="371">
        <v>50</v>
      </c>
      <c r="G30" s="370">
        <v>200000</v>
      </c>
      <c r="H30" s="371">
        <v>20</v>
      </c>
      <c r="I30" s="370">
        <v>80000</v>
      </c>
      <c r="J30" s="44"/>
    </row>
    <row r="31" spans="1:900" ht="18.75" customHeight="1">
      <c r="A31" s="179" t="s">
        <v>46</v>
      </c>
      <c r="B31" s="367">
        <f t="shared" ref="B31:C45" si="14">D31+F31+H31</f>
        <v>1033</v>
      </c>
      <c r="C31" s="368">
        <f t="shared" si="14"/>
        <v>4132000</v>
      </c>
      <c r="D31" s="369">
        <v>949</v>
      </c>
      <c r="E31" s="370">
        <v>3796000</v>
      </c>
      <c r="F31" s="371">
        <v>55</v>
      </c>
      <c r="G31" s="370">
        <v>220000</v>
      </c>
      <c r="H31" s="371">
        <v>29</v>
      </c>
      <c r="I31" s="370">
        <v>116000</v>
      </c>
    </row>
    <row r="32" spans="1:900" ht="18.75" customHeight="1">
      <c r="A32" s="179" t="s">
        <v>47</v>
      </c>
      <c r="B32" s="367">
        <f t="shared" si="14"/>
        <v>2270</v>
      </c>
      <c r="C32" s="368">
        <f t="shared" si="14"/>
        <v>9075308.5199999996</v>
      </c>
      <c r="D32" s="369">
        <v>2063</v>
      </c>
      <c r="E32" s="370">
        <v>8247312.5199999996</v>
      </c>
      <c r="F32" s="371">
        <v>147</v>
      </c>
      <c r="G32" s="370">
        <v>587996</v>
      </c>
      <c r="H32" s="371">
        <v>60</v>
      </c>
      <c r="I32" s="370">
        <v>240000</v>
      </c>
    </row>
    <row r="33" spans="1:9" ht="18.75" customHeight="1">
      <c r="A33" s="179" t="s">
        <v>48</v>
      </c>
      <c r="B33" s="367">
        <f t="shared" si="14"/>
        <v>251</v>
      </c>
      <c r="C33" s="368">
        <f t="shared" si="14"/>
        <v>1003075.8</v>
      </c>
      <c r="D33" s="369">
        <v>227</v>
      </c>
      <c r="E33" s="370">
        <v>907075.8</v>
      </c>
      <c r="F33" s="371">
        <v>15</v>
      </c>
      <c r="G33" s="370">
        <v>60000</v>
      </c>
      <c r="H33" s="371">
        <v>9</v>
      </c>
      <c r="I33" s="370">
        <v>36000</v>
      </c>
    </row>
    <row r="34" spans="1:9" ht="18.75" customHeight="1">
      <c r="A34" s="179" t="s">
        <v>49</v>
      </c>
      <c r="B34" s="367">
        <f t="shared" si="14"/>
        <v>1525</v>
      </c>
      <c r="C34" s="368">
        <f t="shared" si="14"/>
        <v>6095956.7999999998</v>
      </c>
      <c r="D34" s="369">
        <v>1406</v>
      </c>
      <c r="E34" s="370">
        <v>5619956.7999999998</v>
      </c>
      <c r="F34" s="371">
        <v>79</v>
      </c>
      <c r="G34" s="370">
        <v>316000</v>
      </c>
      <c r="H34" s="371">
        <v>40</v>
      </c>
      <c r="I34" s="370">
        <v>160000</v>
      </c>
    </row>
    <row r="35" spans="1:9" ht="18.75" customHeight="1">
      <c r="A35" s="179" t="s">
        <v>50</v>
      </c>
      <c r="B35" s="367">
        <f t="shared" si="14"/>
        <v>1385</v>
      </c>
      <c r="C35" s="368">
        <f t="shared" si="14"/>
        <v>5539955</v>
      </c>
      <c r="D35" s="369">
        <v>1204</v>
      </c>
      <c r="E35" s="370">
        <v>4815955</v>
      </c>
      <c r="F35" s="371">
        <v>119</v>
      </c>
      <c r="G35" s="370">
        <v>476000</v>
      </c>
      <c r="H35" s="371">
        <v>62</v>
      </c>
      <c r="I35" s="370">
        <v>248000</v>
      </c>
    </row>
    <row r="36" spans="1:9" ht="18.75" customHeight="1">
      <c r="A36" s="179" t="s">
        <v>51</v>
      </c>
      <c r="B36" s="367">
        <f t="shared" si="14"/>
        <v>2758</v>
      </c>
      <c r="C36" s="368">
        <f t="shared" si="14"/>
        <v>11032000</v>
      </c>
      <c r="D36" s="369">
        <v>2524</v>
      </c>
      <c r="E36" s="370">
        <v>10096000</v>
      </c>
      <c r="F36" s="371">
        <v>170</v>
      </c>
      <c r="G36" s="370">
        <v>680000</v>
      </c>
      <c r="H36" s="371">
        <v>64</v>
      </c>
      <c r="I36" s="370">
        <v>256000</v>
      </c>
    </row>
    <row r="37" spans="1:9" ht="18.75" customHeight="1">
      <c r="A37" s="179" t="s">
        <v>52</v>
      </c>
      <c r="B37" s="367">
        <f t="shared" si="14"/>
        <v>401</v>
      </c>
      <c r="C37" s="368">
        <f t="shared" si="14"/>
        <v>1604000</v>
      </c>
      <c r="D37" s="369">
        <v>358</v>
      </c>
      <c r="E37" s="370">
        <v>1432000</v>
      </c>
      <c r="F37" s="371">
        <v>28</v>
      </c>
      <c r="G37" s="370">
        <v>112000</v>
      </c>
      <c r="H37" s="371">
        <v>15</v>
      </c>
      <c r="I37" s="370">
        <v>60000</v>
      </c>
    </row>
    <row r="38" spans="1:9" ht="18.75" customHeight="1">
      <c r="A38" s="179" t="s">
        <v>53</v>
      </c>
      <c r="B38" s="367">
        <f t="shared" si="14"/>
        <v>1066</v>
      </c>
      <c r="C38" s="368">
        <f t="shared" si="14"/>
        <v>4263730</v>
      </c>
      <c r="D38" s="369">
        <v>953</v>
      </c>
      <c r="E38" s="370">
        <v>3811730</v>
      </c>
      <c r="F38" s="371">
        <v>76</v>
      </c>
      <c r="G38" s="370">
        <v>304000</v>
      </c>
      <c r="H38" s="371">
        <v>37</v>
      </c>
      <c r="I38" s="370">
        <v>148000</v>
      </c>
    </row>
    <row r="39" spans="1:9" ht="18.75" customHeight="1">
      <c r="A39" s="179" t="s">
        <v>54</v>
      </c>
      <c r="B39" s="367">
        <f t="shared" si="14"/>
        <v>1420</v>
      </c>
      <c r="C39" s="368">
        <f t="shared" si="14"/>
        <v>5678446.5199999996</v>
      </c>
      <c r="D39" s="369">
        <v>1284</v>
      </c>
      <c r="E39" s="370">
        <v>5134446.5199999996</v>
      </c>
      <c r="F39" s="371">
        <v>85</v>
      </c>
      <c r="G39" s="370">
        <v>340000</v>
      </c>
      <c r="H39" s="371">
        <v>51</v>
      </c>
      <c r="I39" s="370">
        <v>204000</v>
      </c>
    </row>
    <row r="40" spans="1:9" ht="18.75" customHeight="1">
      <c r="A40" s="179" t="s">
        <v>55</v>
      </c>
      <c r="B40" s="367">
        <f t="shared" si="14"/>
        <v>556</v>
      </c>
      <c r="C40" s="368">
        <f t="shared" si="14"/>
        <v>2224000</v>
      </c>
      <c r="D40" s="369">
        <v>491</v>
      </c>
      <c r="E40" s="370">
        <v>1964000</v>
      </c>
      <c r="F40" s="371">
        <v>40</v>
      </c>
      <c r="G40" s="370">
        <v>160000</v>
      </c>
      <c r="H40" s="371">
        <v>25</v>
      </c>
      <c r="I40" s="370">
        <v>100000</v>
      </c>
    </row>
    <row r="41" spans="1:9" ht="18.75" customHeight="1">
      <c r="A41" s="179" t="s">
        <v>56</v>
      </c>
      <c r="B41" s="367">
        <f t="shared" si="14"/>
        <v>397</v>
      </c>
      <c r="C41" s="368">
        <f t="shared" si="14"/>
        <v>1588000</v>
      </c>
      <c r="D41" s="369">
        <v>358</v>
      </c>
      <c r="E41" s="370">
        <v>1432000</v>
      </c>
      <c r="F41" s="371">
        <v>26</v>
      </c>
      <c r="G41" s="370">
        <v>104000</v>
      </c>
      <c r="H41" s="371">
        <v>13</v>
      </c>
      <c r="I41" s="370">
        <v>52000</v>
      </c>
    </row>
    <row r="42" spans="1:9" ht="18.75" customHeight="1">
      <c r="A42" s="179" t="s">
        <v>57</v>
      </c>
      <c r="B42" s="367">
        <f t="shared" si="14"/>
        <v>923</v>
      </c>
      <c r="C42" s="368">
        <f t="shared" si="14"/>
        <v>3691550</v>
      </c>
      <c r="D42" s="369">
        <v>832</v>
      </c>
      <c r="E42" s="370">
        <v>3327550</v>
      </c>
      <c r="F42" s="371">
        <v>70</v>
      </c>
      <c r="G42" s="370">
        <v>280000</v>
      </c>
      <c r="H42" s="371">
        <v>21</v>
      </c>
      <c r="I42" s="370">
        <v>84000</v>
      </c>
    </row>
    <row r="43" spans="1:9" ht="18.75" customHeight="1">
      <c r="A43" s="179" t="s">
        <v>58</v>
      </c>
      <c r="B43" s="367">
        <f t="shared" si="14"/>
        <v>643</v>
      </c>
      <c r="C43" s="368">
        <f t="shared" si="14"/>
        <v>2572000</v>
      </c>
      <c r="D43" s="369">
        <v>571</v>
      </c>
      <c r="E43" s="370">
        <v>2284000</v>
      </c>
      <c r="F43" s="371">
        <v>40</v>
      </c>
      <c r="G43" s="370">
        <v>160000</v>
      </c>
      <c r="H43" s="371">
        <v>32</v>
      </c>
      <c r="I43" s="370">
        <v>128000</v>
      </c>
    </row>
    <row r="44" spans="1:9" ht="18.75" customHeight="1">
      <c r="A44" s="179" t="s">
        <v>59</v>
      </c>
      <c r="B44" s="367">
        <f t="shared" si="14"/>
        <v>1625</v>
      </c>
      <c r="C44" s="368">
        <f t="shared" si="14"/>
        <v>6500000</v>
      </c>
      <c r="D44" s="369">
        <v>1496</v>
      </c>
      <c r="E44" s="370">
        <v>5984000</v>
      </c>
      <c r="F44" s="371">
        <v>96</v>
      </c>
      <c r="G44" s="370">
        <v>384000</v>
      </c>
      <c r="H44" s="371">
        <v>33</v>
      </c>
      <c r="I44" s="370">
        <v>132000</v>
      </c>
    </row>
    <row r="45" spans="1:9" ht="18.75" customHeight="1">
      <c r="A45" s="180" t="s">
        <v>60</v>
      </c>
      <c r="B45" s="372">
        <f t="shared" si="14"/>
        <v>363</v>
      </c>
      <c r="C45" s="373">
        <f t="shared" si="14"/>
        <v>1452000</v>
      </c>
      <c r="D45" s="374">
        <v>314</v>
      </c>
      <c r="E45" s="322">
        <v>1256000</v>
      </c>
      <c r="F45" s="375">
        <v>26</v>
      </c>
      <c r="G45" s="322">
        <v>104000</v>
      </c>
      <c r="H45" s="375">
        <v>23</v>
      </c>
      <c r="I45" s="322">
        <v>92000</v>
      </c>
    </row>
    <row r="46" spans="1:9">
      <c r="D46" s="12"/>
      <c r="E46" s="12"/>
      <c r="F46" s="12"/>
    </row>
  </sheetData>
  <mergeCells count="19">
    <mergeCell ref="J4:J5"/>
    <mergeCell ref="K4:K5"/>
    <mergeCell ref="E4:F4"/>
    <mergeCell ref="D3:F3"/>
    <mergeCell ref="A1:I1"/>
    <mergeCell ref="A2:F2"/>
    <mergeCell ref="A3:A5"/>
    <mergeCell ref="B3:C3"/>
    <mergeCell ref="B4:B5"/>
    <mergeCell ref="C4:C5"/>
    <mergeCell ref="D4:D5"/>
    <mergeCell ref="B28:I28"/>
    <mergeCell ref="A24:A28"/>
    <mergeCell ref="B24:I24"/>
    <mergeCell ref="B25:C26"/>
    <mergeCell ref="D25:I25"/>
    <mergeCell ref="D26:E26"/>
    <mergeCell ref="F26:G26"/>
    <mergeCell ref="H26:I26"/>
  </mergeCells>
  <hyperlinks>
    <hyperlink ref="J1"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L123"/>
  <sheetViews>
    <sheetView showGridLines="0" view="pageBreakPreview" zoomScaleNormal="100" zoomScaleSheetLayoutView="100" workbookViewId="0">
      <selection activeCell="G15" sqref="G15"/>
    </sheetView>
  </sheetViews>
  <sheetFormatPr defaultColWidth="8" defaultRowHeight="15"/>
  <cols>
    <col min="1" max="1" width="31" style="50" customWidth="1"/>
    <col min="2" max="4" width="14.875" style="50" customWidth="1"/>
    <col min="5" max="6" width="14.125" style="50" customWidth="1"/>
    <col min="7" max="7" width="9" style="50" customWidth="1"/>
    <col min="8" max="16380" width="8" style="50"/>
    <col min="16381" max="16384" width="0.75" style="50" customWidth="1"/>
  </cols>
  <sheetData>
    <row r="1" spans="1:11" ht="21.75" customHeight="1">
      <c r="A1" s="760" t="s">
        <v>486</v>
      </c>
      <c r="B1" s="760"/>
      <c r="C1" s="760"/>
      <c r="D1" s="760"/>
      <c r="E1" s="760"/>
      <c r="F1" s="760"/>
      <c r="G1" s="602"/>
    </row>
    <row r="2" spans="1:11" ht="34.5" customHeight="1">
      <c r="A2" s="761" t="s">
        <v>604</v>
      </c>
      <c r="B2" s="761"/>
      <c r="C2" s="761"/>
      <c r="D2" s="761"/>
      <c r="E2" s="761"/>
      <c r="F2" s="761"/>
      <c r="G2" s="602" t="s">
        <v>657</v>
      </c>
    </row>
    <row r="3" spans="1:11" s="51" customFormat="1" ht="15" customHeight="1">
      <c r="A3" s="632" t="s">
        <v>15</v>
      </c>
      <c r="B3" s="629" t="s">
        <v>438</v>
      </c>
      <c r="C3" s="630"/>
      <c r="D3" s="629" t="s">
        <v>579</v>
      </c>
      <c r="E3" s="631"/>
      <c r="F3" s="630"/>
    </row>
    <row r="4" spans="1:11" s="51" customFormat="1" ht="15.75" customHeight="1">
      <c r="A4" s="632"/>
      <c r="B4" s="632" t="s">
        <v>580</v>
      </c>
      <c r="C4" s="632" t="s">
        <v>572</v>
      </c>
      <c r="D4" s="632" t="s">
        <v>580</v>
      </c>
      <c r="E4" s="644" t="s">
        <v>16</v>
      </c>
      <c r="F4" s="634"/>
    </row>
    <row r="5" spans="1:11" s="51" customFormat="1" ht="33.75" customHeight="1">
      <c r="A5" s="667"/>
      <c r="B5" s="632"/>
      <c r="C5" s="632"/>
      <c r="D5" s="632"/>
      <c r="E5" s="572" t="s">
        <v>602</v>
      </c>
      <c r="F5" s="571" t="s">
        <v>603</v>
      </c>
    </row>
    <row r="6" spans="1:11" ht="16.5" customHeight="1">
      <c r="A6" s="656" t="s">
        <v>433</v>
      </c>
      <c r="B6" s="657"/>
      <c r="C6" s="657"/>
      <c r="D6" s="657"/>
      <c r="E6" s="657"/>
      <c r="F6" s="658"/>
    </row>
    <row r="7" spans="1:11" ht="15.75" customHeight="1">
      <c r="A7" s="135" t="s">
        <v>92</v>
      </c>
      <c r="B7" s="133">
        <v>3612</v>
      </c>
      <c r="C7" s="376">
        <v>3230</v>
      </c>
      <c r="D7" s="376">
        <v>3043</v>
      </c>
      <c r="E7" s="134">
        <f>D7/B7-1</f>
        <v>-0.15753045404208199</v>
      </c>
      <c r="F7" s="315">
        <f>D7/C7-1</f>
        <v>-5.7894736842105221E-2</v>
      </c>
      <c r="H7" s="53"/>
      <c r="I7" s="53"/>
      <c r="K7" s="53"/>
    </row>
    <row r="8" spans="1:11" ht="15.75" customHeight="1">
      <c r="A8" s="135" t="s">
        <v>81</v>
      </c>
      <c r="B8" s="136">
        <v>26494783.749999996</v>
      </c>
      <c r="C8" s="158">
        <v>24267785.199999999</v>
      </c>
      <c r="D8" s="158">
        <v>23342952.200000003</v>
      </c>
      <c r="E8" s="134">
        <f t="shared" ref="E8:E9" si="0">D8/B8-1</f>
        <v>-0.11896045575386116</v>
      </c>
      <c r="F8" s="315">
        <f t="shared" ref="F8:F9" si="1">D8/C8-1</f>
        <v>-3.810949340362535E-2</v>
      </c>
      <c r="H8" s="53"/>
      <c r="I8" s="53" t="s">
        <v>93</v>
      </c>
      <c r="K8" s="53"/>
    </row>
    <row r="9" spans="1:11" ht="15.75" customHeight="1">
      <c r="A9" s="135" t="s">
        <v>82</v>
      </c>
      <c r="B9" s="136">
        <v>2445.0700000000002</v>
      </c>
      <c r="C9" s="158">
        <v>2504.67</v>
      </c>
      <c r="D9" s="158">
        <v>2556.73</v>
      </c>
      <c r="E9" s="134">
        <f t="shared" si="0"/>
        <v>4.5667404205196549E-2</v>
      </c>
      <c r="F9" s="315">
        <f t="shared" si="1"/>
        <v>2.0785173296282489E-2</v>
      </c>
      <c r="H9" s="53"/>
      <c r="I9" s="53"/>
      <c r="K9" s="53"/>
    </row>
    <row r="10" spans="1:11" s="51" customFormat="1" ht="16.5" customHeight="1">
      <c r="A10" s="656" t="s">
        <v>94</v>
      </c>
      <c r="B10" s="657"/>
      <c r="C10" s="657"/>
      <c r="D10" s="657"/>
      <c r="E10" s="657"/>
      <c r="F10" s="658"/>
      <c r="H10" s="53"/>
      <c r="I10" s="53"/>
      <c r="J10" s="50"/>
      <c r="K10" s="53"/>
    </row>
    <row r="11" spans="1:11" ht="15.75" customHeight="1">
      <c r="A11" s="377" t="s">
        <v>80</v>
      </c>
      <c r="B11" s="376">
        <v>164</v>
      </c>
      <c r="C11" s="376">
        <v>142</v>
      </c>
      <c r="D11" s="376">
        <v>154</v>
      </c>
      <c r="E11" s="134">
        <f t="shared" ref="E11:E13" si="2">D11/B11-1</f>
        <v>-6.0975609756097615E-2</v>
      </c>
      <c r="F11" s="315">
        <f t="shared" ref="F11:F13" si="3">D11/C11-1</f>
        <v>8.4507042253521236E-2</v>
      </c>
      <c r="H11" s="53"/>
      <c r="I11" s="53"/>
      <c r="K11" s="53"/>
    </row>
    <row r="12" spans="1:11" ht="15.75" customHeight="1">
      <c r="A12" s="377" t="s">
        <v>81</v>
      </c>
      <c r="B12" s="158">
        <v>656000</v>
      </c>
      <c r="C12" s="158">
        <v>568000</v>
      </c>
      <c r="D12" s="158">
        <v>616000</v>
      </c>
      <c r="E12" s="134">
        <f t="shared" si="2"/>
        <v>-6.0975609756097615E-2</v>
      </c>
      <c r="F12" s="315">
        <f t="shared" si="3"/>
        <v>8.4507042253521236E-2</v>
      </c>
      <c r="H12" s="53"/>
      <c r="I12" s="53"/>
      <c r="K12" s="53"/>
    </row>
    <row r="13" spans="1:11" ht="15.75" customHeight="1">
      <c r="A13" s="379" t="s">
        <v>82</v>
      </c>
      <c r="B13" s="378">
        <f t="shared" ref="B13:C13" si="4">ROUND(B12/B11,2)</f>
        <v>4000</v>
      </c>
      <c r="C13" s="158">
        <f t="shared" si="4"/>
        <v>4000</v>
      </c>
      <c r="D13" s="158">
        <f>ROUND(D12/D11,2)</f>
        <v>4000</v>
      </c>
      <c r="E13" s="134">
        <f t="shared" si="2"/>
        <v>0</v>
      </c>
      <c r="F13" s="315">
        <f t="shared" si="3"/>
        <v>0</v>
      </c>
      <c r="H13" s="53"/>
      <c r="I13" s="53"/>
      <c r="K13" s="53"/>
    </row>
    <row r="14" spans="1:11" s="51" customFormat="1" ht="16.5" customHeight="1">
      <c r="A14" s="656" t="s">
        <v>95</v>
      </c>
      <c r="B14" s="657"/>
      <c r="C14" s="657"/>
      <c r="D14" s="657"/>
      <c r="E14" s="657"/>
      <c r="F14" s="658"/>
      <c r="H14" s="53"/>
      <c r="I14" s="53"/>
      <c r="J14" s="50"/>
      <c r="K14" s="53"/>
    </row>
    <row r="15" spans="1:11" ht="15.75" customHeight="1">
      <c r="A15" s="135" t="s">
        <v>96</v>
      </c>
      <c r="B15" s="376">
        <v>10850</v>
      </c>
      <c r="C15" s="376">
        <v>9525</v>
      </c>
      <c r="D15" s="376">
        <v>8957</v>
      </c>
      <c r="E15" s="134">
        <f t="shared" ref="E15:E17" si="5">D15/B15-1</f>
        <v>-0.17447004608294936</v>
      </c>
      <c r="F15" s="315">
        <f t="shared" ref="F15:F17" si="6">D15/C15-1</f>
        <v>-5.9632545931758485E-2</v>
      </c>
      <c r="H15" s="53"/>
      <c r="I15" s="53"/>
      <c r="K15" s="53"/>
    </row>
    <row r="16" spans="1:11" ht="15.75" customHeight="1">
      <c r="A16" s="377" t="s">
        <v>81</v>
      </c>
      <c r="B16" s="158">
        <v>7545211.2300000004</v>
      </c>
      <c r="C16" s="381">
        <v>6803228.4199999999</v>
      </c>
      <c r="D16" s="381">
        <v>6552232.040000001</v>
      </c>
      <c r="E16" s="134">
        <f t="shared" si="5"/>
        <v>-0.13160389546841078</v>
      </c>
      <c r="F16" s="315">
        <f t="shared" si="6"/>
        <v>-3.6893716410009825E-2</v>
      </c>
      <c r="H16" s="53"/>
      <c r="I16" s="53"/>
      <c r="K16" s="53"/>
    </row>
    <row r="17" spans="1:11" ht="15.75" customHeight="1">
      <c r="A17" s="377" t="s">
        <v>82</v>
      </c>
      <c r="B17" s="158">
        <v>231.81</v>
      </c>
      <c r="C17" s="382">
        <v>238.07</v>
      </c>
      <c r="D17" s="382">
        <v>243.83</v>
      </c>
      <c r="E17" s="134">
        <f t="shared" si="5"/>
        <v>5.1852810491350709E-2</v>
      </c>
      <c r="F17" s="315">
        <f t="shared" si="6"/>
        <v>2.4194564623850168E-2</v>
      </c>
      <c r="H17" s="53"/>
      <c r="I17" s="53"/>
      <c r="K17" s="53"/>
    </row>
    <row r="18" spans="1:11" ht="16.5" customHeight="1">
      <c r="A18" s="656" t="s">
        <v>97</v>
      </c>
      <c r="B18" s="657"/>
      <c r="C18" s="657"/>
      <c r="D18" s="657"/>
      <c r="E18" s="657"/>
      <c r="F18" s="658"/>
      <c r="H18" s="53"/>
      <c r="I18" s="53"/>
      <c r="K18" s="53"/>
    </row>
    <row r="19" spans="1:11" ht="15.75" customHeight="1">
      <c r="A19" s="129" t="s">
        <v>503</v>
      </c>
      <c r="B19" s="383">
        <v>185</v>
      </c>
      <c r="C19" s="384">
        <v>143</v>
      </c>
      <c r="D19" s="384">
        <v>128</v>
      </c>
      <c r="E19" s="385">
        <f t="shared" ref="E19:E21" si="7">D19/B19-1</f>
        <v>-0.30810810810810807</v>
      </c>
      <c r="F19" s="315">
        <f t="shared" ref="F19:F21" si="8">D19/C19-1</f>
        <v>-0.1048951048951049</v>
      </c>
      <c r="H19" s="53"/>
      <c r="I19" s="53"/>
      <c r="K19" s="53"/>
    </row>
    <row r="20" spans="1:11" ht="15.75" customHeight="1">
      <c r="A20" s="377" t="s">
        <v>81</v>
      </c>
      <c r="B20" s="386">
        <v>494306.99999999994</v>
      </c>
      <c r="C20" s="388">
        <v>393641.82</v>
      </c>
      <c r="D20" s="388">
        <v>360315.23999999993</v>
      </c>
      <c r="E20" s="389">
        <f t="shared" si="7"/>
        <v>-0.27106992213341108</v>
      </c>
      <c r="F20" s="315">
        <f t="shared" si="8"/>
        <v>-8.4662193666313335E-2</v>
      </c>
      <c r="H20" s="53"/>
      <c r="I20" s="53"/>
      <c r="K20" s="53"/>
    </row>
    <row r="21" spans="1:11" ht="15.75" customHeight="1">
      <c r="A21" s="377" t="s">
        <v>105</v>
      </c>
      <c r="B21" s="391">
        <v>917.58</v>
      </c>
      <c r="C21" s="392">
        <v>917.58</v>
      </c>
      <c r="D21" s="392">
        <v>981.81</v>
      </c>
      <c r="E21" s="393">
        <f t="shared" si="7"/>
        <v>6.9999346106061511E-2</v>
      </c>
      <c r="F21" s="315">
        <f t="shared" si="8"/>
        <v>6.9999346106061511E-2</v>
      </c>
      <c r="H21" s="53"/>
      <c r="I21" s="53"/>
      <c r="K21" s="53"/>
    </row>
    <row r="22" spans="1:11" s="51" customFormat="1" ht="16.5" customHeight="1">
      <c r="A22" s="656" t="s">
        <v>98</v>
      </c>
      <c r="B22" s="657"/>
      <c r="C22" s="657"/>
      <c r="D22" s="657"/>
      <c r="E22" s="657"/>
      <c r="F22" s="658"/>
      <c r="H22" s="53"/>
      <c r="I22" s="53"/>
      <c r="J22" s="50"/>
      <c r="K22" s="53"/>
    </row>
    <row r="23" spans="1:11" ht="16.5" customHeight="1">
      <c r="A23" s="135" t="s">
        <v>96</v>
      </c>
      <c r="B23" s="376">
        <v>37428</v>
      </c>
      <c r="C23" s="376">
        <v>33108</v>
      </c>
      <c r="D23" s="376">
        <v>31225</v>
      </c>
      <c r="E23" s="134">
        <f t="shared" ref="E23:E25" si="9">D23/B23-1</f>
        <v>-0.16573153788607464</v>
      </c>
      <c r="F23" s="315">
        <f t="shared" ref="F23:F25" si="10">D23/C23-1</f>
        <v>-5.687447142684543E-2</v>
      </c>
      <c r="H23" s="53"/>
      <c r="I23" s="53"/>
      <c r="K23" s="53"/>
    </row>
    <row r="24" spans="1:11" ht="16.5" customHeight="1">
      <c r="A24" s="377" t="s">
        <v>81</v>
      </c>
      <c r="B24" s="158">
        <v>19489425.810000002</v>
      </c>
      <c r="C24" s="158">
        <v>17773756.23</v>
      </c>
      <c r="D24" s="158">
        <v>17177207.580000002</v>
      </c>
      <c r="E24" s="134">
        <f t="shared" si="9"/>
        <v>-0.11863962810097795</v>
      </c>
      <c r="F24" s="315">
        <f t="shared" si="10"/>
        <v>-3.3563454020658523E-2</v>
      </c>
      <c r="H24" s="53"/>
      <c r="I24" s="53"/>
      <c r="K24" s="53"/>
    </row>
    <row r="25" spans="1:11" ht="16.5" customHeight="1">
      <c r="A25" s="377" t="s">
        <v>82</v>
      </c>
      <c r="B25" s="394">
        <v>173.57</v>
      </c>
      <c r="C25" s="394">
        <v>178.95</v>
      </c>
      <c r="D25" s="394">
        <v>183.37</v>
      </c>
      <c r="E25" s="134">
        <f t="shared" si="9"/>
        <v>5.6461370052428572E-2</v>
      </c>
      <c r="F25" s="315">
        <f t="shared" si="10"/>
        <v>2.4699636770047606E-2</v>
      </c>
      <c r="H25" s="53"/>
      <c r="I25" s="53"/>
      <c r="K25" s="53"/>
    </row>
    <row r="26" spans="1:11" s="51" customFormat="1" ht="16.5" customHeight="1">
      <c r="A26" s="656" t="s">
        <v>99</v>
      </c>
      <c r="B26" s="657"/>
      <c r="C26" s="657"/>
      <c r="D26" s="657"/>
      <c r="E26" s="657"/>
      <c r="F26" s="658"/>
      <c r="H26" s="53"/>
      <c r="I26" s="53"/>
      <c r="J26" s="50"/>
      <c r="K26" s="53"/>
    </row>
    <row r="27" spans="1:11" ht="16.5" customHeight="1">
      <c r="A27" s="135" t="s">
        <v>96</v>
      </c>
      <c r="B27" s="376">
        <v>2962</v>
      </c>
      <c r="C27" s="376">
        <v>2520</v>
      </c>
      <c r="D27" s="376">
        <v>2317</v>
      </c>
      <c r="E27" s="134">
        <f t="shared" ref="E27:E29" si="11">D27/B27-1</f>
        <v>-0.21775827143821747</v>
      </c>
      <c r="F27" s="315">
        <f t="shared" ref="F27:F29" si="12">D27/C27-1</f>
        <v>-8.0555555555555602E-2</v>
      </c>
      <c r="H27" s="53"/>
      <c r="I27" s="53"/>
      <c r="K27" s="53"/>
    </row>
    <row r="28" spans="1:11" ht="16.5" customHeight="1">
      <c r="A28" s="377" t="s">
        <v>81</v>
      </c>
      <c r="B28" s="158">
        <v>2054980.5399999998</v>
      </c>
      <c r="C28" s="158">
        <v>1798408.64</v>
      </c>
      <c r="D28" s="158">
        <v>1689005.0999999999</v>
      </c>
      <c r="E28" s="134">
        <f t="shared" si="11"/>
        <v>-0.17809192489968784</v>
      </c>
      <c r="F28" s="315">
        <f t="shared" si="12"/>
        <v>-6.0833526689462514E-2</v>
      </c>
      <c r="H28" s="53"/>
      <c r="I28" s="53"/>
      <c r="K28" s="53"/>
    </row>
    <row r="29" spans="1:11" ht="16.5" customHeight="1">
      <c r="A29" s="377" t="s">
        <v>82</v>
      </c>
      <c r="B29" s="158">
        <v>231.29</v>
      </c>
      <c r="C29" s="158">
        <v>237.88</v>
      </c>
      <c r="D29" s="158">
        <v>242.95</v>
      </c>
      <c r="E29" s="134">
        <f t="shared" si="11"/>
        <v>5.0412901552163936E-2</v>
      </c>
      <c r="F29" s="315">
        <f t="shared" si="12"/>
        <v>2.1313267193542984E-2</v>
      </c>
      <c r="H29" s="53"/>
      <c r="I29" s="53"/>
      <c r="K29" s="53"/>
    </row>
    <row r="30" spans="1:11" s="51" customFormat="1" ht="16.5" customHeight="1">
      <c r="A30" s="656" t="s">
        <v>100</v>
      </c>
      <c r="B30" s="657"/>
      <c r="C30" s="657"/>
      <c r="D30" s="657"/>
      <c r="E30" s="657"/>
      <c r="F30" s="658"/>
      <c r="H30" s="53"/>
      <c r="I30" s="53"/>
      <c r="J30" s="50"/>
      <c r="K30" s="53"/>
    </row>
    <row r="31" spans="1:11" ht="16.5" customHeight="1">
      <c r="A31" s="135" t="s">
        <v>79</v>
      </c>
      <c r="B31" s="376">
        <v>7534</v>
      </c>
      <c r="C31" s="376">
        <v>6514</v>
      </c>
      <c r="D31" s="376">
        <v>6075</v>
      </c>
      <c r="E31" s="134">
        <f t="shared" ref="E31:E33" si="13">D31/B31-1</f>
        <v>-0.1936554287231218</v>
      </c>
      <c r="F31" s="315">
        <f t="shared" ref="F31:F33" si="14">D31/C31-1</f>
        <v>-6.7393306723979141E-2</v>
      </c>
      <c r="H31" s="53"/>
      <c r="I31" s="53"/>
      <c r="K31" s="53"/>
    </row>
    <row r="32" spans="1:11" ht="16.5" customHeight="1">
      <c r="A32" s="377" t="s">
        <v>81</v>
      </c>
      <c r="B32" s="158">
        <v>4699247.3100000005</v>
      </c>
      <c r="C32" s="158">
        <v>4162973.6799999992</v>
      </c>
      <c r="D32" s="158">
        <v>3963168.2399999998</v>
      </c>
      <c r="E32" s="134">
        <f t="shared" si="13"/>
        <v>-0.15663765310534394</v>
      </c>
      <c r="F32" s="315">
        <f t="shared" si="14"/>
        <v>-4.7995845123863345E-2</v>
      </c>
      <c r="H32" s="53"/>
      <c r="I32" s="53"/>
      <c r="K32" s="53"/>
    </row>
    <row r="33" spans="1:11" ht="16.5" customHeight="1">
      <c r="A33" s="377" t="s">
        <v>82</v>
      </c>
      <c r="B33" s="158">
        <v>207.9</v>
      </c>
      <c r="C33" s="158">
        <v>213.03</v>
      </c>
      <c r="D33" s="158">
        <v>217.45</v>
      </c>
      <c r="E33" s="134">
        <f t="shared" si="13"/>
        <v>4.5935545935545941E-2</v>
      </c>
      <c r="F33" s="315">
        <f t="shared" si="14"/>
        <v>2.0748251419987707E-2</v>
      </c>
      <c r="H33" s="53"/>
      <c r="I33" s="53"/>
      <c r="K33" s="53"/>
    </row>
    <row r="34" spans="1:11" s="51" customFormat="1" ht="16.5" customHeight="1">
      <c r="A34" s="656" t="s">
        <v>101</v>
      </c>
      <c r="B34" s="657"/>
      <c r="C34" s="657"/>
      <c r="D34" s="657"/>
      <c r="E34" s="657"/>
      <c r="F34" s="658"/>
      <c r="H34" s="53"/>
      <c r="I34" s="53"/>
      <c r="J34" s="50"/>
      <c r="K34" s="53"/>
    </row>
    <row r="35" spans="1:11" ht="15.75" customHeight="1">
      <c r="A35" s="135" t="s">
        <v>96</v>
      </c>
      <c r="B35" s="376">
        <v>31508</v>
      </c>
      <c r="C35" s="376">
        <v>27465</v>
      </c>
      <c r="D35" s="376">
        <v>25715</v>
      </c>
      <c r="E35" s="134">
        <f t="shared" ref="E35:E37" si="15">D35/B35-1</f>
        <v>-0.18385806779230673</v>
      </c>
      <c r="F35" s="315">
        <f t="shared" ref="F35:F37" si="16">D35/C35-1</f>
        <v>-6.3717458583651965E-2</v>
      </c>
      <c r="H35" s="53"/>
      <c r="I35" s="53"/>
      <c r="K35" s="53"/>
    </row>
    <row r="36" spans="1:11" ht="15.75" customHeight="1">
      <c r="A36" s="377" t="s">
        <v>81</v>
      </c>
      <c r="B36" s="158">
        <v>3290609.22</v>
      </c>
      <c r="C36" s="158">
        <v>2945013.12</v>
      </c>
      <c r="D36" s="158">
        <v>2822327.68</v>
      </c>
      <c r="E36" s="134">
        <f t="shared" si="15"/>
        <v>-0.1423084628687693</v>
      </c>
      <c r="F36" s="315">
        <f t="shared" si="16"/>
        <v>-4.1658707449153898E-2</v>
      </c>
      <c r="H36" s="53"/>
      <c r="I36" s="53"/>
      <c r="K36" s="53"/>
    </row>
    <row r="37" spans="1:11" ht="15.75" customHeight="1">
      <c r="A37" s="377" t="s">
        <v>82</v>
      </c>
      <c r="B37" s="158">
        <v>34.81</v>
      </c>
      <c r="C37" s="158">
        <v>35.74</v>
      </c>
      <c r="D37" s="158">
        <v>36.58</v>
      </c>
      <c r="E37" s="134">
        <f t="shared" si="15"/>
        <v>5.0847457627118509E-2</v>
      </c>
      <c r="F37" s="315">
        <f t="shared" si="16"/>
        <v>2.3503077783995519E-2</v>
      </c>
      <c r="H37" s="53"/>
      <c r="I37" s="53"/>
      <c r="K37" s="53"/>
    </row>
    <row r="38" spans="1:11" s="51" customFormat="1" ht="16.5" customHeight="1">
      <c r="A38" s="656" t="s">
        <v>102</v>
      </c>
      <c r="B38" s="657"/>
      <c r="C38" s="657"/>
      <c r="D38" s="657"/>
      <c r="E38" s="657"/>
      <c r="F38" s="658"/>
      <c r="H38" s="53"/>
      <c r="I38" s="53"/>
      <c r="J38" s="50"/>
      <c r="K38" s="53"/>
    </row>
    <row r="39" spans="1:11" ht="15.75" customHeight="1">
      <c r="A39" s="377" t="s">
        <v>96</v>
      </c>
      <c r="B39" s="376">
        <v>9</v>
      </c>
      <c r="C39" s="376">
        <v>8</v>
      </c>
      <c r="D39" s="376">
        <v>8</v>
      </c>
      <c r="E39" s="134">
        <f t="shared" ref="E39:E41" si="17">D39/B39-1</f>
        <v>-0.11111111111111116</v>
      </c>
      <c r="F39" s="315">
        <f t="shared" ref="F39:F41" si="18">D39/C39-1</f>
        <v>0</v>
      </c>
      <c r="H39" s="53"/>
      <c r="I39" s="53"/>
      <c r="K39" s="53"/>
    </row>
    <row r="40" spans="1:11" ht="15.75" customHeight="1">
      <c r="A40" s="377" t="s">
        <v>81</v>
      </c>
      <c r="B40" s="158">
        <v>24822.800000000003</v>
      </c>
      <c r="C40" s="158">
        <v>22559.85</v>
      </c>
      <c r="D40" s="158">
        <v>23086.28</v>
      </c>
      <c r="E40" s="134">
        <f t="shared" si="17"/>
        <v>-6.9956652754725623E-2</v>
      </c>
      <c r="F40" s="315">
        <f t="shared" si="18"/>
        <v>2.3334818272284563E-2</v>
      </c>
      <c r="H40" s="53"/>
      <c r="I40" s="53"/>
      <c r="K40" s="53"/>
    </row>
    <row r="41" spans="1:11" ht="15.75" customHeight="1">
      <c r="A41" s="377" t="s">
        <v>82</v>
      </c>
      <c r="B41" s="394">
        <v>919.36</v>
      </c>
      <c r="C41" s="394">
        <v>939.99</v>
      </c>
      <c r="D41" s="394">
        <v>961.93</v>
      </c>
      <c r="E41" s="134">
        <f t="shared" si="17"/>
        <v>4.630395057431258E-2</v>
      </c>
      <c r="F41" s="315">
        <f t="shared" si="18"/>
        <v>2.3340673836955705E-2</v>
      </c>
      <c r="H41" s="54"/>
      <c r="I41" s="53"/>
      <c r="K41" s="53"/>
    </row>
    <row r="42" spans="1:11" ht="16.5" customHeight="1">
      <c r="A42" s="656" t="s">
        <v>103</v>
      </c>
      <c r="B42" s="657"/>
      <c r="C42" s="657"/>
      <c r="D42" s="657"/>
      <c r="E42" s="657"/>
      <c r="F42" s="658"/>
      <c r="I42" s="53"/>
      <c r="K42" s="53"/>
    </row>
    <row r="43" spans="1:11" ht="15.75" customHeight="1">
      <c r="A43" s="377" t="s">
        <v>79</v>
      </c>
      <c r="B43" s="395">
        <v>1</v>
      </c>
      <c r="C43" s="395">
        <v>1</v>
      </c>
      <c r="D43" s="395">
        <v>1</v>
      </c>
      <c r="E43" s="134">
        <f t="shared" ref="E43:E45" si="19">D43/B43-1</f>
        <v>0</v>
      </c>
      <c r="F43" s="315">
        <f t="shared" ref="F43:F45" si="20">D43/C43-1</f>
        <v>0</v>
      </c>
      <c r="I43" s="53"/>
      <c r="K43" s="53"/>
    </row>
    <row r="44" spans="1:11" ht="15.75" customHeight="1">
      <c r="A44" s="377" t="s">
        <v>81</v>
      </c>
      <c r="B44" s="396">
        <v>365.09</v>
      </c>
      <c r="C44" s="397">
        <v>375.27000000000004</v>
      </c>
      <c r="D44" s="396">
        <v>384.02</v>
      </c>
      <c r="E44" s="134">
        <f t="shared" si="19"/>
        <v>5.1850228710728974E-2</v>
      </c>
      <c r="F44" s="315">
        <f t="shared" si="20"/>
        <v>2.331654542063033E-2</v>
      </c>
      <c r="G44" s="53"/>
      <c r="H44" s="53"/>
      <c r="I44" s="53"/>
      <c r="K44" s="53"/>
    </row>
    <row r="45" spans="1:11" ht="15.75" customHeight="1">
      <c r="A45" s="377" t="s">
        <v>82</v>
      </c>
      <c r="B45" s="397">
        <v>121.7</v>
      </c>
      <c r="C45" s="396">
        <v>125.09</v>
      </c>
      <c r="D45" s="396">
        <v>128.01</v>
      </c>
      <c r="E45" s="134">
        <f t="shared" si="19"/>
        <v>5.1848808545603919E-2</v>
      </c>
      <c r="F45" s="315">
        <f t="shared" si="20"/>
        <v>2.3343192901111198E-2</v>
      </c>
      <c r="G45" s="53"/>
      <c r="H45" s="53"/>
      <c r="I45" s="53"/>
      <c r="K45" s="53"/>
    </row>
    <row r="46" spans="1:11" ht="16.5" customHeight="1">
      <c r="A46" s="656" t="s">
        <v>104</v>
      </c>
      <c r="B46" s="657"/>
      <c r="C46" s="657"/>
      <c r="D46" s="657"/>
      <c r="E46" s="657"/>
      <c r="F46" s="658"/>
      <c r="G46" s="53"/>
      <c r="H46" s="53"/>
      <c r="I46" s="53"/>
      <c r="K46" s="53"/>
    </row>
    <row r="47" spans="1:11" ht="15.75" customHeight="1">
      <c r="A47" s="377" t="s">
        <v>502</v>
      </c>
      <c r="B47" s="398">
        <v>1104</v>
      </c>
      <c r="C47" s="398">
        <v>1238</v>
      </c>
      <c r="D47" s="398">
        <v>1276</v>
      </c>
      <c r="E47" s="399">
        <f t="shared" ref="E47:E49" si="21">D47/B47-1</f>
        <v>0.15579710144927539</v>
      </c>
      <c r="F47" s="315">
        <f t="shared" ref="F47:F49" si="22">D47/C47-1</f>
        <v>3.0694668820678617E-2</v>
      </c>
      <c r="G47" s="53"/>
      <c r="I47" s="53"/>
      <c r="K47" s="53"/>
    </row>
    <row r="48" spans="1:11" ht="15.75" customHeight="1">
      <c r="A48" s="377" t="s">
        <v>81</v>
      </c>
      <c r="B48" s="397">
        <v>4161466.63</v>
      </c>
      <c r="C48" s="387">
        <v>4758660.74</v>
      </c>
      <c r="D48" s="387">
        <v>5023607.4300000006</v>
      </c>
      <c r="E48" s="399">
        <f t="shared" si="21"/>
        <v>0.20717234490956393</v>
      </c>
      <c r="F48" s="315">
        <f t="shared" si="22"/>
        <v>5.5676734374638492E-2</v>
      </c>
      <c r="G48" s="53"/>
      <c r="I48" s="53"/>
      <c r="K48" s="53"/>
    </row>
    <row r="49" spans="1:12" ht="15.75" customHeight="1">
      <c r="A49" s="377" t="s">
        <v>105</v>
      </c>
      <c r="B49" s="397">
        <v>1250.8800000000001</v>
      </c>
      <c r="C49" s="387">
        <v>1250.8800000000001</v>
      </c>
      <c r="D49" s="387">
        <v>1338.44</v>
      </c>
      <c r="E49" s="399">
        <f t="shared" si="21"/>
        <v>6.9998720900485978E-2</v>
      </c>
      <c r="F49" s="315">
        <f t="shared" si="22"/>
        <v>6.9998720900485978E-2</v>
      </c>
      <c r="G49" s="53"/>
      <c r="I49" s="53"/>
      <c r="K49" s="53"/>
    </row>
    <row r="50" spans="1:12" ht="16.5" customHeight="1">
      <c r="A50" s="656" t="s">
        <v>106</v>
      </c>
      <c r="B50" s="657"/>
      <c r="C50" s="657"/>
      <c r="D50" s="657"/>
      <c r="E50" s="657"/>
      <c r="F50" s="658"/>
      <c r="G50" s="53"/>
      <c r="I50" s="53"/>
      <c r="K50" s="53"/>
    </row>
    <row r="51" spans="1:12" ht="15.75" customHeight="1">
      <c r="A51" s="377" t="s">
        <v>446</v>
      </c>
      <c r="B51" s="376">
        <v>11849</v>
      </c>
      <c r="C51" s="376">
        <v>11821</v>
      </c>
      <c r="D51" s="376">
        <v>11772</v>
      </c>
      <c r="E51" s="134">
        <f t="shared" ref="E51:E53" si="23">D51/B51-1</f>
        <v>-6.4984386868089938E-3</v>
      </c>
      <c r="F51" s="315">
        <f t="shared" ref="F51:F53" si="24">D51/C51-1</f>
        <v>-4.1451653836392932E-3</v>
      </c>
      <c r="G51" s="53"/>
      <c r="I51" s="53"/>
      <c r="K51" s="53"/>
    </row>
    <row r="52" spans="1:12" ht="15.75" customHeight="1">
      <c r="A52" s="377" t="s">
        <v>81</v>
      </c>
      <c r="B52" s="158">
        <v>43602613.789999992</v>
      </c>
      <c r="C52" s="158">
        <v>44705282.100000001</v>
      </c>
      <c r="D52" s="158">
        <v>45679609.989999995</v>
      </c>
      <c r="E52" s="134">
        <f t="shared" si="23"/>
        <v>4.7634671857134103E-2</v>
      </c>
      <c r="F52" s="315">
        <f t="shared" si="24"/>
        <v>2.179446911486993E-2</v>
      </c>
      <c r="G52" s="53"/>
      <c r="I52" s="53"/>
      <c r="K52" s="53"/>
    </row>
    <row r="53" spans="1:12" ht="15.75" customHeight="1">
      <c r="A53" s="377" t="s">
        <v>82</v>
      </c>
      <c r="B53" s="158">
        <v>1226.6199999999999</v>
      </c>
      <c r="C53" s="158">
        <v>1260.6199999999999</v>
      </c>
      <c r="D53" s="158">
        <v>1293.49</v>
      </c>
      <c r="E53" s="134">
        <f t="shared" si="23"/>
        <v>5.4515660921883091E-2</v>
      </c>
      <c r="F53" s="315">
        <f t="shared" si="24"/>
        <v>2.60744712919041E-2</v>
      </c>
      <c r="G53" s="53"/>
      <c r="I53" s="53"/>
      <c r="K53" s="53"/>
    </row>
    <row r="54" spans="1:12" ht="16.5" customHeight="1">
      <c r="A54" s="656" t="s">
        <v>107</v>
      </c>
      <c r="B54" s="657"/>
      <c r="C54" s="657"/>
      <c r="D54" s="657"/>
      <c r="E54" s="657"/>
      <c r="F54" s="658"/>
    </row>
    <row r="55" spans="1:12" ht="15.75" customHeight="1">
      <c r="A55" s="377" t="s">
        <v>503</v>
      </c>
      <c r="B55" s="383">
        <v>195400</v>
      </c>
      <c r="C55" s="376">
        <v>195215</v>
      </c>
      <c r="D55" s="376">
        <v>191430</v>
      </c>
      <c r="E55" s="399">
        <f t="shared" ref="E55:E57" si="25">D55/B55-1</f>
        <v>-2.031729785056291E-2</v>
      </c>
      <c r="F55" s="315">
        <f t="shared" ref="F55:F57" si="26">D55/C55-1</f>
        <v>-1.9388878928361053E-2</v>
      </c>
      <c r="L55" s="50" t="s">
        <v>93</v>
      </c>
    </row>
    <row r="56" spans="1:12" ht="15.75" customHeight="1">
      <c r="A56" s="377" t="s">
        <v>81</v>
      </c>
      <c r="B56" s="386">
        <v>299570555.38</v>
      </c>
      <c r="C56" s="158">
        <v>298491534.20999998</v>
      </c>
      <c r="D56" s="158">
        <v>291993991.16000003</v>
      </c>
      <c r="E56" s="399">
        <f t="shared" si="25"/>
        <v>-2.5291418278372668E-2</v>
      </c>
      <c r="F56" s="315">
        <f t="shared" si="26"/>
        <v>-2.1767930762916388E-2</v>
      </c>
    </row>
    <row r="57" spans="1:12" ht="15.75" customHeight="1">
      <c r="A57" s="390" t="s">
        <v>82</v>
      </c>
      <c r="B57" s="400">
        <v>511.04</v>
      </c>
      <c r="C57" s="401">
        <v>509.68</v>
      </c>
      <c r="D57" s="401">
        <v>508.44</v>
      </c>
      <c r="E57" s="402">
        <f t="shared" si="25"/>
        <v>-5.0876643706950775E-3</v>
      </c>
      <c r="F57" s="315">
        <f t="shared" si="26"/>
        <v>-2.4328990739287404E-3</v>
      </c>
    </row>
    <row r="58" spans="1:12" ht="16.5" customHeight="1">
      <c r="A58" s="656" t="s">
        <v>281</v>
      </c>
      <c r="B58" s="657"/>
      <c r="C58" s="657"/>
      <c r="D58" s="657"/>
      <c r="E58" s="657"/>
      <c r="F58" s="658"/>
    </row>
    <row r="59" spans="1:12" ht="15.75" customHeight="1">
      <c r="A59" s="377" t="s">
        <v>503</v>
      </c>
      <c r="B59" s="376">
        <v>211</v>
      </c>
      <c r="C59" s="376">
        <v>274</v>
      </c>
      <c r="D59" s="376">
        <v>283</v>
      </c>
      <c r="E59" s="399">
        <f t="shared" ref="E59:E61" si="27">D59/B59-1</f>
        <v>0.34123222748815163</v>
      </c>
      <c r="F59" s="156">
        <f t="shared" ref="F59:F61" si="28">D59/C59-1</f>
        <v>3.2846715328467058E-2</v>
      </c>
      <c r="L59" s="50" t="s">
        <v>93</v>
      </c>
    </row>
    <row r="60" spans="1:12" ht="15.75" customHeight="1">
      <c r="A60" s="377" t="s">
        <v>81</v>
      </c>
      <c r="B60" s="158">
        <v>970316.09</v>
      </c>
      <c r="C60" s="158">
        <v>992885.12000000011</v>
      </c>
      <c r="D60" s="158">
        <v>1056675.08</v>
      </c>
      <c r="E60" s="399">
        <f t="shared" si="27"/>
        <v>8.9000884237630418E-2</v>
      </c>
      <c r="F60" s="315">
        <f t="shared" si="28"/>
        <v>6.4247070194787481E-2</v>
      </c>
    </row>
    <row r="61" spans="1:12" ht="15.75" customHeight="1">
      <c r="A61" s="390" t="s">
        <v>82</v>
      </c>
      <c r="B61" s="401">
        <v>1535.31</v>
      </c>
      <c r="C61" s="401">
        <v>1209.3599999999999</v>
      </c>
      <c r="D61" s="401">
        <v>1243.1500000000001</v>
      </c>
      <c r="E61" s="402">
        <f t="shared" si="27"/>
        <v>-0.19029381688388658</v>
      </c>
      <c r="F61" s="157">
        <f t="shared" si="28"/>
        <v>2.7940398227161545E-2</v>
      </c>
    </row>
    <row r="62" spans="1:12" ht="11.25" customHeight="1">
      <c r="A62" s="759"/>
      <c r="B62" s="759"/>
      <c r="C62" s="759"/>
      <c r="D62" s="759"/>
      <c r="E62" s="55"/>
      <c r="F62" s="55"/>
    </row>
    <row r="64" spans="1:12"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4">
    <mergeCell ref="A62:D62"/>
    <mergeCell ref="A1:F1"/>
    <mergeCell ref="A2:F2"/>
    <mergeCell ref="A3:A5"/>
    <mergeCell ref="B3:C3"/>
    <mergeCell ref="D3:F3"/>
    <mergeCell ref="B4:B5"/>
    <mergeCell ref="C4:C5"/>
    <mergeCell ref="D4:D5"/>
    <mergeCell ref="E4:F4"/>
    <mergeCell ref="A6:F6"/>
    <mergeCell ref="A10:F10"/>
    <mergeCell ref="A14:F14"/>
    <mergeCell ref="A18:F18"/>
    <mergeCell ref="A22:F22"/>
    <mergeCell ref="A46:F46"/>
    <mergeCell ref="A50:F50"/>
    <mergeCell ref="A54:F54"/>
    <mergeCell ref="A58:F58"/>
    <mergeCell ref="A26:F26"/>
    <mergeCell ref="A30:F30"/>
    <mergeCell ref="A34:F34"/>
    <mergeCell ref="A38:F38"/>
    <mergeCell ref="A42:F42"/>
  </mergeCells>
  <hyperlinks>
    <hyperlink ref="G2" location="'Spis treści'!A1" display="Powrót do spisu" xr:uid="{EFFB3626-D91A-4098-9943-D1A1E1DBB651}"/>
  </hyperlinks>
  <printOptions horizontalCentered="1"/>
  <pageMargins left="0.51181102362204722" right="0.47244094488188981" top="0.43307086614173229"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K39"/>
  <sheetViews>
    <sheetView showGridLines="0" view="pageBreakPreview" zoomScale="90" zoomScaleNormal="100" zoomScaleSheetLayoutView="90" workbookViewId="0">
      <selection activeCell="G15" sqref="G15"/>
    </sheetView>
  </sheetViews>
  <sheetFormatPr defaultRowHeight="15"/>
  <cols>
    <col min="1" max="1" width="24.125" customWidth="1"/>
    <col min="2" max="6" width="11.125" customWidth="1"/>
    <col min="7" max="7" width="10.25" customWidth="1"/>
    <col min="8" max="8" width="10.875" customWidth="1"/>
  </cols>
  <sheetData>
    <row r="1" spans="1:11" ht="30" customHeight="1">
      <c r="A1" s="764" t="s">
        <v>342</v>
      </c>
      <c r="B1" s="764"/>
      <c r="C1" s="764"/>
      <c r="D1" s="764"/>
      <c r="E1" s="764"/>
      <c r="F1" s="764"/>
      <c r="G1" s="764"/>
      <c r="H1" s="602" t="s">
        <v>657</v>
      </c>
    </row>
    <row r="2" spans="1:11" ht="16.5" customHeight="1"/>
    <row r="3" spans="1:11" ht="19.5" customHeight="1">
      <c r="A3" s="768" t="s">
        <v>605</v>
      </c>
      <c r="B3" s="768"/>
      <c r="C3" s="768"/>
      <c r="D3" s="768"/>
      <c r="E3" s="768"/>
      <c r="F3" s="768"/>
      <c r="G3" s="768"/>
    </row>
    <row r="4" spans="1:11" ht="21" customHeight="1">
      <c r="A4" s="676" t="s">
        <v>15</v>
      </c>
      <c r="B4" s="629" t="s">
        <v>438</v>
      </c>
      <c r="C4" s="630"/>
      <c r="D4" s="629" t="s">
        <v>579</v>
      </c>
      <c r="E4" s="631"/>
      <c r="F4" s="630"/>
      <c r="G4" s="577"/>
      <c r="H4" s="418"/>
    </row>
    <row r="5" spans="1:11" ht="21" customHeight="1">
      <c r="A5" s="681"/>
      <c r="B5" s="632" t="s">
        <v>580</v>
      </c>
      <c r="C5" s="632" t="s">
        <v>572</v>
      </c>
      <c r="D5" s="632" t="s">
        <v>580</v>
      </c>
      <c r="E5" s="644" t="s">
        <v>16</v>
      </c>
      <c r="F5" s="634"/>
      <c r="G5" s="161"/>
      <c r="H5" s="419"/>
    </row>
    <row r="6" spans="1:11" ht="50.25" customHeight="1">
      <c r="A6" s="681"/>
      <c r="B6" s="632"/>
      <c r="C6" s="632"/>
      <c r="D6" s="632"/>
      <c r="E6" s="572" t="s">
        <v>600</v>
      </c>
      <c r="F6" s="571" t="s">
        <v>601</v>
      </c>
      <c r="G6" s="579"/>
      <c r="H6" s="167"/>
    </row>
    <row r="7" spans="1:11" ht="21" customHeight="1">
      <c r="A7" s="765" t="s">
        <v>189</v>
      </c>
      <c r="B7" s="766"/>
      <c r="C7" s="766"/>
      <c r="D7" s="766"/>
      <c r="E7" s="766"/>
      <c r="F7" s="767"/>
      <c r="G7" s="592"/>
      <c r="H7" s="420"/>
    </row>
    <row r="8" spans="1:11" ht="21" customHeight="1">
      <c r="A8" s="186" t="s">
        <v>190</v>
      </c>
      <c r="B8" s="199">
        <v>5189711</v>
      </c>
      <c r="C8" s="199">
        <v>5641221</v>
      </c>
      <c r="D8" s="199">
        <v>5982606</v>
      </c>
      <c r="E8" s="404">
        <f>D8/B8-1</f>
        <v>0.152782110603076</v>
      </c>
      <c r="F8" s="404">
        <f>D8/C8-1</f>
        <v>6.0516154215550122E-2</v>
      </c>
      <c r="G8" s="593"/>
      <c r="H8" s="591"/>
    </row>
    <row r="9" spans="1:11" ht="25.5" customHeight="1">
      <c r="A9" s="188" t="s">
        <v>191</v>
      </c>
      <c r="B9" s="199">
        <v>476272</v>
      </c>
      <c r="C9" s="199">
        <v>579596</v>
      </c>
      <c r="D9" s="199">
        <v>454070</v>
      </c>
      <c r="E9" s="404">
        <f t="shared" ref="E9:E12" si="0">D9/B9-1</f>
        <v>-4.6616219303255324E-2</v>
      </c>
      <c r="F9" s="404">
        <f t="shared" ref="F9:F12" si="1">D9/C9-1</f>
        <v>-0.21657499361624299</v>
      </c>
      <c r="G9" s="593"/>
      <c r="H9" s="435"/>
    </row>
    <row r="10" spans="1:11" ht="21" customHeight="1">
      <c r="A10" s="186" t="s">
        <v>81</v>
      </c>
      <c r="B10" s="200">
        <v>52084646</v>
      </c>
      <c r="C10" s="200">
        <v>57430888.299999997</v>
      </c>
      <c r="D10" s="200">
        <v>119661206</v>
      </c>
      <c r="E10" s="404">
        <f t="shared" si="0"/>
        <v>1.2974372524294395</v>
      </c>
      <c r="F10" s="404">
        <f t="shared" si="1"/>
        <v>1.0835687822714735</v>
      </c>
      <c r="G10" s="593"/>
      <c r="H10" s="435"/>
    </row>
    <row r="11" spans="1:11" ht="25.5" customHeight="1">
      <c r="A11" s="188" t="s">
        <v>192</v>
      </c>
      <c r="B11" s="200">
        <v>4763285</v>
      </c>
      <c r="C11" s="200">
        <v>5865586.96</v>
      </c>
      <c r="D11" s="200">
        <v>9067395</v>
      </c>
      <c r="E11" s="404">
        <f t="shared" si="0"/>
        <v>0.90360119119473215</v>
      </c>
      <c r="F11" s="404">
        <f t="shared" si="1"/>
        <v>0.54586319524960203</v>
      </c>
      <c r="G11" s="593"/>
      <c r="H11" s="435"/>
      <c r="K11" s="100"/>
    </row>
    <row r="12" spans="1:11" ht="21" customHeight="1">
      <c r="A12" s="186" t="s">
        <v>193</v>
      </c>
      <c r="B12" s="200">
        <f>ROUND(B10/B8,2)</f>
        <v>10.039999999999999</v>
      </c>
      <c r="C12" s="200">
        <f t="shared" ref="C12:D12" si="2">ROUND(C10/C8,2)</f>
        <v>10.18</v>
      </c>
      <c r="D12" s="200">
        <f t="shared" si="2"/>
        <v>20</v>
      </c>
      <c r="E12" s="404">
        <f t="shared" si="0"/>
        <v>0.99203187250996039</v>
      </c>
      <c r="F12" s="404">
        <f t="shared" si="1"/>
        <v>0.96463654223968565</v>
      </c>
      <c r="G12" s="593"/>
      <c r="H12" s="435"/>
    </row>
    <row r="13" spans="1:11" ht="21" customHeight="1">
      <c r="A13" s="765" t="s">
        <v>194</v>
      </c>
      <c r="B13" s="766"/>
      <c r="C13" s="766"/>
      <c r="D13" s="766"/>
      <c r="E13" s="766"/>
      <c r="F13" s="767"/>
      <c r="G13" s="592"/>
      <c r="H13" s="420"/>
    </row>
    <row r="14" spans="1:11" ht="21" customHeight="1">
      <c r="A14" s="186" t="s">
        <v>80</v>
      </c>
      <c r="B14" s="199">
        <v>2535</v>
      </c>
      <c r="C14" s="199">
        <v>2367</v>
      </c>
      <c r="D14" s="199">
        <v>2218</v>
      </c>
      <c r="E14" s="404">
        <f t="shared" ref="E14:E16" si="3">D14/B14-1</f>
        <v>-0.1250493096646943</v>
      </c>
      <c r="F14" s="404">
        <f t="shared" ref="F14:F16" si="4">D14/C14-1</f>
        <v>-6.2948880439374744E-2</v>
      </c>
      <c r="G14" s="593"/>
      <c r="H14" s="435"/>
    </row>
    <row r="15" spans="1:11" ht="21" customHeight="1">
      <c r="A15" s="186" t="s">
        <v>81</v>
      </c>
      <c r="B15" s="200">
        <v>14516278</v>
      </c>
      <c r="C15" s="200">
        <v>14109143</v>
      </c>
      <c r="D15" s="200">
        <v>16685678.5</v>
      </c>
      <c r="E15" s="404">
        <f t="shared" si="3"/>
        <v>0.14944605635135955</v>
      </c>
      <c r="F15" s="404">
        <f t="shared" si="4"/>
        <v>0.18261459962522175</v>
      </c>
      <c r="G15" s="593"/>
      <c r="H15" s="435"/>
    </row>
    <row r="16" spans="1:11" ht="21" customHeight="1">
      <c r="A16" s="189" t="s">
        <v>82</v>
      </c>
      <c r="B16" s="209">
        <f>ROUND(B15/B14,2)</f>
        <v>5726.34</v>
      </c>
      <c r="C16" s="209">
        <f t="shared" ref="C16:D16" si="5">ROUND(C15/C14,2)</f>
        <v>5960.77</v>
      </c>
      <c r="D16" s="209">
        <f t="shared" si="5"/>
        <v>7522.85</v>
      </c>
      <c r="E16" s="405">
        <f t="shared" si="3"/>
        <v>0.31372744196118285</v>
      </c>
      <c r="F16" s="405">
        <f t="shared" si="4"/>
        <v>0.26206010297327365</v>
      </c>
      <c r="G16" s="593"/>
      <c r="H16" s="435"/>
    </row>
    <row r="17" spans="1:7" ht="33" customHeight="1">
      <c r="E17" s="100"/>
    </row>
    <row r="18" spans="1:7" ht="21.75" customHeight="1">
      <c r="A18" s="689" t="s">
        <v>606</v>
      </c>
      <c r="B18" s="689"/>
      <c r="C18" s="689"/>
      <c r="D18" s="689"/>
      <c r="E18" s="689"/>
      <c r="F18" s="689"/>
      <c r="G18" s="689"/>
    </row>
    <row r="19" spans="1:7">
      <c r="A19" s="676" t="s">
        <v>15</v>
      </c>
      <c r="B19" s="762" t="s">
        <v>195</v>
      </c>
      <c r="C19" s="762"/>
      <c r="D19" s="762"/>
      <c r="E19" s="762"/>
      <c r="F19" s="672" t="s">
        <v>196</v>
      </c>
      <c r="G19" s="672"/>
    </row>
    <row r="20" spans="1:7" ht="30" customHeight="1">
      <c r="A20" s="681"/>
      <c r="B20" s="672" t="s">
        <v>42</v>
      </c>
      <c r="C20" s="672"/>
      <c r="D20" s="763" t="s">
        <v>197</v>
      </c>
      <c r="E20" s="763"/>
      <c r="F20" s="672"/>
      <c r="G20" s="672"/>
    </row>
    <row r="21" spans="1:7" ht="36" customHeight="1">
      <c r="A21" s="681"/>
      <c r="B21" s="506" t="s">
        <v>190</v>
      </c>
      <c r="C21" s="507" t="s">
        <v>341</v>
      </c>
      <c r="D21" s="507" t="s">
        <v>190</v>
      </c>
      <c r="E21" s="507" t="s">
        <v>341</v>
      </c>
      <c r="F21" s="507" t="s">
        <v>198</v>
      </c>
      <c r="G21" s="507" t="s">
        <v>341</v>
      </c>
    </row>
    <row r="22" spans="1:7" ht="15.75" customHeight="1">
      <c r="A22" s="677"/>
      <c r="B22" s="682" t="str">
        <f>'Tab 11 (21) i 12 (22)'!B28:I28</f>
        <v>I KWARTAŁ 2022 R.</v>
      </c>
      <c r="C22" s="683"/>
      <c r="D22" s="683"/>
      <c r="E22" s="683"/>
      <c r="F22" s="683"/>
      <c r="G22" s="684"/>
    </row>
    <row r="23" spans="1:7" ht="21" customHeight="1">
      <c r="A23" s="185" t="s">
        <v>72</v>
      </c>
      <c r="B23" s="203">
        <f>SUM(B24:B39)</f>
        <v>5982606</v>
      </c>
      <c r="C23" s="204">
        <f t="shared" ref="C23:G23" si="6">SUM(C24:C39)</f>
        <v>119661206</v>
      </c>
      <c r="D23" s="203">
        <f t="shared" si="6"/>
        <v>454070</v>
      </c>
      <c r="E23" s="204">
        <f t="shared" si="6"/>
        <v>9067395</v>
      </c>
      <c r="F23" s="203">
        <f t="shared" si="6"/>
        <v>2218</v>
      </c>
      <c r="G23" s="204">
        <f t="shared" si="6"/>
        <v>16685678.5</v>
      </c>
    </row>
    <row r="24" spans="1:7" ht="19.5" customHeight="1">
      <c r="A24" s="186" t="s">
        <v>45</v>
      </c>
      <c r="B24" s="199">
        <v>136143</v>
      </c>
      <c r="C24" s="200">
        <v>2765655</v>
      </c>
      <c r="D24" s="199">
        <v>12414</v>
      </c>
      <c r="E24" s="200">
        <v>248440</v>
      </c>
      <c r="F24" s="199">
        <v>66</v>
      </c>
      <c r="G24" s="200">
        <v>717935</v>
      </c>
    </row>
    <row r="25" spans="1:7" ht="19.5" customHeight="1">
      <c r="A25" s="186" t="s">
        <v>46</v>
      </c>
      <c r="B25" s="199">
        <v>331985</v>
      </c>
      <c r="C25" s="200">
        <v>6707110</v>
      </c>
      <c r="D25" s="199">
        <v>36661</v>
      </c>
      <c r="E25" s="200">
        <v>733270</v>
      </c>
      <c r="F25" s="199">
        <v>141</v>
      </c>
      <c r="G25" s="200">
        <v>1027100</v>
      </c>
    </row>
    <row r="26" spans="1:7" ht="19.5" customHeight="1">
      <c r="A26" s="186" t="s">
        <v>47</v>
      </c>
      <c r="B26" s="199">
        <v>1067447</v>
      </c>
      <c r="C26" s="200">
        <v>20809594</v>
      </c>
      <c r="D26" s="199">
        <v>72724</v>
      </c>
      <c r="E26" s="200">
        <v>1447820</v>
      </c>
      <c r="F26" s="199">
        <v>348</v>
      </c>
      <c r="G26" s="200">
        <v>2470066</v>
      </c>
    </row>
    <row r="27" spans="1:7" ht="19.5" customHeight="1">
      <c r="A27" s="186" t="s">
        <v>48</v>
      </c>
      <c r="B27" s="199">
        <v>48474</v>
      </c>
      <c r="C27" s="200">
        <v>957120</v>
      </c>
      <c r="D27" s="199">
        <v>5990</v>
      </c>
      <c r="E27" s="200">
        <v>119600</v>
      </c>
      <c r="F27" s="199">
        <v>20</v>
      </c>
      <c r="G27" s="200">
        <v>152884</v>
      </c>
    </row>
    <row r="28" spans="1:7" ht="19.5" customHeight="1">
      <c r="A28" s="186" t="s">
        <v>49</v>
      </c>
      <c r="B28" s="199">
        <v>575140</v>
      </c>
      <c r="C28" s="200">
        <v>10882090</v>
      </c>
      <c r="D28" s="199">
        <v>41006</v>
      </c>
      <c r="E28" s="200">
        <v>783405</v>
      </c>
      <c r="F28" s="199">
        <v>164</v>
      </c>
      <c r="G28" s="200">
        <v>1184335</v>
      </c>
    </row>
    <row r="29" spans="1:7" ht="19.5" customHeight="1">
      <c r="A29" s="186" t="s">
        <v>50</v>
      </c>
      <c r="B29" s="199">
        <v>591451</v>
      </c>
      <c r="C29" s="200">
        <v>11996885</v>
      </c>
      <c r="D29" s="199">
        <v>37253</v>
      </c>
      <c r="E29" s="200">
        <v>744670</v>
      </c>
      <c r="F29" s="199">
        <v>193</v>
      </c>
      <c r="G29" s="200">
        <v>1319141</v>
      </c>
    </row>
    <row r="30" spans="1:7" ht="19.5" customHeight="1">
      <c r="A30" s="186" t="s">
        <v>51</v>
      </c>
      <c r="B30" s="199">
        <v>755813</v>
      </c>
      <c r="C30" s="200">
        <v>15552850</v>
      </c>
      <c r="D30" s="199">
        <v>61042</v>
      </c>
      <c r="E30" s="200">
        <v>1251130</v>
      </c>
      <c r="F30" s="199">
        <v>284</v>
      </c>
      <c r="G30" s="200">
        <v>2538498</v>
      </c>
    </row>
    <row r="31" spans="1:7" ht="19.5" customHeight="1">
      <c r="A31" s="186" t="s">
        <v>52</v>
      </c>
      <c r="B31" s="199">
        <v>83241</v>
      </c>
      <c r="C31" s="200">
        <v>1678330</v>
      </c>
      <c r="D31" s="199">
        <v>5277</v>
      </c>
      <c r="E31" s="200">
        <v>105420</v>
      </c>
      <c r="F31" s="199">
        <v>37</v>
      </c>
      <c r="G31" s="200">
        <v>491782</v>
      </c>
    </row>
    <row r="32" spans="1:7" ht="19.5" customHeight="1">
      <c r="A32" s="186" t="s">
        <v>53</v>
      </c>
      <c r="B32" s="199">
        <v>561805</v>
      </c>
      <c r="C32" s="200">
        <v>11269390</v>
      </c>
      <c r="D32" s="199">
        <v>24269</v>
      </c>
      <c r="E32" s="200">
        <v>483910</v>
      </c>
      <c r="F32" s="199">
        <v>178</v>
      </c>
      <c r="G32" s="200">
        <v>987687</v>
      </c>
    </row>
    <row r="33" spans="1:7" ht="19.5" customHeight="1">
      <c r="A33" s="186" t="s">
        <v>54</v>
      </c>
      <c r="B33" s="199">
        <v>282941</v>
      </c>
      <c r="C33" s="200">
        <v>5744535</v>
      </c>
      <c r="D33" s="199">
        <v>46157</v>
      </c>
      <c r="E33" s="200">
        <v>923190</v>
      </c>
      <c r="F33" s="199">
        <v>211</v>
      </c>
      <c r="G33" s="200">
        <v>1560695.5</v>
      </c>
    </row>
    <row r="34" spans="1:7" ht="19.5" customHeight="1">
      <c r="A34" s="186" t="s">
        <v>55</v>
      </c>
      <c r="B34" s="199">
        <v>189013</v>
      </c>
      <c r="C34" s="200">
        <v>3856085</v>
      </c>
      <c r="D34" s="199">
        <v>16743</v>
      </c>
      <c r="E34" s="200">
        <v>336240</v>
      </c>
      <c r="F34" s="199">
        <v>100</v>
      </c>
      <c r="G34" s="200">
        <v>868131</v>
      </c>
    </row>
    <row r="35" spans="1:7" ht="19.5" customHeight="1">
      <c r="A35" s="186" t="s">
        <v>56</v>
      </c>
      <c r="B35" s="199">
        <v>127186</v>
      </c>
      <c r="C35" s="200">
        <v>2554450</v>
      </c>
      <c r="D35" s="199">
        <v>6951</v>
      </c>
      <c r="E35" s="200">
        <v>139020</v>
      </c>
      <c r="F35" s="199">
        <v>34</v>
      </c>
      <c r="G35" s="200">
        <v>294922</v>
      </c>
    </row>
    <row r="36" spans="1:7" ht="19.5" customHeight="1">
      <c r="A36" s="186" t="s">
        <v>57</v>
      </c>
      <c r="B36" s="199">
        <v>451896</v>
      </c>
      <c r="C36" s="200">
        <v>9218842</v>
      </c>
      <c r="D36" s="199">
        <v>17216</v>
      </c>
      <c r="E36" s="200">
        <v>347260</v>
      </c>
      <c r="F36" s="199">
        <v>99</v>
      </c>
      <c r="G36" s="200">
        <v>576612</v>
      </c>
    </row>
    <row r="37" spans="1:7" ht="19.5" customHeight="1">
      <c r="A37" s="186" t="s">
        <v>58</v>
      </c>
      <c r="B37" s="199">
        <v>183696</v>
      </c>
      <c r="C37" s="200">
        <v>3724845</v>
      </c>
      <c r="D37" s="199">
        <v>16366</v>
      </c>
      <c r="E37" s="200">
        <v>328050</v>
      </c>
      <c r="F37" s="199">
        <v>90</v>
      </c>
      <c r="G37" s="200">
        <v>584243</v>
      </c>
    </row>
    <row r="38" spans="1:7" ht="19.5" customHeight="1">
      <c r="A38" s="186" t="s">
        <v>59</v>
      </c>
      <c r="B38" s="199">
        <v>520643</v>
      </c>
      <c r="C38" s="200">
        <v>10401355</v>
      </c>
      <c r="D38" s="199">
        <v>47899</v>
      </c>
      <c r="E38" s="200">
        <v>953930</v>
      </c>
      <c r="F38" s="199">
        <v>201</v>
      </c>
      <c r="G38" s="200">
        <v>1540639</v>
      </c>
    </row>
    <row r="39" spans="1:7" ht="19.5" customHeight="1">
      <c r="A39" s="189" t="s">
        <v>60</v>
      </c>
      <c r="B39" s="208">
        <v>75732</v>
      </c>
      <c r="C39" s="209">
        <v>1542070</v>
      </c>
      <c r="D39" s="208">
        <v>6102</v>
      </c>
      <c r="E39" s="209">
        <v>122040</v>
      </c>
      <c r="F39" s="208">
        <v>52</v>
      </c>
      <c r="G39" s="209">
        <v>371008</v>
      </c>
    </row>
  </sheetData>
  <mergeCells count="18">
    <mergeCell ref="D4:F4"/>
    <mergeCell ref="E5:F5"/>
    <mergeCell ref="A1:G1"/>
    <mergeCell ref="A7:F7"/>
    <mergeCell ref="A13:F13"/>
    <mergeCell ref="A3:G3"/>
    <mergeCell ref="A4:A6"/>
    <mergeCell ref="B4:C4"/>
    <mergeCell ref="B5:B6"/>
    <mergeCell ref="C5:C6"/>
    <mergeCell ref="D5:D6"/>
    <mergeCell ref="A18:G18"/>
    <mergeCell ref="B19:E19"/>
    <mergeCell ref="F19:G20"/>
    <mergeCell ref="B20:C20"/>
    <mergeCell ref="D20:E20"/>
    <mergeCell ref="A19:A22"/>
    <mergeCell ref="B22:G22"/>
  </mergeCells>
  <hyperlinks>
    <hyperlink ref="H1" location="'Spis treści'!A1" display="Powrót do spisu" xr:uid="{00EE48C6-C16F-4E8F-9C6B-CA79C0E3D29B}"/>
  </hyperlinks>
  <printOptions horizontalCentered="1"/>
  <pageMargins left="0.51181102362204722" right="0.59055118110236227"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zoomScale="80" zoomScaleNormal="100" zoomScaleSheetLayoutView="80" workbookViewId="0">
      <selection activeCell="G15" sqref="G15"/>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764" t="s">
        <v>342</v>
      </c>
      <c r="B1" s="764"/>
      <c r="C1" s="764"/>
      <c r="D1" s="764"/>
      <c r="E1" s="764"/>
      <c r="F1" s="764"/>
      <c r="G1" s="764"/>
      <c r="H1" s="533"/>
      <c r="I1" s="533"/>
    </row>
    <row r="2" spans="1:9" ht="33.75" customHeight="1">
      <c r="H2" s="602" t="s">
        <v>657</v>
      </c>
    </row>
    <row r="30" spans="1:4" ht="22.5" customHeight="1">
      <c r="A30" s="675" t="s">
        <v>457</v>
      </c>
      <c r="B30" s="675"/>
      <c r="C30" s="675"/>
      <c r="D30" s="675"/>
    </row>
    <row r="31" spans="1:4" ht="22.5">
      <c r="A31" s="424"/>
      <c r="B31" s="424" t="s">
        <v>195</v>
      </c>
      <c r="C31" s="424" t="s">
        <v>276</v>
      </c>
      <c r="D31" s="424" t="s">
        <v>129</v>
      </c>
    </row>
    <row r="32" spans="1:4" ht="21" customHeight="1">
      <c r="A32" s="289" t="s">
        <v>273</v>
      </c>
      <c r="B32" s="290">
        <f>'Tab 1 (24) i 2 (25)'!D10</f>
        <v>119661206</v>
      </c>
      <c r="C32" s="290">
        <f>'Tab 1 (24) i 2 (25)'!D15</f>
        <v>16685678.5</v>
      </c>
      <c r="D32" s="290">
        <f>SUM(B32:C32)</f>
        <v>136346884.5</v>
      </c>
    </row>
    <row r="33" spans="1:4" ht="21" customHeight="1">
      <c r="A33" s="289" t="s">
        <v>268</v>
      </c>
      <c r="B33" s="482">
        <f>B32/$D$32</f>
        <v>0.87762332405915733</v>
      </c>
      <c r="C33" s="482">
        <f>C32/$D$32</f>
        <v>0.12237667594084264</v>
      </c>
      <c r="D33" s="482">
        <f>D32/$D$32</f>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5" orientation="portrait" r:id="rId1"/>
  <headerFooter differentFirst="1" alignWithMargins="0">
    <oddFooter>&amp;C&amp;"Arial,Normalny"&amp;9&amp;P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M38"/>
  <sheetViews>
    <sheetView showGridLines="0" view="pageBreakPreview" zoomScale="90" zoomScaleNormal="100" zoomScaleSheetLayoutView="90" workbookViewId="0">
      <selection activeCell="G15" sqref="G15"/>
    </sheetView>
  </sheetViews>
  <sheetFormatPr defaultRowHeight="15"/>
  <cols>
    <col min="1" max="1" width="29.125" customWidth="1"/>
    <col min="2" max="2" width="12.375" customWidth="1"/>
    <col min="3" max="3" width="11.125" customWidth="1"/>
    <col min="4" max="5" width="11.5" customWidth="1"/>
    <col min="6" max="6" width="12.25" customWidth="1"/>
    <col min="7" max="7" width="11.75" customWidth="1"/>
    <col min="8" max="8" width="14" customWidth="1"/>
    <col min="9" max="9" width="14.375" customWidth="1"/>
    <col min="10" max="10" width="12.125" customWidth="1"/>
  </cols>
  <sheetData>
    <row r="1" spans="1:13" ht="24.75" customHeight="1">
      <c r="A1" s="764" t="str">
        <f>'Tab 1 (24) i 2 (25)'!A1:G1</f>
        <v>IV. FUNDUSZ SKŁADKOWY</v>
      </c>
      <c r="B1" s="764"/>
      <c r="C1" s="764"/>
      <c r="D1" s="764"/>
      <c r="E1" s="764"/>
      <c r="F1" s="764"/>
      <c r="G1" s="764"/>
      <c r="H1" s="764"/>
      <c r="I1" s="764"/>
      <c r="J1" s="764"/>
    </row>
    <row r="2" spans="1:13" ht="30" customHeight="1">
      <c r="A2" s="659" t="s">
        <v>608</v>
      </c>
      <c r="B2" s="659"/>
      <c r="C2" s="659"/>
      <c r="D2" s="659"/>
      <c r="E2" s="659"/>
      <c r="F2" s="659"/>
      <c r="G2" s="659"/>
      <c r="H2" s="659"/>
      <c r="I2" s="659"/>
      <c r="J2" s="659"/>
      <c r="K2" s="602" t="s">
        <v>657</v>
      </c>
    </row>
    <row r="3" spans="1:13">
      <c r="A3" s="676" t="s">
        <v>15</v>
      </c>
      <c r="B3" s="676"/>
      <c r="C3" s="629" t="s">
        <v>438</v>
      </c>
      <c r="D3" s="630"/>
      <c r="E3" s="629" t="s">
        <v>579</v>
      </c>
      <c r="F3" s="631"/>
      <c r="G3" s="630"/>
      <c r="H3" s="577"/>
      <c r="I3" s="578"/>
      <c r="J3" s="578"/>
      <c r="K3" s="418"/>
      <c r="L3" s="418"/>
      <c r="M3" s="418"/>
    </row>
    <row r="4" spans="1:13" ht="15" customHeight="1">
      <c r="A4" s="681"/>
      <c r="B4" s="681"/>
      <c r="C4" s="632" t="s">
        <v>580</v>
      </c>
      <c r="D4" s="632" t="s">
        <v>572</v>
      </c>
      <c r="E4" s="632" t="s">
        <v>580</v>
      </c>
      <c r="F4" s="644" t="s">
        <v>16</v>
      </c>
      <c r="G4" s="634"/>
      <c r="H4" s="161"/>
      <c r="I4" s="419"/>
      <c r="J4" s="419"/>
      <c r="K4" s="419"/>
      <c r="L4" s="419"/>
      <c r="M4" s="419"/>
    </row>
    <row r="5" spans="1:13" ht="37.5" customHeight="1">
      <c r="A5" s="681"/>
      <c r="B5" s="681"/>
      <c r="C5" s="632"/>
      <c r="D5" s="632"/>
      <c r="E5" s="632"/>
      <c r="F5" s="572" t="s">
        <v>602</v>
      </c>
      <c r="G5" s="571" t="s">
        <v>607</v>
      </c>
      <c r="H5" s="579"/>
      <c r="I5" s="580"/>
      <c r="J5" s="580"/>
      <c r="K5" s="167"/>
      <c r="L5" s="167"/>
      <c r="M5" s="167"/>
    </row>
    <row r="6" spans="1:13" ht="16.5" customHeight="1">
      <c r="A6" s="765" t="s">
        <v>8</v>
      </c>
      <c r="B6" s="766"/>
      <c r="C6" s="766"/>
      <c r="D6" s="766"/>
      <c r="E6" s="766"/>
      <c r="F6" s="766"/>
      <c r="G6" s="767"/>
      <c r="H6" s="403"/>
      <c r="I6" s="420"/>
      <c r="J6" s="420"/>
      <c r="K6" s="420"/>
      <c r="L6" s="420"/>
      <c r="M6" s="420"/>
    </row>
    <row r="7" spans="1:13" ht="15.75" customHeight="1">
      <c r="A7" s="770" t="s">
        <v>199</v>
      </c>
      <c r="B7" s="770"/>
      <c r="C7" s="199">
        <v>3090</v>
      </c>
      <c r="D7" s="199">
        <v>2876</v>
      </c>
      <c r="E7" s="199">
        <v>2940</v>
      </c>
      <c r="F7" s="404">
        <f>E7/C7-1</f>
        <v>-4.8543689320388328E-2</v>
      </c>
      <c r="G7" s="416">
        <f>E7/D7-1</f>
        <v>2.2253129346314404E-2</v>
      </c>
      <c r="H7" s="416"/>
      <c r="I7" s="421"/>
      <c r="J7" s="421"/>
      <c r="K7" s="421"/>
      <c r="L7" s="421"/>
      <c r="M7" s="421"/>
    </row>
    <row r="8" spans="1:13" ht="15.75" customHeight="1">
      <c r="A8" s="770" t="s">
        <v>200</v>
      </c>
      <c r="B8" s="770"/>
      <c r="C8" s="199">
        <v>3137</v>
      </c>
      <c r="D8" s="199">
        <v>2555</v>
      </c>
      <c r="E8" s="199">
        <v>2834</v>
      </c>
      <c r="F8" s="404">
        <f t="shared" ref="F8:F11" si="0">E8/C8-1</f>
        <v>-9.6589097864201445E-2</v>
      </c>
      <c r="G8" s="416">
        <f t="shared" ref="G8:G11" si="1">E8/D8-1</f>
        <v>0.109197651663405</v>
      </c>
      <c r="H8" s="416"/>
      <c r="I8" s="421"/>
      <c r="J8" s="421"/>
      <c r="K8" s="421"/>
      <c r="L8" s="421"/>
      <c r="M8" s="421"/>
    </row>
    <row r="9" spans="1:13" ht="15.75" customHeight="1">
      <c r="A9" s="770" t="s">
        <v>201</v>
      </c>
      <c r="B9" s="770"/>
      <c r="C9" s="199">
        <v>2654</v>
      </c>
      <c r="D9" s="199">
        <v>2123</v>
      </c>
      <c r="E9" s="199">
        <v>2362</v>
      </c>
      <c r="F9" s="404">
        <f t="shared" si="0"/>
        <v>-0.11002260738507907</v>
      </c>
      <c r="G9" s="416">
        <f t="shared" si="1"/>
        <v>0.11257654262835604</v>
      </c>
      <c r="H9" s="416"/>
      <c r="I9" s="421"/>
      <c r="J9" s="421"/>
      <c r="K9" s="421"/>
      <c r="L9" s="421"/>
      <c r="M9" s="421"/>
    </row>
    <row r="10" spans="1:13" ht="15.75" customHeight="1">
      <c r="A10" s="770" t="s">
        <v>202</v>
      </c>
      <c r="B10" s="770"/>
      <c r="C10" s="199">
        <v>7</v>
      </c>
      <c r="D10" s="199">
        <v>15</v>
      </c>
      <c r="E10" s="199">
        <v>14</v>
      </c>
      <c r="F10" s="404">
        <f t="shared" si="0"/>
        <v>1</v>
      </c>
      <c r="G10" s="416">
        <f t="shared" si="1"/>
        <v>-6.6666666666666652E-2</v>
      </c>
      <c r="H10" s="416"/>
      <c r="I10" s="421"/>
      <c r="J10" s="421"/>
      <c r="K10" s="421"/>
      <c r="L10" s="421"/>
      <c r="M10" s="421"/>
    </row>
    <row r="11" spans="1:13" ht="15.75" customHeight="1">
      <c r="A11" s="770" t="s">
        <v>203</v>
      </c>
      <c r="B11" s="770"/>
      <c r="C11" s="199">
        <v>863</v>
      </c>
      <c r="D11" s="199">
        <v>677</v>
      </c>
      <c r="E11" s="199">
        <v>847</v>
      </c>
      <c r="F11" s="404">
        <f t="shared" si="0"/>
        <v>-1.8539976825028948E-2</v>
      </c>
      <c r="G11" s="416">
        <f t="shared" si="1"/>
        <v>0.25110782865583459</v>
      </c>
      <c r="H11" s="416"/>
      <c r="I11" s="421"/>
      <c r="J11" s="421"/>
      <c r="K11" s="421"/>
      <c r="L11" s="421"/>
      <c r="M11" s="421"/>
    </row>
    <row r="12" spans="1:13" ht="16.5" customHeight="1">
      <c r="A12" s="765" t="s">
        <v>204</v>
      </c>
      <c r="B12" s="766"/>
      <c r="C12" s="766"/>
      <c r="D12" s="766"/>
      <c r="E12" s="766"/>
      <c r="F12" s="766"/>
      <c r="G12" s="767"/>
      <c r="H12" s="403"/>
      <c r="I12" s="420"/>
      <c r="J12" s="420"/>
      <c r="K12" s="420"/>
      <c r="L12" s="420"/>
      <c r="M12" s="420"/>
    </row>
    <row r="13" spans="1:13" ht="25.5" customHeight="1">
      <c r="A13" s="771" t="s">
        <v>205</v>
      </c>
      <c r="B13" s="771"/>
      <c r="C13" s="199">
        <v>92</v>
      </c>
      <c r="D13" s="199">
        <v>60</v>
      </c>
      <c r="E13" s="199">
        <v>61</v>
      </c>
      <c r="F13" s="404">
        <f t="shared" ref="F13:F16" si="2">E13/C13-1</f>
        <v>-0.33695652173913049</v>
      </c>
      <c r="G13" s="416">
        <f t="shared" ref="G13:G16" si="3">E13/D13-1</f>
        <v>1.6666666666666607E-2</v>
      </c>
      <c r="H13" s="416"/>
      <c r="I13" s="421"/>
      <c r="J13" s="421"/>
      <c r="K13" s="421"/>
      <c r="L13" s="421"/>
      <c r="M13" s="421"/>
    </row>
    <row r="14" spans="1:13" ht="15.75" customHeight="1">
      <c r="A14" s="770" t="s">
        <v>201</v>
      </c>
      <c r="B14" s="770"/>
      <c r="C14" s="199">
        <v>58</v>
      </c>
      <c r="D14" s="199">
        <v>38</v>
      </c>
      <c r="E14" s="199">
        <v>51</v>
      </c>
      <c r="F14" s="404">
        <f t="shared" si="2"/>
        <v>-0.12068965517241381</v>
      </c>
      <c r="G14" s="416">
        <f t="shared" si="3"/>
        <v>0.34210526315789469</v>
      </c>
      <c r="H14" s="416"/>
      <c r="I14" s="421"/>
      <c r="J14" s="421"/>
      <c r="K14" s="421"/>
      <c r="L14" s="421"/>
      <c r="M14" s="421"/>
    </row>
    <row r="15" spans="1:13" ht="15.75" customHeight="1">
      <c r="A15" s="770" t="s">
        <v>202</v>
      </c>
      <c r="B15" s="770"/>
      <c r="C15" s="187">
        <v>0</v>
      </c>
      <c r="D15" s="187">
        <v>0</v>
      </c>
      <c r="E15" s="187">
        <v>0</v>
      </c>
      <c r="F15" s="187">
        <v>0</v>
      </c>
      <c r="G15" s="187">
        <v>0</v>
      </c>
      <c r="H15" s="417"/>
      <c r="I15" s="422"/>
      <c r="J15" s="422"/>
      <c r="K15" s="422"/>
      <c r="L15" s="422"/>
      <c r="M15" s="422"/>
    </row>
    <row r="16" spans="1:13" ht="15.75" customHeight="1">
      <c r="A16" s="769" t="s">
        <v>203</v>
      </c>
      <c r="B16" s="769"/>
      <c r="C16" s="208">
        <v>32</v>
      </c>
      <c r="D16" s="208">
        <v>19</v>
      </c>
      <c r="E16" s="208">
        <v>16</v>
      </c>
      <c r="F16" s="405">
        <f t="shared" si="2"/>
        <v>-0.5</v>
      </c>
      <c r="G16" s="405">
        <f t="shared" si="3"/>
        <v>-0.15789473684210531</v>
      </c>
      <c r="H16" s="416"/>
      <c r="I16" s="421"/>
      <c r="J16" s="421"/>
      <c r="K16" s="421"/>
      <c r="L16" s="421"/>
      <c r="M16" s="421"/>
    </row>
    <row r="18" spans="1:10" ht="24.75" customHeight="1">
      <c r="A18" s="689" t="s">
        <v>609</v>
      </c>
      <c r="B18" s="689"/>
      <c r="C18" s="689"/>
      <c r="D18" s="689"/>
      <c r="E18" s="689"/>
      <c r="F18" s="689"/>
      <c r="G18" s="689"/>
      <c r="H18" s="689"/>
      <c r="I18" s="689"/>
      <c r="J18" s="689"/>
    </row>
    <row r="19" spans="1:10" ht="15" customHeight="1">
      <c r="A19" s="676" t="s">
        <v>15</v>
      </c>
      <c r="B19" s="672" t="s">
        <v>206</v>
      </c>
      <c r="C19" s="672"/>
      <c r="D19" s="672"/>
      <c r="E19" s="772" t="s">
        <v>207</v>
      </c>
      <c r="F19" s="772"/>
      <c r="G19" s="772"/>
      <c r="H19" s="772"/>
      <c r="I19" s="772"/>
      <c r="J19" s="674" t="s">
        <v>208</v>
      </c>
    </row>
    <row r="20" spans="1:10" ht="69" customHeight="1">
      <c r="A20" s="681"/>
      <c r="B20" s="507" t="s">
        <v>129</v>
      </c>
      <c r="C20" s="507" t="s">
        <v>209</v>
      </c>
      <c r="D20" s="507" t="s">
        <v>210</v>
      </c>
      <c r="E20" s="507" t="s">
        <v>211</v>
      </c>
      <c r="F20" s="507" t="s">
        <v>212</v>
      </c>
      <c r="G20" s="507" t="s">
        <v>213</v>
      </c>
      <c r="H20" s="507" t="s">
        <v>214</v>
      </c>
      <c r="I20" s="507" t="s">
        <v>215</v>
      </c>
      <c r="J20" s="674"/>
    </row>
    <row r="21" spans="1:10" ht="13.5" customHeight="1">
      <c r="A21" s="677"/>
      <c r="B21" s="678" t="str">
        <f>'Tab 8 (18)'!B9:H9</f>
        <v>I KWARTAŁ 2022 R.</v>
      </c>
      <c r="C21" s="679"/>
      <c r="D21" s="679"/>
      <c r="E21" s="679"/>
      <c r="F21" s="679"/>
      <c r="G21" s="679"/>
      <c r="H21" s="679"/>
      <c r="I21" s="679"/>
      <c r="J21" s="680"/>
    </row>
    <row r="22" spans="1:10">
      <c r="A22" s="406" t="s">
        <v>72</v>
      </c>
      <c r="B22" s="407">
        <f>SUM(B23:B38)</f>
        <v>2362</v>
      </c>
      <c r="C22" s="407">
        <f t="shared" ref="C22:J22" si="4">SUM(C23:C38)</f>
        <v>14</v>
      </c>
      <c r="D22" s="408">
        <v>2.1</v>
      </c>
      <c r="E22" s="407">
        <f t="shared" si="4"/>
        <v>1140</v>
      </c>
      <c r="F22" s="407">
        <f t="shared" si="4"/>
        <v>158</v>
      </c>
      <c r="G22" s="407">
        <f t="shared" si="4"/>
        <v>300</v>
      </c>
      <c r="H22" s="407">
        <f t="shared" si="4"/>
        <v>273</v>
      </c>
      <c r="I22" s="407">
        <f t="shared" si="4"/>
        <v>491</v>
      </c>
      <c r="J22" s="407">
        <f t="shared" si="4"/>
        <v>51</v>
      </c>
    </row>
    <row r="23" spans="1:10">
      <c r="A23" s="409" t="s">
        <v>45</v>
      </c>
      <c r="B23" s="410">
        <v>67</v>
      </c>
      <c r="C23" s="410">
        <v>1</v>
      </c>
      <c r="D23" s="411">
        <v>1.7</v>
      </c>
      <c r="E23" s="410">
        <v>34</v>
      </c>
      <c r="F23" s="410">
        <v>6</v>
      </c>
      <c r="G23" s="410">
        <v>9</v>
      </c>
      <c r="H23" s="410">
        <v>6</v>
      </c>
      <c r="I23" s="410">
        <v>12</v>
      </c>
      <c r="J23" s="410">
        <v>3</v>
      </c>
    </row>
    <row r="24" spans="1:10">
      <c r="A24" s="409" t="s">
        <v>216</v>
      </c>
      <c r="B24" s="410">
        <v>169</v>
      </c>
      <c r="C24" s="412">
        <v>0</v>
      </c>
      <c r="D24" s="411">
        <v>2.8</v>
      </c>
      <c r="E24" s="410">
        <v>76</v>
      </c>
      <c r="F24" s="410">
        <v>8</v>
      </c>
      <c r="G24" s="410">
        <v>19</v>
      </c>
      <c r="H24" s="410">
        <v>27</v>
      </c>
      <c r="I24" s="410">
        <v>39</v>
      </c>
      <c r="J24" s="410">
        <v>1</v>
      </c>
    </row>
    <row r="25" spans="1:10">
      <c r="A25" s="409" t="s">
        <v>47</v>
      </c>
      <c r="B25" s="410">
        <v>348</v>
      </c>
      <c r="C25" s="410">
        <v>3</v>
      </c>
      <c r="D25" s="411">
        <v>2.4</v>
      </c>
      <c r="E25" s="410">
        <v>188</v>
      </c>
      <c r="F25" s="410">
        <v>24</v>
      </c>
      <c r="G25" s="410">
        <v>35</v>
      </c>
      <c r="H25" s="410">
        <v>14</v>
      </c>
      <c r="I25" s="410">
        <v>87</v>
      </c>
      <c r="J25" s="410">
        <v>4</v>
      </c>
    </row>
    <row r="26" spans="1:10">
      <c r="A26" s="409" t="s">
        <v>48</v>
      </c>
      <c r="B26" s="410">
        <v>20</v>
      </c>
      <c r="C26" s="412">
        <v>0</v>
      </c>
      <c r="D26" s="411">
        <v>1.5</v>
      </c>
      <c r="E26" s="410">
        <v>9</v>
      </c>
      <c r="F26" s="410">
        <v>3</v>
      </c>
      <c r="G26" s="410">
        <v>4</v>
      </c>
      <c r="H26" s="410">
        <v>2</v>
      </c>
      <c r="I26" s="410">
        <v>2</v>
      </c>
      <c r="J26" s="412">
        <v>0</v>
      </c>
    </row>
    <row r="27" spans="1:10">
      <c r="A27" s="409" t="s">
        <v>49</v>
      </c>
      <c r="B27" s="410">
        <v>197</v>
      </c>
      <c r="C27" s="412">
        <v>0</v>
      </c>
      <c r="D27" s="411">
        <v>2.2000000000000002</v>
      </c>
      <c r="E27" s="410">
        <v>102</v>
      </c>
      <c r="F27" s="410">
        <v>15</v>
      </c>
      <c r="G27" s="410">
        <v>36</v>
      </c>
      <c r="H27" s="410">
        <v>15</v>
      </c>
      <c r="I27" s="410">
        <v>29</v>
      </c>
      <c r="J27" s="410">
        <v>4</v>
      </c>
    </row>
    <row r="28" spans="1:10">
      <c r="A28" s="409" t="s">
        <v>50</v>
      </c>
      <c r="B28" s="410">
        <v>196</v>
      </c>
      <c r="C28" s="410">
        <v>1</v>
      </c>
      <c r="D28" s="411">
        <v>1.5</v>
      </c>
      <c r="E28" s="410">
        <v>107</v>
      </c>
      <c r="F28" s="410">
        <v>12</v>
      </c>
      <c r="G28" s="410">
        <v>29</v>
      </c>
      <c r="H28" s="410">
        <v>12</v>
      </c>
      <c r="I28" s="410">
        <v>36</v>
      </c>
      <c r="J28" s="412">
        <v>0</v>
      </c>
    </row>
    <row r="29" spans="1:10">
      <c r="A29" s="409" t="s">
        <v>51</v>
      </c>
      <c r="B29" s="410">
        <v>300</v>
      </c>
      <c r="C29" s="410">
        <v>2</v>
      </c>
      <c r="D29" s="411">
        <v>1.9</v>
      </c>
      <c r="E29" s="410">
        <v>146</v>
      </c>
      <c r="F29" s="410">
        <v>15</v>
      </c>
      <c r="G29" s="410">
        <v>37</v>
      </c>
      <c r="H29" s="410">
        <v>45</v>
      </c>
      <c r="I29" s="410">
        <v>57</v>
      </c>
      <c r="J29" s="410">
        <v>10</v>
      </c>
    </row>
    <row r="30" spans="1:10">
      <c r="A30" s="409" t="s">
        <v>52</v>
      </c>
      <c r="B30" s="410">
        <v>41</v>
      </c>
      <c r="C30" s="410">
        <v>2</v>
      </c>
      <c r="D30" s="411">
        <v>1.7</v>
      </c>
      <c r="E30" s="410">
        <v>21</v>
      </c>
      <c r="F30" s="410">
        <v>2</v>
      </c>
      <c r="G30" s="410">
        <v>4</v>
      </c>
      <c r="H30" s="410">
        <v>4</v>
      </c>
      <c r="I30" s="410">
        <v>10</v>
      </c>
      <c r="J30" s="412">
        <v>0</v>
      </c>
    </row>
    <row r="31" spans="1:10">
      <c r="A31" s="409" t="s">
        <v>53</v>
      </c>
      <c r="B31" s="410">
        <v>186</v>
      </c>
      <c r="C31" s="410">
        <v>1</v>
      </c>
      <c r="D31" s="411">
        <v>2.2000000000000002</v>
      </c>
      <c r="E31" s="410">
        <v>99</v>
      </c>
      <c r="F31" s="410">
        <v>17</v>
      </c>
      <c r="G31" s="410">
        <v>25</v>
      </c>
      <c r="H31" s="410">
        <v>7</v>
      </c>
      <c r="I31" s="410">
        <v>38</v>
      </c>
      <c r="J31" s="410">
        <v>1</v>
      </c>
    </row>
    <row r="32" spans="1:10">
      <c r="A32" s="409" t="s">
        <v>54</v>
      </c>
      <c r="B32" s="410">
        <v>223</v>
      </c>
      <c r="C32" s="410">
        <v>2</v>
      </c>
      <c r="D32" s="411">
        <v>2.8</v>
      </c>
      <c r="E32" s="410">
        <v>81</v>
      </c>
      <c r="F32" s="410">
        <v>15</v>
      </c>
      <c r="G32" s="410">
        <v>25</v>
      </c>
      <c r="H32" s="410">
        <v>58</v>
      </c>
      <c r="I32" s="410">
        <v>44</v>
      </c>
      <c r="J32" s="410">
        <v>11</v>
      </c>
    </row>
    <row r="33" spans="1:10">
      <c r="A33" s="409" t="s">
        <v>55</v>
      </c>
      <c r="B33" s="410">
        <v>109</v>
      </c>
      <c r="C33" s="412">
        <v>0</v>
      </c>
      <c r="D33" s="411">
        <v>2.9</v>
      </c>
      <c r="E33" s="410">
        <v>59</v>
      </c>
      <c r="F33" s="410">
        <v>6</v>
      </c>
      <c r="G33" s="410">
        <v>16</v>
      </c>
      <c r="H33" s="410">
        <v>11</v>
      </c>
      <c r="I33" s="410">
        <v>17</v>
      </c>
      <c r="J33" s="410">
        <v>2</v>
      </c>
    </row>
    <row r="34" spans="1:10">
      <c r="A34" s="409" t="s">
        <v>56</v>
      </c>
      <c r="B34" s="410">
        <v>33</v>
      </c>
      <c r="C34" s="412">
        <v>0</v>
      </c>
      <c r="D34" s="411">
        <v>1.1000000000000001</v>
      </c>
      <c r="E34" s="410">
        <v>20</v>
      </c>
      <c r="F34" s="410">
        <v>1</v>
      </c>
      <c r="G34" s="410">
        <v>2</v>
      </c>
      <c r="H34" s="410">
        <v>3</v>
      </c>
      <c r="I34" s="410">
        <v>7</v>
      </c>
      <c r="J34" s="410">
        <v>1</v>
      </c>
    </row>
    <row r="35" spans="1:10">
      <c r="A35" s="409" t="s">
        <v>57</v>
      </c>
      <c r="B35" s="410">
        <v>104</v>
      </c>
      <c r="C35" s="412">
        <v>0</v>
      </c>
      <c r="D35" s="411">
        <v>1.7</v>
      </c>
      <c r="E35" s="410">
        <v>50</v>
      </c>
      <c r="F35" s="410">
        <v>8</v>
      </c>
      <c r="G35" s="410">
        <v>20</v>
      </c>
      <c r="H35" s="410">
        <v>6</v>
      </c>
      <c r="I35" s="410">
        <v>20</v>
      </c>
      <c r="J35" s="410">
        <v>1</v>
      </c>
    </row>
    <row r="36" spans="1:10">
      <c r="A36" s="409" t="s">
        <v>58</v>
      </c>
      <c r="B36" s="410">
        <v>88</v>
      </c>
      <c r="C36" s="410">
        <v>1</v>
      </c>
      <c r="D36" s="411">
        <v>2.2000000000000002</v>
      </c>
      <c r="E36" s="410">
        <v>31</v>
      </c>
      <c r="F36" s="410">
        <v>5</v>
      </c>
      <c r="G36" s="410">
        <v>13</v>
      </c>
      <c r="H36" s="410">
        <v>22</v>
      </c>
      <c r="I36" s="410">
        <v>17</v>
      </c>
      <c r="J36" s="410">
        <v>9</v>
      </c>
    </row>
    <row r="37" spans="1:10">
      <c r="A37" s="409" t="s">
        <v>59</v>
      </c>
      <c r="B37" s="410">
        <v>226</v>
      </c>
      <c r="C37" s="410">
        <v>1</v>
      </c>
      <c r="D37" s="411">
        <v>2.1</v>
      </c>
      <c r="E37" s="410">
        <v>90</v>
      </c>
      <c r="F37" s="410">
        <v>16</v>
      </c>
      <c r="G37" s="410">
        <v>20</v>
      </c>
      <c r="H37" s="410">
        <v>38</v>
      </c>
      <c r="I37" s="410">
        <v>62</v>
      </c>
      <c r="J37" s="410">
        <v>3</v>
      </c>
    </row>
    <row r="38" spans="1:10">
      <c r="A38" s="413" t="s">
        <v>60</v>
      </c>
      <c r="B38" s="414">
        <v>55</v>
      </c>
      <c r="C38" s="483">
        <v>0</v>
      </c>
      <c r="D38" s="415">
        <v>2.4</v>
      </c>
      <c r="E38" s="414">
        <v>27</v>
      </c>
      <c r="F38" s="414">
        <v>5</v>
      </c>
      <c r="G38" s="414">
        <v>6</v>
      </c>
      <c r="H38" s="414">
        <v>3</v>
      </c>
      <c r="I38" s="414">
        <v>14</v>
      </c>
      <c r="J38" s="414">
        <v>1</v>
      </c>
    </row>
  </sheetData>
  <mergeCells count="26">
    <mergeCell ref="A18:J18"/>
    <mergeCell ref="B19:D19"/>
    <mergeCell ref="E19:I19"/>
    <mergeCell ref="J19:J20"/>
    <mergeCell ref="A19:A21"/>
    <mergeCell ref="B21:J21"/>
    <mergeCell ref="A16:B16"/>
    <mergeCell ref="A7:B7"/>
    <mergeCell ref="A8:B8"/>
    <mergeCell ref="A9:B9"/>
    <mergeCell ref="A10:B10"/>
    <mergeCell ref="A11:B11"/>
    <mergeCell ref="A13:B13"/>
    <mergeCell ref="A14:B14"/>
    <mergeCell ref="A15:B15"/>
    <mergeCell ref="A6:G6"/>
    <mergeCell ref="A12:G12"/>
    <mergeCell ref="A1:J1"/>
    <mergeCell ref="A2:J2"/>
    <mergeCell ref="A3:B5"/>
    <mergeCell ref="C3:D3"/>
    <mergeCell ref="C4:C5"/>
    <mergeCell ref="D4:D5"/>
    <mergeCell ref="E4:E5"/>
    <mergeCell ref="E3:G3"/>
    <mergeCell ref="F4:G4"/>
  </mergeCells>
  <hyperlinks>
    <hyperlink ref="K2"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N21"/>
  <sheetViews>
    <sheetView view="pageBreakPreview" topLeftCell="A2" zoomScale="80" zoomScaleNormal="100" zoomScaleSheetLayoutView="80" workbookViewId="0">
      <selection activeCell="G15" sqref="G15"/>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764" t="s">
        <v>342</v>
      </c>
      <c r="C1" s="764"/>
      <c r="D1" s="764"/>
      <c r="E1" s="764"/>
      <c r="F1" s="764"/>
      <c r="G1" s="764"/>
      <c r="H1" s="764"/>
      <c r="I1" s="764"/>
      <c r="J1" s="764"/>
      <c r="K1" s="764"/>
      <c r="L1" s="764"/>
      <c r="M1" s="764"/>
    </row>
    <row r="2" spans="2:14" ht="39" customHeight="1">
      <c r="N2" s="602" t="s">
        <v>657</v>
      </c>
    </row>
    <row r="4" spans="2:14" ht="149.25" customHeight="1"/>
    <row r="17" spans="2:8" ht="28.5" customHeight="1"/>
    <row r="18" spans="2:8" ht="30" customHeight="1">
      <c r="B18" s="675" t="s">
        <v>623</v>
      </c>
      <c r="C18" s="675"/>
      <c r="D18" s="675"/>
      <c r="E18" s="675"/>
      <c r="F18" s="675"/>
      <c r="G18" s="675"/>
      <c r="H18" s="675"/>
    </row>
    <row r="19" spans="2:8" ht="48" customHeight="1">
      <c r="B19" s="433"/>
      <c r="C19" s="433" t="s">
        <v>269</v>
      </c>
      <c r="D19" s="433" t="s">
        <v>270</v>
      </c>
      <c r="E19" s="433" t="s">
        <v>279</v>
      </c>
      <c r="F19" s="433" t="s">
        <v>271</v>
      </c>
      <c r="G19" s="433" t="s">
        <v>272</v>
      </c>
      <c r="H19" s="433" t="s">
        <v>129</v>
      </c>
    </row>
    <row r="20" spans="2:8" ht="18" customHeight="1">
      <c r="B20" s="289" t="s">
        <v>267</v>
      </c>
      <c r="C20" s="423">
        <f>'Tab 3 (26) i 4 (27)'!E22</f>
        <v>1140</v>
      </c>
      <c r="D20" s="423">
        <f>'Tab 3 (26) i 4 (27)'!F22</f>
        <v>158</v>
      </c>
      <c r="E20" s="423">
        <f>'Tab 3 (26) i 4 (27)'!G22</f>
        <v>300</v>
      </c>
      <c r="F20" s="423">
        <f>'Tab 3 (26) i 4 (27)'!H22</f>
        <v>273</v>
      </c>
      <c r="G20" s="423">
        <f>'Tab 3 (26) i 4 (27)'!I22</f>
        <v>491</v>
      </c>
      <c r="H20" s="423">
        <f>SUM(C20:G20)</f>
        <v>2362</v>
      </c>
    </row>
    <row r="21" spans="2:8" ht="18" customHeight="1">
      <c r="B21" s="289" t="s">
        <v>268</v>
      </c>
      <c r="C21" s="482">
        <f>ROUND(C20/$H$20,2)</f>
        <v>0.48</v>
      </c>
      <c r="D21" s="482">
        <f>ROUND(D20/$H$20,2)</f>
        <v>7.0000000000000007E-2</v>
      </c>
      <c r="E21" s="482">
        <f t="shared" ref="E21:G21" si="0">ROUND(E20/$H$20,2)</f>
        <v>0.13</v>
      </c>
      <c r="F21" s="482">
        <f>ROUND(F20/$H$20,2)-1%</f>
        <v>0.11</v>
      </c>
      <c r="G21" s="482">
        <f t="shared" si="0"/>
        <v>0.21</v>
      </c>
      <c r="H21" s="482">
        <f t="shared" ref="H21" si="1">H20/$H$20</f>
        <v>1</v>
      </c>
    </row>
  </sheetData>
  <mergeCells count="2">
    <mergeCell ref="B18:H18"/>
    <mergeCell ref="B1:M1"/>
  </mergeCells>
  <hyperlinks>
    <hyperlink ref="N2"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topLeftCell="A13" zoomScale="90" zoomScaleNormal="100" zoomScaleSheetLayoutView="90" workbookViewId="0">
      <selection activeCell="G15" sqref="G15"/>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73" t="s">
        <v>343</v>
      </c>
      <c r="B1" s="773"/>
      <c r="C1" s="773"/>
      <c r="D1" s="773"/>
      <c r="E1" s="773"/>
      <c r="F1" s="773"/>
      <c r="G1" s="773"/>
      <c r="H1" s="773"/>
      <c r="I1" s="773"/>
      <c r="J1" s="773"/>
      <c r="K1" s="773"/>
      <c r="L1" s="773"/>
    </row>
    <row r="2" spans="1:13" ht="42" customHeight="1">
      <c r="A2" s="768" t="s">
        <v>611</v>
      </c>
      <c r="B2" s="768"/>
      <c r="C2" s="768"/>
      <c r="D2" s="768"/>
      <c r="E2" s="768"/>
      <c r="F2" s="768"/>
      <c r="G2" s="768"/>
      <c r="H2" s="768"/>
      <c r="I2" s="768"/>
      <c r="J2" s="768"/>
      <c r="K2" s="768"/>
      <c r="L2" s="768"/>
      <c r="M2" s="602" t="s">
        <v>657</v>
      </c>
    </row>
    <row r="3" spans="1:13" ht="13.5" customHeight="1">
      <c r="A3" s="676" t="s">
        <v>15</v>
      </c>
      <c r="B3" s="674" t="s">
        <v>462</v>
      </c>
      <c r="C3" s="774" t="s">
        <v>75</v>
      </c>
      <c r="D3" s="774"/>
      <c r="E3" s="774" t="s">
        <v>38</v>
      </c>
      <c r="F3" s="774"/>
      <c r="G3" s="774"/>
      <c r="H3" s="774"/>
      <c r="I3" s="774"/>
      <c r="J3" s="774"/>
      <c r="K3" s="774"/>
      <c r="L3" s="774"/>
    </row>
    <row r="4" spans="1:13" ht="61.5" customHeight="1">
      <c r="A4" s="681"/>
      <c r="B4" s="674"/>
      <c r="C4" s="674" t="s">
        <v>217</v>
      </c>
      <c r="D4" s="686" t="s">
        <v>218</v>
      </c>
      <c r="E4" s="700" t="s">
        <v>277</v>
      </c>
      <c r="F4" s="701"/>
      <c r="G4" s="700" t="s">
        <v>219</v>
      </c>
      <c r="H4" s="775"/>
      <c r="I4" s="775"/>
      <c r="J4" s="701"/>
      <c r="K4" s="674" t="s">
        <v>344</v>
      </c>
      <c r="L4" s="674"/>
    </row>
    <row r="5" spans="1:13" ht="17.25" customHeight="1">
      <c r="A5" s="681"/>
      <c r="B5" s="674"/>
      <c r="C5" s="674"/>
      <c r="D5" s="686"/>
      <c r="E5" s="676" t="s">
        <v>265</v>
      </c>
      <c r="F5" s="777" t="s">
        <v>220</v>
      </c>
      <c r="G5" s="676" t="s">
        <v>265</v>
      </c>
      <c r="H5" s="777" t="s">
        <v>221</v>
      </c>
      <c r="I5" s="779" t="s">
        <v>266</v>
      </c>
      <c r="J5" s="780"/>
      <c r="K5" s="676" t="s">
        <v>265</v>
      </c>
      <c r="L5" s="777" t="s">
        <v>220</v>
      </c>
    </row>
    <row r="6" spans="1:13" ht="39.75" customHeight="1">
      <c r="A6" s="681"/>
      <c r="B6" s="674"/>
      <c r="C6" s="674"/>
      <c r="D6" s="686"/>
      <c r="E6" s="677"/>
      <c r="F6" s="778"/>
      <c r="G6" s="677"/>
      <c r="H6" s="778"/>
      <c r="I6" s="494" t="s">
        <v>489</v>
      </c>
      <c r="J6" s="494" t="s">
        <v>463</v>
      </c>
      <c r="K6" s="677"/>
      <c r="L6" s="778"/>
      <c r="M6" s="76"/>
    </row>
    <row r="7" spans="1:13" ht="18" customHeight="1">
      <c r="A7" s="677"/>
      <c r="B7" s="678" t="s">
        <v>610</v>
      </c>
      <c r="C7" s="679"/>
      <c r="D7" s="679"/>
      <c r="E7" s="679"/>
      <c r="F7" s="679"/>
      <c r="G7" s="679"/>
      <c r="H7" s="679"/>
      <c r="I7" s="679"/>
      <c r="J7" s="679"/>
      <c r="K7" s="679"/>
      <c r="L7" s="680"/>
      <c r="M7" s="76"/>
    </row>
    <row r="8" spans="1:13" ht="21" customHeight="1">
      <c r="A8" s="406" t="s">
        <v>72</v>
      </c>
      <c r="B8" s="407">
        <f>SUM(B9:B24)</f>
        <v>858878</v>
      </c>
      <c r="C8" s="407">
        <f t="shared" ref="C8:L8" si="0">SUM(C9:C24)</f>
        <v>833015</v>
      </c>
      <c r="D8" s="407">
        <f t="shared" si="0"/>
        <v>937</v>
      </c>
      <c r="E8" s="407">
        <f t="shared" si="0"/>
        <v>6125</v>
      </c>
      <c r="F8" s="407">
        <f t="shared" si="0"/>
        <v>4247</v>
      </c>
      <c r="G8" s="407">
        <f t="shared" si="0"/>
        <v>8620</v>
      </c>
      <c r="H8" s="407">
        <f t="shared" si="0"/>
        <v>6295</v>
      </c>
      <c r="I8" s="425">
        <f t="shared" si="0"/>
        <v>3</v>
      </c>
      <c r="J8" s="426">
        <f t="shared" si="0"/>
        <v>0</v>
      </c>
      <c r="K8" s="407">
        <f t="shared" si="0"/>
        <v>844133</v>
      </c>
      <c r="L8" s="407">
        <f t="shared" si="0"/>
        <v>822473</v>
      </c>
    </row>
    <row r="9" spans="1:13" ht="21" customHeight="1">
      <c r="A9" s="409" t="s">
        <v>45</v>
      </c>
      <c r="B9" s="410">
        <f>E9+G9+K9</f>
        <v>31422</v>
      </c>
      <c r="C9" s="410">
        <v>29705</v>
      </c>
      <c r="D9" s="410">
        <v>41</v>
      </c>
      <c r="E9" s="410">
        <v>256</v>
      </c>
      <c r="F9" s="410">
        <v>69</v>
      </c>
      <c r="G9" s="410">
        <v>551</v>
      </c>
      <c r="H9" s="410">
        <v>240</v>
      </c>
      <c r="I9" s="427">
        <v>1</v>
      </c>
      <c r="J9" s="428">
        <v>0</v>
      </c>
      <c r="K9" s="410">
        <v>30615</v>
      </c>
      <c r="L9" s="410">
        <v>29396</v>
      </c>
    </row>
    <row r="10" spans="1:13" ht="21" customHeight="1">
      <c r="A10" s="409" t="s">
        <v>46</v>
      </c>
      <c r="B10" s="410">
        <f t="shared" ref="B10:B24" si="1">E10+G10+K10</f>
        <v>45271</v>
      </c>
      <c r="C10" s="410">
        <v>43815</v>
      </c>
      <c r="D10" s="410">
        <v>28</v>
      </c>
      <c r="E10" s="410">
        <v>371</v>
      </c>
      <c r="F10" s="410">
        <v>287</v>
      </c>
      <c r="G10" s="410">
        <v>470</v>
      </c>
      <c r="H10" s="410">
        <v>358</v>
      </c>
      <c r="I10" s="428">
        <v>0</v>
      </c>
      <c r="J10" s="428">
        <v>0</v>
      </c>
      <c r="K10" s="410">
        <v>44430</v>
      </c>
      <c r="L10" s="410">
        <v>43170</v>
      </c>
    </row>
    <row r="11" spans="1:13" ht="21" customHeight="1">
      <c r="A11" s="409" t="s">
        <v>47</v>
      </c>
      <c r="B11" s="410">
        <f t="shared" si="1"/>
        <v>112373</v>
      </c>
      <c r="C11" s="410">
        <v>108696</v>
      </c>
      <c r="D11" s="410">
        <v>61</v>
      </c>
      <c r="E11" s="410">
        <v>411</v>
      </c>
      <c r="F11" s="410">
        <v>253</v>
      </c>
      <c r="G11" s="410">
        <v>722</v>
      </c>
      <c r="H11" s="410">
        <v>571</v>
      </c>
      <c r="I11" s="428">
        <v>0</v>
      </c>
      <c r="J11" s="428">
        <v>0</v>
      </c>
      <c r="K11" s="410">
        <v>111240</v>
      </c>
      <c r="L11" s="410">
        <v>107872</v>
      </c>
    </row>
    <row r="12" spans="1:13" ht="21" customHeight="1">
      <c r="A12" s="409" t="s">
        <v>48</v>
      </c>
      <c r="B12" s="410">
        <f t="shared" si="1"/>
        <v>10657</v>
      </c>
      <c r="C12" s="410">
        <v>10321</v>
      </c>
      <c r="D12" s="410">
        <v>9</v>
      </c>
      <c r="E12" s="410">
        <v>62</v>
      </c>
      <c r="F12" s="410">
        <v>49</v>
      </c>
      <c r="G12" s="410">
        <v>105</v>
      </c>
      <c r="H12" s="410">
        <v>89</v>
      </c>
      <c r="I12" s="428">
        <v>0</v>
      </c>
      <c r="J12" s="428">
        <v>0</v>
      </c>
      <c r="K12" s="410">
        <v>10490</v>
      </c>
      <c r="L12" s="410">
        <v>10183</v>
      </c>
    </row>
    <row r="13" spans="1:13" ht="21" customHeight="1">
      <c r="A13" s="409" t="s">
        <v>49</v>
      </c>
      <c r="B13" s="410">
        <f t="shared" si="1"/>
        <v>68865</v>
      </c>
      <c r="C13" s="410">
        <v>66228</v>
      </c>
      <c r="D13" s="410">
        <v>135</v>
      </c>
      <c r="E13" s="410">
        <v>658</v>
      </c>
      <c r="F13" s="410">
        <v>463</v>
      </c>
      <c r="G13" s="410">
        <v>766</v>
      </c>
      <c r="H13" s="410">
        <v>474</v>
      </c>
      <c r="I13" s="428">
        <v>0</v>
      </c>
      <c r="J13" s="428">
        <v>0</v>
      </c>
      <c r="K13" s="410">
        <v>67441</v>
      </c>
      <c r="L13" s="410">
        <v>65291</v>
      </c>
    </row>
    <row r="14" spans="1:13" ht="21" customHeight="1">
      <c r="A14" s="409" t="s">
        <v>50</v>
      </c>
      <c r="B14" s="410">
        <f t="shared" si="1"/>
        <v>100914</v>
      </c>
      <c r="C14" s="410">
        <v>98789</v>
      </c>
      <c r="D14" s="410">
        <v>25</v>
      </c>
      <c r="E14" s="410">
        <v>1639</v>
      </c>
      <c r="F14" s="410">
        <v>1447</v>
      </c>
      <c r="G14" s="410">
        <v>914</v>
      </c>
      <c r="H14" s="410">
        <v>781</v>
      </c>
      <c r="I14" s="428">
        <v>0</v>
      </c>
      <c r="J14" s="428">
        <v>0</v>
      </c>
      <c r="K14" s="410">
        <v>98361</v>
      </c>
      <c r="L14" s="410">
        <v>96561</v>
      </c>
    </row>
    <row r="15" spans="1:13" ht="21" customHeight="1">
      <c r="A15" s="409" t="s">
        <v>51</v>
      </c>
      <c r="B15" s="410">
        <f t="shared" si="1"/>
        <v>120370</v>
      </c>
      <c r="C15" s="410">
        <v>116548</v>
      </c>
      <c r="D15" s="410">
        <v>413</v>
      </c>
      <c r="E15" s="410">
        <v>932</v>
      </c>
      <c r="F15" s="410">
        <v>451</v>
      </c>
      <c r="G15" s="410">
        <v>1323</v>
      </c>
      <c r="H15" s="410">
        <v>938</v>
      </c>
      <c r="I15" s="428">
        <v>0</v>
      </c>
      <c r="J15" s="428">
        <v>0</v>
      </c>
      <c r="K15" s="410">
        <v>118115</v>
      </c>
      <c r="L15" s="410">
        <v>115159</v>
      </c>
    </row>
    <row r="16" spans="1:13" ht="21" customHeight="1">
      <c r="A16" s="409" t="s">
        <v>52</v>
      </c>
      <c r="B16" s="410">
        <f t="shared" si="1"/>
        <v>18175</v>
      </c>
      <c r="C16" s="410">
        <v>17831</v>
      </c>
      <c r="D16" s="410">
        <v>1</v>
      </c>
      <c r="E16" s="410">
        <v>48</v>
      </c>
      <c r="F16" s="410">
        <v>35</v>
      </c>
      <c r="G16" s="410">
        <v>138</v>
      </c>
      <c r="H16" s="410">
        <v>115</v>
      </c>
      <c r="I16" s="428">
        <v>0</v>
      </c>
      <c r="J16" s="428">
        <v>0</v>
      </c>
      <c r="K16" s="410">
        <v>17989</v>
      </c>
      <c r="L16" s="410">
        <v>17681</v>
      </c>
    </row>
    <row r="17" spans="1:12" ht="21" customHeight="1">
      <c r="A17" s="409" t="s">
        <v>53</v>
      </c>
      <c r="B17" s="410">
        <f t="shared" si="1"/>
        <v>67548</v>
      </c>
      <c r="C17" s="410">
        <v>66067</v>
      </c>
      <c r="D17" s="410">
        <v>7</v>
      </c>
      <c r="E17" s="410">
        <v>283</v>
      </c>
      <c r="F17" s="410">
        <v>214</v>
      </c>
      <c r="G17" s="410">
        <v>588</v>
      </c>
      <c r="H17" s="410">
        <v>507</v>
      </c>
      <c r="I17" s="428">
        <v>0</v>
      </c>
      <c r="J17" s="428">
        <v>0</v>
      </c>
      <c r="K17" s="410">
        <v>66677</v>
      </c>
      <c r="L17" s="410">
        <v>65346</v>
      </c>
    </row>
    <row r="18" spans="1:12" ht="21" customHeight="1">
      <c r="A18" s="409" t="s">
        <v>54</v>
      </c>
      <c r="B18" s="410">
        <f t="shared" si="1"/>
        <v>54986</v>
      </c>
      <c r="C18" s="410">
        <v>53938</v>
      </c>
      <c r="D18" s="410">
        <v>2</v>
      </c>
      <c r="E18" s="410">
        <v>179</v>
      </c>
      <c r="F18" s="410">
        <v>140</v>
      </c>
      <c r="G18" s="410">
        <v>519</v>
      </c>
      <c r="H18" s="410">
        <v>472</v>
      </c>
      <c r="I18" s="428">
        <v>0</v>
      </c>
      <c r="J18" s="428">
        <v>0</v>
      </c>
      <c r="K18" s="410">
        <v>54288</v>
      </c>
      <c r="L18" s="410">
        <v>53326</v>
      </c>
    </row>
    <row r="19" spans="1:12" ht="21" customHeight="1">
      <c r="A19" s="409" t="s">
        <v>55</v>
      </c>
      <c r="B19" s="410">
        <f t="shared" si="1"/>
        <v>27284</v>
      </c>
      <c r="C19" s="410">
        <v>26407</v>
      </c>
      <c r="D19" s="410">
        <v>15</v>
      </c>
      <c r="E19" s="410">
        <v>153</v>
      </c>
      <c r="F19" s="410">
        <v>71</v>
      </c>
      <c r="G19" s="410">
        <v>373</v>
      </c>
      <c r="H19" s="410">
        <v>227</v>
      </c>
      <c r="I19" s="427">
        <v>1</v>
      </c>
      <c r="J19" s="428">
        <v>0</v>
      </c>
      <c r="K19" s="410">
        <v>26758</v>
      </c>
      <c r="L19" s="410">
        <v>26109</v>
      </c>
    </row>
    <row r="20" spans="1:12" ht="21" customHeight="1">
      <c r="A20" s="409" t="s">
        <v>56</v>
      </c>
      <c r="B20" s="410">
        <f t="shared" si="1"/>
        <v>25251</v>
      </c>
      <c r="C20" s="410">
        <v>24653</v>
      </c>
      <c r="D20" s="410">
        <v>12</v>
      </c>
      <c r="E20" s="410">
        <v>86</v>
      </c>
      <c r="F20" s="410">
        <v>56</v>
      </c>
      <c r="G20" s="410">
        <v>282</v>
      </c>
      <c r="H20" s="410">
        <v>236</v>
      </c>
      <c r="I20" s="428">
        <v>0</v>
      </c>
      <c r="J20" s="428">
        <v>0</v>
      </c>
      <c r="K20" s="410">
        <v>24883</v>
      </c>
      <c r="L20" s="410">
        <v>24361</v>
      </c>
    </row>
    <row r="21" spans="1:12" ht="21" customHeight="1">
      <c r="A21" s="409" t="s">
        <v>57</v>
      </c>
      <c r="B21" s="410">
        <f t="shared" si="1"/>
        <v>49917</v>
      </c>
      <c r="C21" s="410">
        <v>48363</v>
      </c>
      <c r="D21" s="410">
        <v>23</v>
      </c>
      <c r="E21" s="410">
        <v>161</v>
      </c>
      <c r="F21" s="410">
        <v>105</v>
      </c>
      <c r="G21" s="410">
        <v>476</v>
      </c>
      <c r="H21" s="410">
        <v>348</v>
      </c>
      <c r="I21" s="428">
        <v>0</v>
      </c>
      <c r="J21" s="428">
        <v>0</v>
      </c>
      <c r="K21" s="410">
        <v>49280</v>
      </c>
      <c r="L21" s="410">
        <v>47910</v>
      </c>
    </row>
    <row r="22" spans="1:12" ht="21" customHeight="1">
      <c r="A22" s="409" t="s">
        <v>58</v>
      </c>
      <c r="B22" s="410">
        <f t="shared" si="1"/>
        <v>29201</v>
      </c>
      <c r="C22" s="410">
        <v>28358</v>
      </c>
      <c r="D22" s="410">
        <v>5</v>
      </c>
      <c r="E22" s="410">
        <v>123</v>
      </c>
      <c r="F22" s="410">
        <v>103</v>
      </c>
      <c r="G22" s="410">
        <v>304</v>
      </c>
      <c r="H22" s="410">
        <v>242</v>
      </c>
      <c r="I22" s="428">
        <v>0</v>
      </c>
      <c r="J22" s="428">
        <v>0</v>
      </c>
      <c r="K22" s="410">
        <v>28774</v>
      </c>
      <c r="L22" s="410">
        <v>28013</v>
      </c>
    </row>
    <row r="23" spans="1:12" ht="21" customHeight="1">
      <c r="A23" s="409" t="s">
        <v>59</v>
      </c>
      <c r="B23" s="410">
        <f t="shared" si="1"/>
        <v>77750</v>
      </c>
      <c r="C23" s="410">
        <v>75598</v>
      </c>
      <c r="D23" s="410">
        <v>152</v>
      </c>
      <c r="E23" s="410">
        <v>621</v>
      </c>
      <c r="F23" s="410">
        <v>465</v>
      </c>
      <c r="G23" s="410">
        <v>716</v>
      </c>
      <c r="H23" s="410">
        <v>536</v>
      </c>
      <c r="I23" s="428">
        <v>0</v>
      </c>
      <c r="J23" s="428">
        <v>0</v>
      </c>
      <c r="K23" s="410">
        <v>76413</v>
      </c>
      <c r="L23" s="410">
        <v>74597</v>
      </c>
    </row>
    <row r="24" spans="1:12" ht="21" customHeight="1">
      <c r="A24" s="413" t="s">
        <v>60</v>
      </c>
      <c r="B24" s="414">
        <f t="shared" si="1"/>
        <v>18894</v>
      </c>
      <c r="C24" s="414">
        <v>17698</v>
      </c>
      <c r="D24" s="414">
        <v>8</v>
      </c>
      <c r="E24" s="414">
        <v>142</v>
      </c>
      <c r="F24" s="414">
        <v>39</v>
      </c>
      <c r="G24" s="414">
        <v>373</v>
      </c>
      <c r="H24" s="414">
        <v>161</v>
      </c>
      <c r="I24" s="429">
        <v>1</v>
      </c>
      <c r="J24" s="430">
        <v>0</v>
      </c>
      <c r="K24" s="414">
        <v>18379</v>
      </c>
      <c r="L24" s="414">
        <v>17498</v>
      </c>
    </row>
    <row r="25" spans="1:12" ht="24" customHeight="1">
      <c r="A25" s="776"/>
      <c r="B25" s="776"/>
      <c r="C25" s="776"/>
      <c r="D25" s="776"/>
      <c r="E25" s="776"/>
      <c r="F25" s="776"/>
      <c r="G25" s="776"/>
      <c r="H25" s="776"/>
      <c r="I25" s="776"/>
      <c r="J25" s="776"/>
      <c r="K25" s="776"/>
      <c r="L25" s="776"/>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L29"/>
  <sheetViews>
    <sheetView showGridLines="0" view="pageBreakPreview" zoomScale="90" zoomScaleNormal="100" zoomScaleSheetLayoutView="90" workbookViewId="0">
      <selection activeCell="G15" sqref="G15"/>
    </sheetView>
  </sheetViews>
  <sheetFormatPr defaultRowHeight="15"/>
  <cols>
    <col min="1" max="1" width="25" customWidth="1"/>
    <col min="2" max="3" width="10.875" customWidth="1"/>
    <col min="4" max="4" width="11.625" customWidth="1"/>
    <col min="5" max="5" width="10.875" customWidth="1"/>
    <col min="6" max="6" width="11.75" customWidth="1"/>
    <col min="7" max="7" width="11.625" customWidth="1"/>
    <col min="8" max="8" width="9.875" customWidth="1"/>
    <col min="9" max="9" width="9.625" customWidth="1"/>
  </cols>
  <sheetData>
    <row r="1" spans="1:9" ht="27.75" customHeight="1">
      <c r="A1" s="773" t="str">
        <f>'Tab 4 (31)'!A1:H1</f>
        <v>V. UBEZPIECZENIE SPOŁECZNE ROLNIKÓW</v>
      </c>
      <c r="B1" s="773"/>
      <c r="C1" s="773"/>
      <c r="D1" s="773"/>
      <c r="E1" s="773"/>
      <c r="F1" s="773"/>
      <c r="G1" s="773"/>
      <c r="H1" s="773"/>
      <c r="I1" s="436"/>
    </row>
    <row r="2" spans="1:9" ht="42" customHeight="1">
      <c r="A2" s="768" t="s">
        <v>612</v>
      </c>
      <c r="B2" s="768"/>
      <c r="C2" s="768"/>
      <c r="D2" s="768"/>
      <c r="E2" s="768"/>
      <c r="F2" s="768"/>
      <c r="G2" s="768"/>
      <c r="I2" s="602" t="s">
        <v>657</v>
      </c>
    </row>
    <row r="3" spans="1:9">
      <c r="A3" s="676" t="s">
        <v>15</v>
      </c>
      <c r="B3" s="676" t="s">
        <v>467</v>
      </c>
      <c r="C3" s="783" t="s">
        <v>38</v>
      </c>
      <c r="D3" s="784"/>
      <c r="E3" s="784"/>
      <c r="F3" s="784"/>
      <c r="G3" s="784"/>
      <c r="H3" s="785"/>
      <c r="I3" s="73"/>
    </row>
    <row r="4" spans="1:9" ht="165" customHeight="1">
      <c r="A4" s="681"/>
      <c r="B4" s="677"/>
      <c r="C4" s="432" t="s">
        <v>226</v>
      </c>
      <c r="D4" s="432" t="s">
        <v>468</v>
      </c>
      <c r="E4" s="432" t="s">
        <v>227</v>
      </c>
      <c r="F4" s="432" t="s">
        <v>469</v>
      </c>
      <c r="G4" s="432" t="s">
        <v>228</v>
      </c>
      <c r="H4" s="495" t="s">
        <v>229</v>
      </c>
      <c r="I4" s="74"/>
    </row>
    <row r="5" spans="1:9">
      <c r="A5" s="677"/>
      <c r="B5" s="682" t="str">
        <f>'Tab 1 (28)'!B7:L7</f>
        <v>STAN NA DZIEŃ 31 MARCA 2022 R.</v>
      </c>
      <c r="C5" s="683"/>
      <c r="D5" s="683"/>
      <c r="E5" s="683"/>
      <c r="F5" s="683"/>
      <c r="G5" s="683"/>
      <c r="H5" s="684"/>
      <c r="I5" s="74"/>
    </row>
    <row r="6" spans="1:9" ht="17.25" customHeight="1">
      <c r="A6" s="185" t="s">
        <v>72</v>
      </c>
      <c r="B6" s="203">
        <f>SUM(B8:B13)</f>
        <v>1127508</v>
      </c>
      <c r="C6" s="203">
        <f t="shared" ref="C6:H6" si="0">SUM(C8:C13)</f>
        <v>9756</v>
      </c>
      <c r="D6" s="203">
        <f t="shared" si="0"/>
        <v>3696</v>
      </c>
      <c r="E6" s="203">
        <f t="shared" si="0"/>
        <v>14986</v>
      </c>
      <c r="F6" s="203">
        <f t="shared" si="0"/>
        <v>3</v>
      </c>
      <c r="G6" s="203">
        <f t="shared" si="0"/>
        <v>1099067</v>
      </c>
      <c r="H6" s="203">
        <f t="shared" si="0"/>
        <v>119131</v>
      </c>
      <c r="I6" s="73"/>
    </row>
    <row r="7" spans="1:9" ht="13.5" customHeight="1">
      <c r="A7" s="186" t="s">
        <v>38</v>
      </c>
      <c r="B7" s="199"/>
      <c r="C7" s="199"/>
      <c r="D7" s="199"/>
      <c r="E7" s="199"/>
      <c r="F7" s="199"/>
      <c r="G7" s="199"/>
      <c r="H7" s="199"/>
      <c r="I7" s="73"/>
    </row>
    <row r="8" spans="1:9" ht="17.25" customHeight="1">
      <c r="A8" s="186" t="s">
        <v>230</v>
      </c>
      <c r="B8" s="199">
        <f>SUM(C8:G8)</f>
        <v>674367</v>
      </c>
      <c r="C8" s="199">
        <v>5159</v>
      </c>
      <c r="D8" s="187">
        <v>0</v>
      </c>
      <c r="E8" s="199">
        <v>3157</v>
      </c>
      <c r="F8" s="199">
        <v>3</v>
      </c>
      <c r="G8" s="199">
        <v>666048</v>
      </c>
      <c r="H8" s="199">
        <v>75611</v>
      </c>
      <c r="I8" s="73"/>
    </row>
    <row r="9" spans="1:9" ht="17.25" customHeight="1">
      <c r="A9" s="186" t="s">
        <v>231</v>
      </c>
      <c r="B9" s="199">
        <f t="shared" ref="B9:B13" si="1">SUM(C9:G9)</f>
        <v>294537</v>
      </c>
      <c r="C9" s="199">
        <v>1576</v>
      </c>
      <c r="D9" s="187">
        <v>0</v>
      </c>
      <c r="E9" s="199">
        <v>1419</v>
      </c>
      <c r="F9" s="187">
        <v>0</v>
      </c>
      <c r="G9" s="199">
        <v>291542</v>
      </c>
      <c r="H9" s="199">
        <v>23614</v>
      </c>
      <c r="I9" s="73"/>
    </row>
    <row r="10" spans="1:9" ht="17.25" customHeight="1">
      <c r="A10" s="188" t="s">
        <v>232</v>
      </c>
      <c r="B10" s="199">
        <f t="shared" si="1"/>
        <v>144716</v>
      </c>
      <c r="C10" s="199">
        <v>3021</v>
      </c>
      <c r="D10" s="187">
        <v>0</v>
      </c>
      <c r="E10" s="199">
        <v>218</v>
      </c>
      <c r="F10" s="187">
        <v>0</v>
      </c>
      <c r="G10" s="199">
        <v>141477</v>
      </c>
      <c r="H10" s="199">
        <v>19906</v>
      </c>
      <c r="I10" s="73"/>
    </row>
    <row r="11" spans="1:9" ht="17.25" customHeight="1">
      <c r="A11" s="188" t="s">
        <v>233</v>
      </c>
      <c r="B11" s="199">
        <f t="shared" si="1"/>
        <v>3696</v>
      </c>
      <c r="C11" s="187">
        <v>0</v>
      </c>
      <c r="D11" s="199">
        <v>3696</v>
      </c>
      <c r="E11" s="187">
        <v>0</v>
      </c>
      <c r="F11" s="187">
        <v>0</v>
      </c>
      <c r="G11" s="187">
        <v>0</v>
      </c>
      <c r="H11" s="187">
        <v>0</v>
      </c>
      <c r="I11" s="73"/>
    </row>
    <row r="12" spans="1:9" ht="45" customHeight="1">
      <c r="A12" s="188" t="s">
        <v>234</v>
      </c>
      <c r="B12" s="199">
        <f t="shared" si="1"/>
        <v>10181</v>
      </c>
      <c r="C12" s="187">
        <v>0</v>
      </c>
      <c r="D12" s="187">
        <v>0</v>
      </c>
      <c r="E12" s="199">
        <v>10181</v>
      </c>
      <c r="F12" s="187">
        <v>0</v>
      </c>
      <c r="G12" s="187">
        <v>0</v>
      </c>
      <c r="H12" s="187">
        <v>0</v>
      </c>
      <c r="I12" s="73"/>
    </row>
    <row r="13" spans="1:9" ht="27.75" customHeight="1">
      <c r="A13" s="431" t="s">
        <v>470</v>
      </c>
      <c r="B13" s="208">
        <f t="shared" si="1"/>
        <v>11</v>
      </c>
      <c r="C13" s="194">
        <v>0</v>
      </c>
      <c r="D13" s="194">
        <v>0</v>
      </c>
      <c r="E13" s="208">
        <v>11</v>
      </c>
      <c r="F13" s="194">
        <v>0</v>
      </c>
      <c r="G13" s="194">
        <v>0</v>
      </c>
      <c r="H13" s="194">
        <v>0</v>
      </c>
      <c r="I13" s="73"/>
    </row>
    <row r="14" spans="1:9" ht="33" customHeight="1">
      <c r="A14" s="781" t="s">
        <v>504</v>
      </c>
      <c r="B14" s="782"/>
      <c r="C14" s="782"/>
      <c r="D14" s="782"/>
      <c r="E14" s="782"/>
      <c r="F14" s="782"/>
      <c r="G14" s="782"/>
      <c r="H14" s="782"/>
    </row>
    <row r="15" spans="1:9" ht="33" customHeight="1">
      <c r="A15" s="786" t="s">
        <v>235</v>
      </c>
      <c r="B15" s="787"/>
      <c r="C15" s="787"/>
      <c r="D15" s="787"/>
      <c r="E15" s="787"/>
      <c r="F15" s="787"/>
      <c r="G15" s="787"/>
      <c r="H15" s="787"/>
    </row>
    <row r="16" spans="1:9" ht="24" customHeight="1">
      <c r="A16" s="781" t="s">
        <v>505</v>
      </c>
      <c r="B16" s="781"/>
      <c r="C16" s="781"/>
      <c r="D16" s="781"/>
      <c r="E16" s="781"/>
      <c r="F16" s="781"/>
      <c r="G16" s="781"/>
      <c r="H16" s="781"/>
    </row>
    <row r="17" spans="1:12" ht="28.5" customHeight="1"/>
    <row r="18" spans="1:12" ht="20.25" customHeight="1">
      <c r="A18" s="689" t="s">
        <v>613</v>
      </c>
      <c r="B18" s="689"/>
      <c r="C18" s="689"/>
      <c r="D18" s="689"/>
      <c r="E18" s="689"/>
      <c r="F18" s="689"/>
      <c r="G18" s="689"/>
    </row>
    <row r="19" spans="1:12">
      <c r="A19" s="672" t="s">
        <v>15</v>
      </c>
      <c r="B19" s="629" t="s">
        <v>438</v>
      </c>
      <c r="C19" s="630"/>
      <c r="D19" s="629" t="s">
        <v>579</v>
      </c>
      <c r="E19" s="631"/>
      <c r="F19" s="630"/>
      <c r="G19" s="577"/>
      <c r="H19" s="578"/>
      <c r="I19" s="578"/>
      <c r="J19" s="418"/>
      <c r="K19" s="418"/>
      <c r="L19" s="418"/>
    </row>
    <row r="20" spans="1:12" ht="15" customHeight="1">
      <c r="A20" s="672"/>
      <c r="B20" s="667" t="s">
        <v>614</v>
      </c>
      <c r="C20" s="667" t="s">
        <v>573</v>
      </c>
      <c r="D20" s="667" t="s">
        <v>614</v>
      </c>
      <c r="E20" s="644" t="s">
        <v>16</v>
      </c>
      <c r="F20" s="634"/>
      <c r="G20" s="161"/>
      <c r="H20" s="419"/>
      <c r="I20" s="419"/>
      <c r="J20" s="419"/>
      <c r="K20" s="419"/>
      <c r="L20" s="419"/>
    </row>
    <row r="21" spans="1:12" ht="65.25" customHeight="1">
      <c r="A21" s="672"/>
      <c r="B21" s="669"/>
      <c r="C21" s="669"/>
      <c r="D21" s="669"/>
      <c r="E21" s="572" t="s">
        <v>600</v>
      </c>
      <c r="F21" s="571" t="s">
        <v>601</v>
      </c>
      <c r="G21" s="579"/>
      <c r="H21" s="580"/>
      <c r="I21" s="580"/>
      <c r="J21" s="167"/>
      <c r="K21" s="167"/>
      <c r="L21" s="167"/>
    </row>
    <row r="22" spans="1:12" ht="20.25" customHeight="1">
      <c r="A22" s="588" t="s">
        <v>236</v>
      </c>
      <c r="B22" s="589"/>
      <c r="C22" s="589"/>
      <c r="D22" s="589"/>
      <c r="E22" s="589"/>
      <c r="F22" s="590"/>
      <c r="G22" s="592"/>
      <c r="H22" s="239"/>
      <c r="I22" s="239"/>
      <c r="J22" s="420"/>
      <c r="K22" s="420"/>
      <c r="L22" s="420"/>
    </row>
    <row r="23" spans="1:12" ht="17.25" customHeight="1">
      <c r="A23" s="195" t="s">
        <v>72</v>
      </c>
      <c r="B23" s="197">
        <v>884950</v>
      </c>
      <c r="C23" s="197">
        <v>864187</v>
      </c>
      <c r="D23" s="197">
        <v>858878</v>
      </c>
      <c r="E23" s="517">
        <f>D23/B23-1</f>
        <v>-2.9461551500084782E-2</v>
      </c>
      <c r="F23" s="517">
        <f>D23/C23-1</f>
        <v>-6.1433462896340885E-3</v>
      </c>
      <c r="G23" s="594"/>
      <c r="H23" s="595"/>
      <c r="I23" s="595"/>
      <c r="J23" s="434"/>
      <c r="K23" s="434"/>
      <c r="L23" s="434"/>
    </row>
    <row r="24" spans="1:12" ht="17.25" customHeight="1">
      <c r="A24" s="186" t="s">
        <v>237</v>
      </c>
      <c r="B24" s="199">
        <v>876504</v>
      </c>
      <c r="C24" s="199">
        <v>855624</v>
      </c>
      <c r="D24" s="199">
        <v>850258</v>
      </c>
      <c r="E24" s="404">
        <f>D24/B24-1</f>
        <v>-2.994395918330095E-2</v>
      </c>
      <c r="F24" s="404">
        <f>D24/C24-1</f>
        <v>-6.2714463362411044E-3</v>
      </c>
      <c r="G24" s="593"/>
      <c r="H24" s="596"/>
      <c r="I24" s="596"/>
      <c r="J24" s="435"/>
      <c r="K24" s="435"/>
      <c r="L24" s="435"/>
    </row>
    <row r="25" spans="1:12" ht="17.25" customHeight="1">
      <c r="A25" s="189" t="s">
        <v>238</v>
      </c>
      <c r="B25" s="208">
        <v>878298</v>
      </c>
      <c r="C25" s="208">
        <v>857830</v>
      </c>
      <c r="D25" s="208">
        <v>852753</v>
      </c>
      <c r="E25" s="405">
        <f>D25/B25-1</f>
        <v>-2.9084661470252682E-2</v>
      </c>
      <c r="F25" s="405">
        <f>D25/C25-1</f>
        <v>-5.9184220649779462E-3</v>
      </c>
      <c r="G25" s="593"/>
      <c r="H25" s="596"/>
      <c r="I25" s="596"/>
      <c r="J25" s="435"/>
      <c r="K25" s="435"/>
      <c r="L25" s="435"/>
    </row>
    <row r="26" spans="1:12" ht="20.25" customHeight="1">
      <c r="A26" s="588" t="s">
        <v>239</v>
      </c>
      <c r="B26" s="589"/>
      <c r="C26" s="589"/>
      <c r="D26" s="589"/>
      <c r="E26" s="589"/>
      <c r="F26" s="590"/>
      <c r="G26" s="592"/>
      <c r="H26" s="239"/>
      <c r="I26" s="239"/>
      <c r="J26" s="420"/>
      <c r="K26" s="420"/>
      <c r="L26" s="420"/>
    </row>
    <row r="27" spans="1:12" ht="17.25" customHeight="1">
      <c r="A27" s="195" t="s">
        <v>72</v>
      </c>
      <c r="B27" s="197">
        <v>1167072</v>
      </c>
      <c r="C27" s="197">
        <v>1134603</v>
      </c>
      <c r="D27" s="197">
        <v>1127508</v>
      </c>
      <c r="E27" s="517">
        <f t="shared" ref="E27:E29" si="2">D27/B27-1</f>
        <v>-3.3900222094266685E-2</v>
      </c>
      <c r="F27" s="517">
        <f t="shared" ref="F27:F29" si="3">D27/C27-1</f>
        <v>-6.2532885952178985E-3</v>
      </c>
      <c r="G27" s="594"/>
      <c r="H27" s="595"/>
      <c r="I27" s="595"/>
      <c r="J27" s="434"/>
      <c r="K27" s="434"/>
      <c r="L27" s="434"/>
    </row>
    <row r="28" spans="1:12" ht="17.25" customHeight="1">
      <c r="A28" s="186" t="s">
        <v>240</v>
      </c>
      <c r="B28" s="199">
        <v>1153033</v>
      </c>
      <c r="C28" s="199">
        <v>1119950</v>
      </c>
      <c r="D28" s="199">
        <v>1112519</v>
      </c>
      <c r="E28" s="404">
        <f t="shared" si="2"/>
        <v>-3.5136895474804253E-2</v>
      </c>
      <c r="F28" s="404">
        <f t="shared" si="3"/>
        <v>-6.6351176391803435E-3</v>
      </c>
      <c r="G28" s="593"/>
      <c r="H28" s="596"/>
      <c r="I28" s="596"/>
      <c r="J28" s="435"/>
      <c r="K28" s="435"/>
      <c r="L28" s="435"/>
    </row>
    <row r="29" spans="1:12" ht="17.25" customHeight="1">
      <c r="A29" s="189" t="s">
        <v>263</v>
      </c>
      <c r="B29" s="208">
        <v>1151397</v>
      </c>
      <c r="C29" s="208">
        <v>1123126</v>
      </c>
      <c r="D29" s="208">
        <v>1114056</v>
      </c>
      <c r="E29" s="405">
        <f t="shared" si="2"/>
        <v>-3.2431038121516709E-2</v>
      </c>
      <c r="F29" s="405">
        <f t="shared" si="3"/>
        <v>-8.0756745013471631E-3</v>
      </c>
      <c r="G29" s="593"/>
      <c r="H29" s="596"/>
      <c r="I29" s="596"/>
      <c r="J29" s="435"/>
      <c r="K29" s="435"/>
      <c r="L29" s="435"/>
    </row>
  </sheetData>
  <mergeCells count="17">
    <mergeCell ref="A15:H15"/>
    <mergeCell ref="A16:H16"/>
    <mergeCell ref="A18:G18"/>
    <mergeCell ref="A19:A21"/>
    <mergeCell ref="B19:C19"/>
    <mergeCell ref="B20:B21"/>
    <mergeCell ref="C20:C21"/>
    <mergeCell ref="D20:D21"/>
    <mergeCell ref="D19:F19"/>
    <mergeCell ref="E20:F20"/>
    <mergeCell ref="A1:H1"/>
    <mergeCell ref="A14:H14"/>
    <mergeCell ref="A2:G2"/>
    <mergeCell ref="B3:B4"/>
    <mergeCell ref="C3:H3"/>
    <mergeCell ref="B5:H5"/>
    <mergeCell ref="A3:A5"/>
  </mergeCells>
  <hyperlinks>
    <hyperlink ref="I2" location="'Spis treści'!A1" display="Powrót do spisu" xr:uid="{551A4B51-0A4C-4A55-8A9A-901EBDE8D6B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8:B12 B13"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90" zoomScaleNormal="100" zoomScaleSheetLayoutView="90" workbookViewId="0">
      <selection activeCell="G15" sqref="G15"/>
    </sheetView>
  </sheetViews>
  <sheetFormatPr defaultRowHeight="15"/>
  <cols>
    <col min="1" max="1" width="20.125" customWidth="1"/>
    <col min="2" max="6" width="17.125" customWidth="1"/>
    <col min="7" max="7" width="16.125" customWidth="1"/>
    <col min="8" max="8" width="17.625" customWidth="1"/>
  </cols>
  <sheetData>
    <row r="1" spans="1:9" ht="29.25" customHeight="1">
      <c r="A1" s="773" t="str">
        <f>'Tab 1 (28)'!A1:L1</f>
        <v>V. UBEZPIECZENIE SPOŁECZNE ROLNIKÓW</v>
      </c>
      <c r="B1" s="773"/>
      <c r="C1" s="773"/>
      <c r="D1" s="773"/>
      <c r="E1" s="773"/>
      <c r="F1" s="773"/>
      <c r="G1" s="773"/>
      <c r="H1" s="773"/>
      <c r="I1" s="602" t="s">
        <v>657</v>
      </c>
    </row>
    <row r="3" spans="1:9" ht="21" customHeight="1">
      <c r="A3" s="790" t="s">
        <v>615</v>
      </c>
      <c r="B3" s="790"/>
      <c r="C3" s="790"/>
      <c r="D3" s="790"/>
      <c r="E3" s="790"/>
      <c r="F3" s="790"/>
      <c r="G3" s="790"/>
      <c r="H3" s="790"/>
    </row>
    <row r="4" spans="1:9" ht="15" customHeight="1">
      <c r="A4" s="794" t="s">
        <v>15</v>
      </c>
      <c r="B4" s="791" t="s">
        <v>464</v>
      </c>
      <c r="C4" s="792" t="s">
        <v>38</v>
      </c>
      <c r="D4" s="792"/>
      <c r="E4" s="792"/>
      <c r="F4" s="792"/>
      <c r="G4" s="792"/>
      <c r="H4" s="792"/>
    </row>
    <row r="5" spans="1:9" ht="53.25" customHeight="1">
      <c r="A5" s="795"/>
      <c r="B5" s="791"/>
      <c r="C5" s="793" t="s">
        <v>222</v>
      </c>
      <c r="D5" s="793" t="s">
        <v>465</v>
      </c>
      <c r="E5" s="793" t="s">
        <v>278</v>
      </c>
      <c r="F5" s="793" t="s">
        <v>466</v>
      </c>
      <c r="G5" s="793" t="s">
        <v>543</v>
      </c>
      <c r="H5" s="793"/>
    </row>
    <row r="6" spans="1:9" ht="28.5" customHeight="1">
      <c r="A6" s="795"/>
      <c r="B6" s="791"/>
      <c r="C6" s="793"/>
      <c r="D6" s="793"/>
      <c r="E6" s="793"/>
      <c r="F6" s="793"/>
      <c r="G6" s="496" t="s">
        <v>129</v>
      </c>
      <c r="H6" s="437" t="s">
        <v>223</v>
      </c>
    </row>
    <row r="7" spans="1:9" ht="17.25" customHeight="1">
      <c r="A7" s="796"/>
      <c r="B7" s="797" t="str">
        <f>'Tab 2 (29) i 3 (30)'!B5:H5</f>
        <v>STAN NA DZIEŃ 31 MARCA 2022 R.</v>
      </c>
      <c r="C7" s="798"/>
      <c r="D7" s="798"/>
      <c r="E7" s="798"/>
      <c r="F7" s="798"/>
      <c r="G7" s="798"/>
      <c r="H7" s="799"/>
    </row>
    <row r="8" spans="1:9" ht="21" customHeight="1">
      <c r="A8" s="407" t="s">
        <v>72</v>
      </c>
      <c r="B8" s="407">
        <f>SUM(B9:B24)</f>
        <v>1127508</v>
      </c>
      <c r="C8" s="407">
        <f t="shared" ref="C8:H8" si="0">SUM(C9:C24)</f>
        <v>9756</v>
      </c>
      <c r="D8" s="407">
        <f t="shared" si="0"/>
        <v>3696</v>
      </c>
      <c r="E8" s="407">
        <f t="shared" si="0"/>
        <v>14986</v>
      </c>
      <c r="F8" s="407">
        <f t="shared" si="0"/>
        <v>3</v>
      </c>
      <c r="G8" s="407">
        <f t="shared" si="0"/>
        <v>1099067</v>
      </c>
      <c r="H8" s="407">
        <f t="shared" si="0"/>
        <v>119131</v>
      </c>
    </row>
    <row r="9" spans="1:9" ht="21" customHeight="1">
      <c r="A9" s="410" t="s">
        <v>45</v>
      </c>
      <c r="B9" s="410">
        <f>SUM(C9:G9)</f>
        <v>38322</v>
      </c>
      <c r="C9" s="410">
        <v>135</v>
      </c>
      <c r="D9" s="410">
        <v>223</v>
      </c>
      <c r="E9" s="410">
        <v>316</v>
      </c>
      <c r="F9" s="410">
        <v>1</v>
      </c>
      <c r="G9" s="410">
        <v>37647</v>
      </c>
      <c r="H9" s="410">
        <v>1800</v>
      </c>
    </row>
    <row r="10" spans="1:9" ht="21" customHeight="1">
      <c r="A10" s="410" t="s">
        <v>46</v>
      </c>
      <c r="B10" s="410">
        <f t="shared" ref="B10:B24" si="1">SUM(C10:G10)</f>
        <v>60834</v>
      </c>
      <c r="C10" s="410">
        <v>758</v>
      </c>
      <c r="D10" s="410">
        <v>87</v>
      </c>
      <c r="E10" s="410">
        <v>734</v>
      </c>
      <c r="F10" s="412">
        <v>0</v>
      </c>
      <c r="G10" s="410">
        <v>59255</v>
      </c>
      <c r="H10" s="410">
        <v>2331</v>
      </c>
    </row>
    <row r="11" spans="1:9" ht="21" customHeight="1">
      <c r="A11" s="410" t="s">
        <v>47</v>
      </c>
      <c r="B11" s="410">
        <f t="shared" si="1"/>
        <v>143656</v>
      </c>
      <c r="C11" s="410">
        <v>493</v>
      </c>
      <c r="D11" s="410">
        <v>360</v>
      </c>
      <c r="E11" s="410">
        <v>1737</v>
      </c>
      <c r="F11" s="412">
        <v>0</v>
      </c>
      <c r="G11" s="410">
        <v>141066</v>
      </c>
      <c r="H11" s="410">
        <v>6463</v>
      </c>
    </row>
    <row r="12" spans="1:9" ht="21" customHeight="1">
      <c r="A12" s="410" t="s">
        <v>48</v>
      </c>
      <c r="B12" s="410">
        <f t="shared" si="1"/>
        <v>13345</v>
      </c>
      <c r="C12" s="410">
        <v>79</v>
      </c>
      <c r="D12" s="410">
        <v>42</v>
      </c>
      <c r="E12" s="410">
        <v>115</v>
      </c>
      <c r="F12" s="412">
        <v>0</v>
      </c>
      <c r="G12" s="410">
        <v>13109</v>
      </c>
      <c r="H12" s="410">
        <v>1076</v>
      </c>
    </row>
    <row r="13" spans="1:9" ht="21" customHeight="1">
      <c r="A13" s="410" t="s">
        <v>49</v>
      </c>
      <c r="B13" s="410">
        <f t="shared" si="1"/>
        <v>89169</v>
      </c>
      <c r="C13" s="410">
        <v>1028</v>
      </c>
      <c r="D13" s="410">
        <v>537</v>
      </c>
      <c r="E13" s="410">
        <v>983</v>
      </c>
      <c r="F13" s="412">
        <v>0</v>
      </c>
      <c r="G13" s="410">
        <v>86621</v>
      </c>
      <c r="H13" s="410">
        <v>6423</v>
      </c>
    </row>
    <row r="14" spans="1:9" ht="21" customHeight="1">
      <c r="A14" s="410" t="s">
        <v>50</v>
      </c>
      <c r="B14" s="410">
        <f t="shared" si="1"/>
        <v>132702</v>
      </c>
      <c r="C14" s="410">
        <v>3526</v>
      </c>
      <c r="D14" s="410">
        <v>101</v>
      </c>
      <c r="E14" s="410">
        <v>1895</v>
      </c>
      <c r="F14" s="412">
        <v>0</v>
      </c>
      <c r="G14" s="410">
        <v>127180</v>
      </c>
      <c r="H14" s="410">
        <v>45054</v>
      </c>
    </row>
    <row r="15" spans="1:9" ht="21" customHeight="1">
      <c r="A15" s="410" t="s">
        <v>51</v>
      </c>
      <c r="B15" s="410">
        <f t="shared" si="1"/>
        <v>159290</v>
      </c>
      <c r="C15" s="410">
        <v>818</v>
      </c>
      <c r="D15" s="410">
        <v>1245</v>
      </c>
      <c r="E15" s="410">
        <v>1934</v>
      </c>
      <c r="F15" s="412">
        <v>0</v>
      </c>
      <c r="G15" s="410">
        <v>155293</v>
      </c>
      <c r="H15" s="410">
        <v>10203</v>
      </c>
    </row>
    <row r="16" spans="1:9" ht="21" customHeight="1">
      <c r="A16" s="410" t="s">
        <v>52</v>
      </c>
      <c r="B16" s="410">
        <f t="shared" si="1"/>
        <v>24335</v>
      </c>
      <c r="C16" s="410">
        <v>90</v>
      </c>
      <c r="D16" s="410">
        <v>2</v>
      </c>
      <c r="E16" s="410">
        <v>155</v>
      </c>
      <c r="F16" s="412">
        <v>0</v>
      </c>
      <c r="G16" s="410">
        <v>24088</v>
      </c>
      <c r="H16" s="410">
        <v>1462</v>
      </c>
    </row>
    <row r="17" spans="1:8" ht="21" customHeight="1">
      <c r="A17" s="410" t="s">
        <v>53</v>
      </c>
      <c r="B17" s="410">
        <f t="shared" si="1"/>
        <v>83042</v>
      </c>
      <c r="C17" s="410">
        <v>303</v>
      </c>
      <c r="D17" s="410">
        <v>71</v>
      </c>
      <c r="E17" s="410">
        <v>2120</v>
      </c>
      <c r="F17" s="412">
        <v>0</v>
      </c>
      <c r="G17" s="410">
        <v>80548</v>
      </c>
      <c r="H17" s="410">
        <v>14494</v>
      </c>
    </row>
    <row r="18" spans="1:8" ht="21" customHeight="1">
      <c r="A18" s="410" t="s">
        <v>54</v>
      </c>
      <c r="B18" s="410">
        <f t="shared" si="1"/>
        <v>79293</v>
      </c>
      <c r="C18" s="410">
        <v>403</v>
      </c>
      <c r="D18" s="410">
        <v>167</v>
      </c>
      <c r="E18" s="410">
        <v>1075</v>
      </c>
      <c r="F18" s="412">
        <v>0</v>
      </c>
      <c r="G18" s="410">
        <v>77648</v>
      </c>
      <c r="H18" s="410">
        <v>4921</v>
      </c>
    </row>
    <row r="19" spans="1:8" ht="21" customHeight="1">
      <c r="A19" s="410" t="s">
        <v>55</v>
      </c>
      <c r="B19" s="410">
        <f t="shared" si="1"/>
        <v>37595</v>
      </c>
      <c r="C19" s="410">
        <v>201</v>
      </c>
      <c r="D19" s="410">
        <v>45</v>
      </c>
      <c r="E19" s="410">
        <v>464</v>
      </c>
      <c r="F19" s="410">
        <v>1</v>
      </c>
      <c r="G19" s="410">
        <v>36884</v>
      </c>
      <c r="H19" s="410">
        <v>3681</v>
      </c>
    </row>
    <row r="20" spans="1:8" ht="21" customHeight="1">
      <c r="A20" s="410" t="s">
        <v>56</v>
      </c>
      <c r="B20" s="410">
        <f t="shared" si="1"/>
        <v>31224</v>
      </c>
      <c r="C20" s="410">
        <v>91</v>
      </c>
      <c r="D20" s="410">
        <v>61</v>
      </c>
      <c r="E20" s="410">
        <v>452</v>
      </c>
      <c r="F20" s="412">
        <v>0</v>
      </c>
      <c r="G20" s="410">
        <v>30620</v>
      </c>
      <c r="H20" s="410">
        <v>4554</v>
      </c>
    </row>
    <row r="21" spans="1:8" ht="21" customHeight="1">
      <c r="A21" s="410" t="s">
        <v>57</v>
      </c>
      <c r="B21" s="410">
        <f t="shared" si="1"/>
        <v>62960</v>
      </c>
      <c r="C21" s="410">
        <v>198</v>
      </c>
      <c r="D21" s="410">
        <v>62</v>
      </c>
      <c r="E21" s="410">
        <v>1012</v>
      </c>
      <c r="F21" s="412">
        <v>0</v>
      </c>
      <c r="G21" s="410">
        <v>61688</v>
      </c>
      <c r="H21" s="410">
        <v>6491</v>
      </c>
    </row>
    <row r="22" spans="1:8" ht="21" customHeight="1">
      <c r="A22" s="410" t="s">
        <v>58</v>
      </c>
      <c r="B22" s="410">
        <f t="shared" si="1"/>
        <v>39582</v>
      </c>
      <c r="C22" s="410">
        <v>256</v>
      </c>
      <c r="D22" s="410">
        <v>39</v>
      </c>
      <c r="E22" s="410">
        <v>378</v>
      </c>
      <c r="F22" s="412">
        <v>0</v>
      </c>
      <c r="G22" s="410">
        <v>38909</v>
      </c>
      <c r="H22" s="410">
        <v>1412</v>
      </c>
    </row>
    <row r="23" spans="1:8" ht="21" customHeight="1">
      <c r="A23" s="410" t="s">
        <v>59</v>
      </c>
      <c r="B23" s="410">
        <f t="shared" si="1"/>
        <v>109444</v>
      </c>
      <c r="C23" s="410">
        <v>1312</v>
      </c>
      <c r="D23" s="410">
        <v>604</v>
      </c>
      <c r="E23" s="410">
        <v>1399</v>
      </c>
      <c r="F23" s="412">
        <v>0</v>
      </c>
      <c r="G23" s="410">
        <v>106129</v>
      </c>
      <c r="H23" s="410">
        <v>7850</v>
      </c>
    </row>
    <row r="24" spans="1:8" ht="21" customHeight="1">
      <c r="A24" s="414" t="s">
        <v>60</v>
      </c>
      <c r="B24" s="414">
        <f t="shared" si="1"/>
        <v>22715</v>
      </c>
      <c r="C24" s="414">
        <v>65</v>
      </c>
      <c r="D24" s="414">
        <v>50</v>
      </c>
      <c r="E24" s="414">
        <v>217</v>
      </c>
      <c r="F24" s="414">
        <v>1</v>
      </c>
      <c r="G24" s="414">
        <v>22382</v>
      </c>
      <c r="H24" s="414">
        <v>916</v>
      </c>
    </row>
    <row r="25" spans="1:8" s="75" customFormat="1" ht="24" customHeight="1">
      <c r="A25" s="788" t="s">
        <v>224</v>
      </c>
      <c r="B25" s="788"/>
      <c r="C25" s="788"/>
      <c r="D25" s="788"/>
      <c r="E25" s="788"/>
      <c r="F25" s="788"/>
      <c r="G25" s="788"/>
      <c r="H25" s="788"/>
    </row>
    <row r="26" spans="1:8" s="75" customFormat="1" ht="24" customHeight="1">
      <c r="A26" s="789" t="s">
        <v>225</v>
      </c>
      <c r="B26" s="789"/>
      <c r="C26" s="789"/>
      <c r="D26" s="789"/>
      <c r="E26" s="789"/>
      <c r="F26" s="789"/>
      <c r="G26" s="789"/>
      <c r="H26" s="789"/>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1"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0"/>
  <sheetViews>
    <sheetView showGridLines="0" view="pageBreakPreview" zoomScaleNormal="100" zoomScaleSheetLayoutView="100" workbookViewId="0">
      <selection activeCell="G15" sqref="G15"/>
    </sheetView>
  </sheetViews>
  <sheetFormatPr defaultRowHeight="15"/>
  <cols>
    <col min="1" max="1" width="3.25" customWidth="1"/>
    <col min="2" max="2" width="84.75" customWidth="1"/>
    <col min="12" max="12" width="25.625" customWidth="1"/>
  </cols>
  <sheetData>
    <row r="1" spans="1:3" ht="29.25" customHeight="1">
      <c r="A1" s="619" t="s">
        <v>9</v>
      </c>
      <c r="B1" s="619"/>
      <c r="C1" s="602" t="s">
        <v>657</v>
      </c>
    </row>
    <row r="2" spans="1:3" ht="40.5" customHeight="1">
      <c r="A2" s="106"/>
      <c r="B2" s="107" t="s">
        <v>430</v>
      </c>
    </row>
    <row r="3" spans="1:3" ht="21" customHeight="1">
      <c r="A3" s="106"/>
      <c r="B3" s="497" t="s">
        <v>336</v>
      </c>
    </row>
    <row r="4" spans="1:3" ht="22.5" customHeight="1">
      <c r="A4" s="106"/>
      <c r="B4" s="497" t="s">
        <v>491</v>
      </c>
    </row>
    <row r="5" spans="1:3" ht="30" customHeight="1">
      <c r="A5" s="108" t="s">
        <v>2</v>
      </c>
      <c r="B5" s="498" t="s">
        <v>492</v>
      </c>
    </row>
    <row r="6" spans="1:3" ht="14.25" customHeight="1">
      <c r="A6" s="80"/>
      <c r="B6" s="497" t="s">
        <v>441</v>
      </c>
    </row>
    <row r="7" spans="1:3" ht="24.75" customHeight="1">
      <c r="A7" s="80"/>
      <c r="B7" s="497" t="s">
        <v>526</v>
      </c>
    </row>
    <row r="8" spans="1:3" ht="33.75" customHeight="1">
      <c r="A8" s="80"/>
      <c r="B8" s="497" t="s">
        <v>442</v>
      </c>
    </row>
    <row r="9" spans="1:3" ht="14.25" customHeight="1">
      <c r="A9" s="80"/>
      <c r="B9" s="497" t="s">
        <v>443</v>
      </c>
    </row>
    <row r="10" spans="1:3" ht="36" customHeight="1">
      <c r="A10" s="80"/>
      <c r="B10" s="497" t="s">
        <v>527</v>
      </c>
    </row>
    <row r="11" spans="1:3" ht="20.25" customHeight="1">
      <c r="A11" s="80"/>
      <c r="B11" s="497" t="s">
        <v>444</v>
      </c>
    </row>
    <row r="12" spans="1:3" ht="30" customHeight="1">
      <c r="A12" s="80"/>
      <c r="B12" s="107" t="s">
        <v>323</v>
      </c>
    </row>
    <row r="13" spans="1:3" ht="49.5" customHeight="1">
      <c r="A13" s="80"/>
      <c r="B13" s="107" t="s">
        <v>338</v>
      </c>
    </row>
    <row r="14" spans="1:3" ht="45.75" customHeight="1">
      <c r="A14" s="80"/>
      <c r="B14" s="121" t="s">
        <v>337</v>
      </c>
    </row>
    <row r="15" spans="1:3" ht="39.75" customHeight="1">
      <c r="A15" s="108" t="s">
        <v>3</v>
      </c>
      <c r="B15" s="107" t="s">
        <v>419</v>
      </c>
    </row>
    <row r="16" spans="1:3" ht="15.75" customHeight="1">
      <c r="A16" s="110"/>
      <c r="B16" s="111" t="s">
        <v>410</v>
      </c>
    </row>
    <row r="17" spans="1:8" ht="15.75" customHeight="1">
      <c r="A17" s="110"/>
      <c r="B17" s="111" t="s">
        <v>359</v>
      </c>
    </row>
    <row r="18" spans="1:8" ht="16.5" customHeight="1">
      <c r="A18" s="110"/>
      <c r="B18" s="111" t="s">
        <v>360</v>
      </c>
    </row>
    <row r="19" spans="1:8" ht="44.25" customHeight="1">
      <c r="A19" s="110"/>
      <c r="B19" s="497" t="s">
        <v>538</v>
      </c>
    </row>
    <row r="20" spans="1:8" ht="27.75" customHeight="1">
      <c r="A20" s="110"/>
      <c r="B20" s="106" t="s">
        <v>411</v>
      </c>
      <c r="C20" s="104"/>
      <c r="D20" s="104"/>
      <c r="E20" s="104"/>
      <c r="F20" s="104"/>
      <c r="G20" s="104"/>
      <c r="H20" s="104"/>
    </row>
    <row r="21" spans="1:8" ht="25.5" customHeight="1">
      <c r="A21" s="110"/>
      <c r="B21" s="106" t="s">
        <v>540</v>
      </c>
      <c r="C21" s="104"/>
      <c r="D21" s="104"/>
      <c r="E21" s="104"/>
      <c r="F21" s="104"/>
      <c r="G21" s="104"/>
      <c r="H21" s="104"/>
    </row>
    <row r="22" spans="1:8" ht="15" customHeight="1">
      <c r="A22" s="110"/>
      <c r="B22" s="106" t="s">
        <v>361</v>
      </c>
      <c r="C22" s="104"/>
      <c r="D22" s="104"/>
      <c r="E22" s="104"/>
      <c r="F22" s="104"/>
      <c r="G22" s="104"/>
      <c r="H22" s="104"/>
    </row>
    <row r="23" spans="1:8" ht="30" customHeight="1">
      <c r="A23" s="110"/>
      <c r="B23" s="106" t="s">
        <v>539</v>
      </c>
      <c r="C23" s="104"/>
      <c r="D23" s="104"/>
      <c r="E23" s="104"/>
      <c r="F23" s="104"/>
      <c r="G23" s="104"/>
      <c r="H23" s="104"/>
    </row>
    <row r="24" spans="1:8" ht="30" customHeight="1">
      <c r="A24" s="110"/>
      <c r="B24" s="106" t="s">
        <v>545</v>
      </c>
    </row>
    <row r="25" spans="1:8" s="105" customFormat="1" ht="57" customHeight="1">
      <c r="A25" s="112"/>
      <c r="B25" s="107" t="s">
        <v>362</v>
      </c>
    </row>
    <row r="26" spans="1:8" s="105" customFormat="1" ht="41.25" customHeight="1">
      <c r="A26" s="112"/>
      <c r="B26" s="107" t="s">
        <v>363</v>
      </c>
    </row>
    <row r="27" spans="1:8" ht="30" customHeight="1">
      <c r="A27" s="110"/>
      <c r="B27" s="113" t="s">
        <v>412</v>
      </c>
    </row>
    <row r="28" spans="1:8" ht="18" customHeight="1">
      <c r="A28" s="110"/>
      <c r="B28" s="114" t="s">
        <v>413</v>
      </c>
    </row>
    <row r="29" spans="1:8" ht="30" customHeight="1">
      <c r="A29" s="110"/>
      <c r="B29" s="113" t="s">
        <v>414</v>
      </c>
    </row>
    <row r="30" spans="1:8" ht="18" customHeight="1">
      <c r="A30" s="110"/>
      <c r="B30" s="532" t="s">
        <v>551</v>
      </c>
    </row>
    <row r="31" spans="1:8" ht="16.5" customHeight="1">
      <c r="A31" s="110"/>
      <c r="B31" s="107" t="s">
        <v>552</v>
      </c>
    </row>
    <row r="32" spans="1:8" ht="25.5" customHeight="1">
      <c r="A32" s="110"/>
      <c r="B32" s="107" t="s">
        <v>558</v>
      </c>
    </row>
    <row r="33" spans="1:2" ht="25.5" customHeight="1">
      <c r="A33" s="110"/>
      <c r="B33" s="107" t="s">
        <v>560</v>
      </c>
    </row>
    <row r="34" spans="1:2" ht="30" customHeight="1">
      <c r="A34" s="110"/>
      <c r="B34" s="107" t="s">
        <v>559</v>
      </c>
    </row>
    <row r="35" spans="1:2" ht="18" customHeight="1">
      <c r="A35" s="110"/>
      <c r="B35" s="106" t="s">
        <v>364</v>
      </c>
    </row>
    <row r="36" spans="1:2" ht="54.75" customHeight="1">
      <c r="A36" s="110"/>
      <c r="B36" s="107" t="s">
        <v>431</v>
      </c>
    </row>
    <row r="37" spans="1:2" ht="15" customHeight="1">
      <c r="A37" s="71"/>
      <c r="B37" s="498" t="s">
        <v>453</v>
      </c>
    </row>
    <row r="38" spans="1:2" ht="15" customHeight="1">
      <c r="A38" s="71"/>
      <c r="B38" s="499" t="s">
        <v>454</v>
      </c>
    </row>
    <row r="39" spans="1:2" ht="25.5" customHeight="1">
      <c r="A39" s="71"/>
      <c r="B39" s="499" t="s">
        <v>456</v>
      </c>
    </row>
    <row r="40" spans="1:2" ht="25.5" customHeight="1">
      <c r="A40" s="71"/>
      <c r="B40" s="499" t="s">
        <v>442</v>
      </c>
    </row>
    <row r="41" spans="1:2" ht="18" customHeight="1">
      <c r="A41" s="71"/>
      <c r="B41" s="499" t="s">
        <v>455</v>
      </c>
    </row>
    <row r="42" spans="1:2" ht="33" customHeight="1">
      <c r="A42" s="71"/>
      <c r="B42" s="107" t="s">
        <v>449</v>
      </c>
    </row>
    <row r="43" spans="1:2" ht="30" customHeight="1">
      <c r="A43" s="115" t="s">
        <v>4</v>
      </c>
      <c r="B43" s="106" t="s">
        <v>420</v>
      </c>
    </row>
    <row r="44" spans="1:2" ht="18" customHeight="1">
      <c r="A44" s="80"/>
      <c r="B44" s="116" t="s">
        <v>434</v>
      </c>
    </row>
    <row r="45" spans="1:2" ht="18" customHeight="1">
      <c r="A45" s="71"/>
      <c r="B45" s="116" t="s">
        <v>432</v>
      </c>
    </row>
    <row r="46" spans="1:2" ht="18" customHeight="1">
      <c r="A46" s="71"/>
      <c r="B46" s="116" t="s">
        <v>324</v>
      </c>
    </row>
    <row r="47" spans="1:2" ht="18" customHeight="1">
      <c r="A47" s="71"/>
      <c r="B47" s="116" t="s">
        <v>325</v>
      </c>
    </row>
    <row r="48" spans="1:2" ht="18" customHeight="1">
      <c r="A48" s="71"/>
      <c r="B48" s="116" t="s">
        <v>326</v>
      </c>
    </row>
    <row r="49" spans="1:2" ht="18" customHeight="1">
      <c r="A49" s="71"/>
      <c r="B49" s="116" t="s">
        <v>327</v>
      </c>
    </row>
    <row r="50" spans="1:2" ht="18" customHeight="1">
      <c r="A50" s="71"/>
      <c r="B50" s="116" t="s">
        <v>328</v>
      </c>
    </row>
    <row r="51" spans="1:2" ht="18" customHeight="1">
      <c r="A51" s="71"/>
      <c r="B51" s="116" t="s">
        <v>329</v>
      </c>
    </row>
    <row r="52" spans="1:2" ht="18" customHeight="1">
      <c r="A52" s="71"/>
      <c r="B52" s="116" t="s">
        <v>422</v>
      </c>
    </row>
    <row r="53" spans="1:2" ht="18" customHeight="1">
      <c r="A53" s="71"/>
      <c r="B53" s="116" t="s">
        <v>330</v>
      </c>
    </row>
    <row r="54" spans="1:2" ht="18" customHeight="1">
      <c r="A54" s="71"/>
      <c r="B54" s="116" t="s">
        <v>331</v>
      </c>
    </row>
    <row r="55" spans="1:2" ht="18" customHeight="1">
      <c r="A55" s="71"/>
      <c r="B55" s="116" t="s">
        <v>332</v>
      </c>
    </row>
    <row r="56" spans="1:2" ht="18" customHeight="1">
      <c r="A56" s="71"/>
      <c r="B56" s="116" t="s">
        <v>335</v>
      </c>
    </row>
    <row r="57" spans="1:2" ht="21" customHeight="1">
      <c r="A57" s="71"/>
      <c r="B57" s="116" t="s">
        <v>421</v>
      </c>
    </row>
    <row r="58" spans="1:2" ht="30" customHeight="1">
      <c r="A58" s="108" t="s">
        <v>5</v>
      </c>
      <c r="B58" s="107" t="s">
        <v>423</v>
      </c>
    </row>
    <row r="59" spans="1:2" ht="51" customHeight="1">
      <c r="A59" s="71"/>
      <c r="B59" s="109" t="s">
        <v>424</v>
      </c>
    </row>
    <row r="60" spans="1:2" ht="39" customHeight="1">
      <c r="A60" s="71"/>
      <c r="B60" s="109" t="s">
        <v>415</v>
      </c>
    </row>
    <row r="61" spans="1:2" ht="84" customHeight="1">
      <c r="A61" s="71"/>
      <c r="B61" s="109" t="s">
        <v>365</v>
      </c>
    </row>
    <row r="62" spans="1:2" ht="30" customHeight="1">
      <c r="A62" s="71"/>
      <c r="B62" s="510" t="s">
        <v>418</v>
      </c>
    </row>
    <row r="63" spans="1:2" ht="35.25" customHeight="1">
      <c r="A63" s="71"/>
      <c r="B63" s="109" t="s">
        <v>435</v>
      </c>
    </row>
    <row r="64" spans="1:2" ht="30" customHeight="1">
      <c r="A64" s="108" t="s">
        <v>6</v>
      </c>
      <c r="B64" s="117" t="s">
        <v>425</v>
      </c>
    </row>
    <row r="65" spans="1:2" ht="75" customHeight="1">
      <c r="A65" s="71"/>
      <c r="B65" s="499" t="s">
        <v>493</v>
      </c>
    </row>
    <row r="66" spans="1:2" ht="43.5" customHeight="1">
      <c r="A66" s="71"/>
      <c r="B66" s="497" t="s">
        <v>528</v>
      </c>
    </row>
    <row r="67" spans="1:2" ht="52.5" customHeight="1">
      <c r="A67" s="71"/>
      <c r="B67" s="109" t="s">
        <v>426</v>
      </c>
    </row>
    <row r="68" spans="1:2" ht="18" customHeight="1">
      <c r="A68" s="71"/>
      <c r="B68" s="118" t="s">
        <v>333</v>
      </c>
    </row>
    <row r="69" spans="1:2" ht="19.5" customHeight="1">
      <c r="A69" s="71"/>
      <c r="B69" s="118" t="s">
        <v>660</v>
      </c>
    </row>
    <row r="70" spans="1:2" ht="19.5" customHeight="1">
      <c r="A70" s="71"/>
      <c r="B70" s="107" t="s">
        <v>661</v>
      </c>
    </row>
    <row r="71" spans="1:2" ht="30" customHeight="1">
      <c r="A71" s="71"/>
      <c r="B71" s="109" t="s">
        <v>334</v>
      </c>
    </row>
    <row r="72" spans="1:2" ht="16.5" customHeight="1">
      <c r="A72" s="71"/>
      <c r="B72" s="118" t="s">
        <v>366</v>
      </c>
    </row>
    <row r="73" spans="1:2" ht="61.5" customHeight="1">
      <c r="A73" s="80"/>
      <c r="B73" s="109" t="s">
        <v>416</v>
      </c>
    </row>
    <row r="74" spans="1:2" ht="28.5" customHeight="1">
      <c r="A74" s="80"/>
      <c r="B74" s="109" t="s">
        <v>417</v>
      </c>
    </row>
    <row r="75" spans="1:2" ht="52.5" customHeight="1">
      <c r="A75" s="80"/>
      <c r="B75" s="109" t="s">
        <v>529</v>
      </c>
    </row>
    <row r="76" spans="1:2" ht="36" customHeight="1">
      <c r="A76" s="80"/>
      <c r="B76" s="510" t="s">
        <v>367</v>
      </c>
    </row>
    <row r="77" spans="1:2" ht="35.25" customHeight="1">
      <c r="A77" s="80"/>
      <c r="B77" s="510" t="s">
        <v>368</v>
      </c>
    </row>
    <row r="78" spans="1:2" ht="47.25" customHeight="1">
      <c r="A78" s="80"/>
      <c r="B78" s="510" t="s">
        <v>369</v>
      </c>
    </row>
    <row r="79" spans="1:2" ht="15" customHeight="1">
      <c r="A79" s="80"/>
      <c r="B79" s="510" t="s">
        <v>370</v>
      </c>
    </row>
    <row r="80" spans="1:2" ht="16.5" customHeight="1">
      <c r="A80" s="80"/>
      <c r="B80" s="510" t="s">
        <v>371</v>
      </c>
    </row>
    <row r="81" spans="1:2" ht="51" customHeight="1">
      <c r="A81" s="80"/>
      <c r="B81" s="510" t="s">
        <v>10</v>
      </c>
    </row>
    <row r="82" spans="1:2" ht="46.5" customHeight="1">
      <c r="A82" s="80"/>
      <c r="B82" s="510" t="s">
        <v>531</v>
      </c>
    </row>
    <row r="83" spans="1:2" ht="24" customHeight="1">
      <c r="A83" s="80"/>
      <c r="B83" s="510" t="s">
        <v>372</v>
      </c>
    </row>
    <row r="84" spans="1:2" ht="29.25" customHeight="1">
      <c r="A84" s="80"/>
      <c r="B84" s="510" t="s">
        <v>373</v>
      </c>
    </row>
    <row r="85" spans="1:2" ht="53.25" customHeight="1">
      <c r="A85" s="80"/>
      <c r="B85" s="510" t="s">
        <v>530</v>
      </c>
    </row>
    <row r="86" spans="1:2" ht="53.25" customHeight="1">
      <c r="A86" s="80"/>
      <c r="B86" s="109" t="s">
        <v>11</v>
      </c>
    </row>
    <row r="87" spans="1:2" ht="15" customHeight="1">
      <c r="A87" s="80"/>
      <c r="B87" s="118" t="s">
        <v>374</v>
      </c>
    </row>
    <row r="88" spans="1:2" ht="36" customHeight="1">
      <c r="A88" s="80"/>
      <c r="B88" s="109" t="s">
        <v>375</v>
      </c>
    </row>
    <row r="89" spans="1:2" ht="39.75" customHeight="1">
      <c r="A89" s="80"/>
      <c r="B89" s="109" t="s">
        <v>376</v>
      </c>
    </row>
    <row r="90" spans="1:2" ht="13.5" customHeight="1">
      <c r="A90" s="80"/>
      <c r="B90" s="118" t="s">
        <v>377</v>
      </c>
    </row>
    <row r="91" spans="1:2" ht="34.5" customHeight="1">
      <c r="A91" s="80"/>
      <c r="B91" s="109" t="s">
        <v>378</v>
      </c>
    </row>
    <row r="92" spans="1:2" ht="29.25" customHeight="1">
      <c r="A92" s="80"/>
      <c r="B92" s="109" t="s">
        <v>379</v>
      </c>
    </row>
    <row r="93" spans="1:2" ht="63.75" customHeight="1">
      <c r="A93" s="80"/>
      <c r="B93" s="109" t="s">
        <v>427</v>
      </c>
    </row>
    <row r="94" spans="1:2" ht="15" customHeight="1">
      <c r="A94" s="80"/>
      <c r="B94" s="118" t="s">
        <v>380</v>
      </c>
    </row>
    <row r="95" spans="1:2" ht="35.25" customHeight="1">
      <c r="A95" s="80"/>
      <c r="B95" s="109" t="s">
        <v>383</v>
      </c>
    </row>
    <row r="96" spans="1:2" ht="16.5" customHeight="1">
      <c r="A96" s="80"/>
      <c r="B96" s="109" t="s">
        <v>381</v>
      </c>
    </row>
    <row r="97" spans="1:2" ht="44.25" customHeight="1">
      <c r="A97" s="80"/>
      <c r="B97" s="109" t="s">
        <v>428</v>
      </c>
    </row>
    <row r="98" spans="1:2" ht="40.5" customHeight="1">
      <c r="A98" s="80"/>
      <c r="B98" s="109" t="s">
        <v>429</v>
      </c>
    </row>
    <row r="99" spans="1:2" ht="33" customHeight="1">
      <c r="A99" s="80"/>
      <c r="B99" s="109" t="s">
        <v>382</v>
      </c>
    </row>
    <row r="100" spans="1:2" ht="57.75" customHeight="1">
      <c r="A100" s="80"/>
      <c r="B100" s="109" t="s">
        <v>384</v>
      </c>
    </row>
    <row r="101" spans="1:2" ht="25.5" customHeight="1">
      <c r="A101" s="80"/>
      <c r="B101" s="109" t="s">
        <v>385</v>
      </c>
    </row>
    <row r="102" spans="1:2" ht="15" customHeight="1">
      <c r="A102" s="80"/>
      <c r="B102" s="109" t="s">
        <v>386</v>
      </c>
    </row>
    <row r="103" spans="1:2" ht="24" customHeight="1">
      <c r="A103" s="80"/>
      <c r="B103" s="109" t="s">
        <v>387</v>
      </c>
    </row>
    <row r="104" spans="1:2" ht="18" customHeight="1">
      <c r="A104" s="80"/>
      <c r="B104" s="118" t="s">
        <v>388</v>
      </c>
    </row>
    <row r="105" spans="1:2" ht="18" customHeight="1">
      <c r="A105" s="80"/>
      <c r="B105" s="109" t="s">
        <v>389</v>
      </c>
    </row>
    <row r="106" spans="1:2" ht="27" customHeight="1">
      <c r="A106" s="80"/>
      <c r="B106" s="109" t="s">
        <v>390</v>
      </c>
    </row>
    <row r="107" spans="1:2" ht="40.5" customHeight="1">
      <c r="A107" s="80"/>
      <c r="B107" s="109" t="s">
        <v>391</v>
      </c>
    </row>
    <row r="108" spans="1:2" ht="21.75" customHeight="1">
      <c r="A108" s="80"/>
      <c r="B108" s="109" t="s">
        <v>392</v>
      </c>
    </row>
    <row r="109" spans="1:2" ht="25.5" customHeight="1">
      <c r="A109" s="80"/>
      <c r="B109" s="118" t="s">
        <v>12</v>
      </c>
    </row>
    <row r="110" spans="1:2" ht="42" customHeight="1">
      <c r="A110" s="115" t="s">
        <v>7</v>
      </c>
      <c r="B110" s="107" t="s">
        <v>436</v>
      </c>
    </row>
    <row r="111" spans="1:2" ht="15.75" customHeight="1">
      <c r="A111" s="115"/>
      <c r="B111" s="109" t="s">
        <v>393</v>
      </c>
    </row>
    <row r="112" spans="1:2" ht="24.75" customHeight="1">
      <c r="A112" s="115"/>
      <c r="B112" s="109" t="s">
        <v>437</v>
      </c>
    </row>
    <row r="113" spans="1:2" ht="15" customHeight="1">
      <c r="A113" s="115"/>
      <c r="B113" s="109" t="s">
        <v>394</v>
      </c>
    </row>
    <row r="114" spans="1:2" ht="24.75" customHeight="1">
      <c r="A114" s="115"/>
      <c r="B114" s="109" t="s">
        <v>395</v>
      </c>
    </row>
    <row r="115" spans="1:2" ht="29.25" customHeight="1">
      <c r="A115" s="115"/>
      <c r="B115" s="109" t="s">
        <v>532</v>
      </c>
    </row>
    <row r="116" spans="1:2" ht="85.5" customHeight="1">
      <c r="A116" s="115"/>
      <c r="B116" s="109" t="s">
        <v>396</v>
      </c>
    </row>
    <row r="117" spans="1:2" ht="26.25" customHeight="1">
      <c r="A117" s="110"/>
      <c r="B117" s="117" t="s">
        <v>397</v>
      </c>
    </row>
    <row r="118" spans="1:2" ht="27.75" customHeight="1">
      <c r="A118" s="110"/>
      <c r="B118" s="107" t="s">
        <v>398</v>
      </c>
    </row>
    <row r="119" spans="1:2" ht="28.5" customHeight="1">
      <c r="A119" s="110"/>
      <c r="B119" s="107" t="s">
        <v>399</v>
      </c>
    </row>
    <row r="120" spans="1:2" ht="27.75" customHeight="1">
      <c r="A120" s="110"/>
      <c r="B120" s="107" t="s">
        <v>400</v>
      </c>
    </row>
    <row r="121" spans="1:2" ht="28.5" customHeight="1">
      <c r="A121" s="110"/>
      <c r="B121" s="107" t="s">
        <v>401</v>
      </c>
    </row>
    <row r="122" spans="1:2" ht="36.75" customHeight="1">
      <c r="A122" s="110"/>
      <c r="B122" s="107" t="s">
        <v>402</v>
      </c>
    </row>
    <row r="123" spans="1:2" ht="30" customHeight="1">
      <c r="A123" s="110"/>
      <c r="B123" s="107" t="s">
        <v>403</v>
      </c>
    </row>
    <row r="124" spans="1:2" ht="31.5" customHeight="1">
      <c r="A124" s="110"/>
      <c r="B124" s="107" t="s">
        <v>404</v>
      </c>
    </row>
    <row r="125" spans="1:2" ht="18.75" customHeight="1">
      <c r="A125" s="110"/>
      <c r="B125" s="107" t="s">
        <v>405</v>
      </c>
    </row>
    <row r="126" spans="1:2" ht="39" customHeight="1">
      <c r="A126" s="110"/>
      <c r="B126" s="107" t="s">
        <v>406</v>
      </c>
    </row>
    <row r="127" spans="1:2" ht="39" customHeight="1">
      <c r="A127" s="110"/>
      <c r="B127" s="107" t="s">
        <v>407</v>
      </c>
    </row>
    <row r="128" spans="1:2" ht="51" customHeight="1">
      <c r="A128" s="110"/>
      <c r="B128" s="107" t="s">
        <v>409</v>
      </c>
    </row>
    <row r="129" spans="1:2" ht="51" customHeight="1">
      <c r="A129" s="110"/>
      <c r="B129" s="107" t="s">
        <v>533</v>
      </c>
    </row>
    <row r="130" spans="1:2" ht="33.75">
      <c r="A130" s="110"/>
      <c r="B130" s="107" t="s">
        <v>408</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3" manualBreakCount="3">
    <brk id="25" max="1" man="1"/>
    <brk id="57" max="1" man="1"/>
    <brk id="7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6"/>
  <sheetViews>
    <sheetView showGridLines="0" view="pageBreakPreview" zoomScale="90" zoomScaleNormal="100" zoomScaleSheetLayoutView="90" workbookViewId="0">
      <selection activeCell="G15" sqref="G15"/>
    </sheetView>
  </sheetViews>
  <sheetFormatPr defaultRowHeight="15"/>
  <cols>
    <col min="1" max="1" width="25.625" customWidth="1"/>
    <col min="2" max="2" width="21.875" customWidth="1"/>
    <col min="3" max="4" width="20.75" customWidth="1"/>
  </cols>
  <sheetData>
    <row r="1" spans="1:5" ht="28.5" customHeight="1">
      <c r="A1" s="773" t="str">
        <f>'Tab 2 (29) i 3 (30)'!A1:I1</f>
        <v>V. UBEZPIECZENIE SPOŁECZNE ROLNIKÓW</v>
      </c>
      <c r="B1" s="773"/>
      <c r="C1" s="773"/>
      <c r="D1" s="773"/>
    </row>
    <row r="2" spans="1:5" ht="51" customHeight="1">
      <c r="A2" s="800" t="s">
        <v>616</v>
      </c>
      <c r="B2" s="800"/>
      <c r="C2" s="800"/>
      <c r="D2" s="800"/>
      <c r="E2" s="602" t="s">
        <v>657</v>
      </c>
    </row>
    <row r="3" spans="1:5" ht="18.75" customHeight="1">
      <c r="A3" s="676" t="s">
        <v>15</v>
      </c>
      <c r="B3" s="672" t="s">
        <v>259</v>
      </c>
      <c r="C3" s="440" t="s">
        <v>38</v>
      </c>
      <c r="D3" s="439"/>
    </row>
    <row r="4" spans="1:5" ht="14.25" customHeight="1">
      <c r="A4" s="681"/>
      <c r="B4" s="672"/>
      <c r="C4" s="672" t="s">
        <v>241</v>
      </c>
      <c r="D4" s="672" t="s">
        <v>242</v>
      </c>
    </row>
    <row r="5" spans="1:5" ht="18" customHeight="1">
      <c r="A5" s="681"/>
      <c r="B5" s="672"/>
      <c r="C5" s="672"/>
      <c r="D5" s="672"/>
    </row>
    <row r="6" spans="1:5" ht="18" customHeight="1">
      <c r="A6" s="677"/>
      <c r="B6" s="797" t="str">
        <f>'Tab 4 (31)'!B7:H7</f>
        <v>STAN NA DZIEŃ 31 MARCA 2022 R.</v>
      </c>
      <c r="C6" s="683"/>
      <c r="D6" s="684"/>
    </row>
    <row r="7" spans="1:5" ht="21" customHeight="1">
      <c r="A7" s="406" t="s">
        <v>72</v>
      </c>
      <c r="B7" s="407">
        <f>SUM(B8:B23)</f>
        <v>74793</v>
      </c>
      <c r="C7" s="407">
        <f t="shared" ref="C7:D7" si="0">SUM(C8:C23)</f>
        <v>68574</v>
      </c>
      <c r="D7" s="407">
        <f t="shared" si="0"/>
        <v>6219</v>
      </c>
    </row>
    <row r="8" spans="1:5" ht="18.75" customHeight="1">
      <c r="A8" s="409" t="s">
        <v>45</v>
      </c>
      <c r="B8" s="410">
        <f>SUM(C8:D8)</f>
        <v>3353</v>
      </c>
      <c r="C8" s="410">
        <v>3071</v>
      </c>
      <c r="D8" s="410">
        <v>282</v>
      </c>
    </row>
    <row r="9" spans="1:5" ht="18.75" customHeight="1">
      <c r="A9" s="409" t="s">
        <v>46</v>
      </c>
      <c r="B9" s="410">
        <f t="shared" ref="B9:B23" si="1">SUM(C9:D9)</f>
        <v>3401</v>
      </c>
      <c r="C9" s="410">
        <v>3204</v>
      </c>
      <c r="D9" s="410">
        <v>197</v>
      </c>
    </row>
    <row r="10" spans="1:5" ht="18.75" customHeight="1">
      <c r="A10" s="409" t="s">
        <v>47</v>
      </c>
      <c r="B10" s="410">
        <f t="shared" si="1"/>
        <v>9067</v>
      </c>
      <c r="C10" s="410">
        <v>8552</v>
      </c>
      <c r="D10" s="410">
        <v>515</v>
      </c>
    </row>
    <row r="11" spans="1:5" ht="18.75" customHeight="1">
      <c r="A11" s="409" t="s">
        <v>48</v>
      </c>
      <c r="B11" s="410">
        <f t="shared" si="1"/>
        <v>1293</v>
      </c>
      <c r="C11" s="410">
        <v>1170</v>
      </c>
      <c r="D11" s="410">
        <v>123</v>
      </c>
    </row>
    <row r="12" spans="1:5" ht="18.75" customHeight="1">
      <c r="A12" s="409" t="s">
        <v>49</v>
      </c>
      <c r="B12" s="410">
        <f t="shared" si="1"/>
        <v>6657</v>
      </c>
      <c r="C12" s="410">
        <v>6167</v>
      </c>
      <c r="D12" s="410">
        <v>490</v>
      </c>
    </row>
    <row r="13" spans="1:5" ht="18.75" customHeight="1">
      <c r="A13" s="409" t="s">
        <v>50</v>
      </c>
      <c r="B13" s="410">
        <f t="shared" si="1"/>
        <v>7712</v>
      </c>
      <c r="C13" s="410">
        <v>6643</v>
      </c>
      <c r="D13" s="410">
        <v>1069</v>
      </c>
    </row>
    <row r="14" spans="1:5" ht="18.75" customHeight="1">
      <c r="A14" s="409" t="s">
        <v>51</v>
      </c>
      <c r="B14" s="410">
        <f t="shared" si="1"/>
        <v>10174</v>
      </c>
      <c r="C14" s="410">
        <v>9536</v>
      </c>
      <c r="D14" s="410">
        <v>638</v>
      </c>
    </row>
    <row r="15" spans="1:5" ht="18.75" customHeight="1">
      <c r="A15" s="409" t="s">
        <v>52</v>
      </c>
      <c r="B15" s="410">
        <f t="shared" si="1"/>
        <v>1976</v>
      </c>
      <c r="C15" s="410">
        <v>1741</v>
      </c>
      <c r="D15" s="410">
        <v>235</v>
      </c>
    </row>
    <row r="16" spans="1:5" ht="18.75" customHeight="1">
      <c r="A16" s="409" t="s">
        <v>53</v>
      </c>
      <c r="B16" s="410">
        <f t="shared" si="1"/>
        <v>5664</v>
      </c>
      <c r="C16" s="410">
        <v>5263</v>
      </c>
      <c r="D16" s="410">
        <v>401</v>
      </c>
    </row>
    <row r="17" spans="1:4" ht="18.75" customHeight="1">
      <c r="A17" s="409" t="s">
        <v>54</v>
      </c>
      <c r="B17" s="410">
        <f t="shared" si="1"/>
        <v>3996</v>
      </c>
      <c r="C17" s="410">
        <v>3695</v>
      </c>
      <c r="D17" s="410">
        <v>301</v>
      </c>
    </row>
    <row r="18" spans="1:4" ht="18.75" customHeight="1">
      <c r="A18" s="409" t="s">
        <v>55</v>
      </c>
      <c r="B18" s="410">
        <f t="shared" si="1"/>
        <v>2343</v>
      </c>
      <c r="C18" s="410">
        <v>2098</v>
      </c>
      <c r="D18" s="410">
        <v>245</v>
      </c>
    </row>
    <row r="19" spans="1:4" ht="18.75" customHeight="1">
      <c r="A19" s="409" t="s">
        <v>56</v>
      </c>
      <c r="B19" s="410">
        <f t="shared" si="1"/>
        <v>3231</v>
      </c>
      <c r="C19" s="410">
        <v>2965</v>
      </c>
      <c r="D19" s="410">
        <v>266</v>
      </c>
    </row>
    <row r="20" spans="1:4" ht="18.75" customHeight="1">
      <c r="A20" s="409" t="s">
        <v>57</v>
      </c>
      <c r="B20" s="410">
        <f t="shared" si="1"/>
        <v>3588</v>
      </c>
      <c r="C20" s="410">
        <v>3365</v>
      </c>
      <c r="D20" s="410">
        <v>223</v>
      </c>
    </row>
    <row r="21" spans="1:4" ht="18.75" customHeight="1">
      <c r="A21" s="409" t="s">
        <v>58</v>
      </c>
      <c r="B21" s="410">
        <f t="shared" si="1"/>
        <v>2256</v>
      </c>
      <c r="C21" s="410">
        <v>2121</v>
      </c>
      <c r="D21" s="410">
        <v>135</v>
      </c>
    </row>
    <row r="22" spans="1:4" ht="18.75" customHeight="1">
      <c r="A22" s="409" t="s">
        <v>59</v>
      </c>
      <c r="B22" s="410">
        <f t="shared" si="1"/>
        <v>8190</v>
      </c>
      <c r="C22" s="410">
        <v>7200</v>
      </c>
      <c r="D22" s="410">
        <v>990</v>
      </c>
    </row>
    <row r="23" spans="1:4" ht="18.75" customHeight="1">
      <c r="A23" s="413" t="s">
        <v>60</v>
      </c>
      <c r="B23" s="414">
        <f t="shared" si="1"/>
        <v>1892</v>
      </c>
      <c r="C23" s="414">
        <v>1783</v>
      </c>
      <c r="D23" s="414">
        <v>109</v>
      </c>
    </row>
    <row r="24" spans="1:4" ht="16.5" customHeight="1"/>
    <row r="25" spans="1:4" ht="52.5" customHeight="1">
      <c r="A25" s="800" t="s">
        <v>617</v>
      </c>
      <c r="B25" s="800"/>
      <c r="C25" s="800"/>
      <c r="D25" s="800"/>
    </row>
    <row r="26" spans="1:4" ht="21" customHeight="1">
      <c r="A26" s="802" t="s">
        <v>15</v>
      </c>
      <c r="B26" s="801" t="s">
        <v>259</v>
      </c>
      <c r="C26" s="440" t="s">
        <v>38</v>
      </c>
      <c r="D26" s="439"/>
    </row>
    <row r="27" spans="1:4">
      <c r="A27" s="803"/>
      <c r="B27" s="801"/>
      <c r="C27" s="672" t="s">
        <v>241</v>
      </c>
      <c r="D27" s="672" t="s">
        <v>242</v>
      </c>
    </row>
    <row r="28" spans="1:4" ht="14.25" customHeight="1">
      <c r="A28" s="803"/>
      <c r="B28" s="801"/>
      <c r="C28" s="672"/>
      <c r="D28" s="672"/>
    </row>
    <row r="29" spans="1:4" ht="16.5" customHeight="1">
      <c r="A29" s="804"/>
      <c r="B29" s="797" t="str">
        <f>B6</f>
        <v>STAN NA DZIEŃ 31 MARCA 2022 R.</v>
      </c>
      <c r="C29" s="683"/>
      <c r="D29" s="684"/>
    </row>
    <row r="30" spans="1:4" ht="21" customHeight="1">
      <c r="A30" s="406" t="s">
        <v>72</v>
      </c>
      <c r="B30" s="438">
        <f>SUM(B31:B46)</f>
        <v>10283</v>
      </c>
      <c r="C30" s="438">
        <f t="shared" ref="C30:D30" si="2">SUM(C31:C46)</f>
        <v>9243</v>
      </c>
      <c r="D30" s="438">
        <f t="shared" si="2"/>
        <v>1040</v>
      </c>
    </row>
    <row r="31" spans="1:4" ht="18.75" customHeight="1">
      <c r="A31" s="409" t="s">
        <v>45</v>
      </c>
      <c r="B31" s="410">
        <f>SUM(C31:D31)</f>
        <v>349</v>
      </c>
      <c r="C31" s="410">
        <v>309</v>
      </c>
      <c r="D31" s="410">
        <v>40</v>
      </c>
    </row>
    <row r="32" spans="1:4" ht="18.75" customHeight="1">
      <c r="A32" s="409" t="s">
        <v>46</v>
      </c>
      <c r="B32" s="410">
        <f t="shared" ref="B32:B46" si="3">SUM(C32:D32)</f>
        <v>551</v>
      </c>
      <c r="C32" s="410">
        <v>508</v>
      </c>
      <c r="D32" s="410">
        <v>43</v>
      </c>
    </row>
    <row r="33" spans="1:4" ht="18.75" customHeight="1">
      <c r="A33" s="409" t="s">
        <v>47</v>
      </c>
      <c r="B33" s="410">
        <f t="shared" si="3"/>
        <v>1245</v>
      </c>
      <c r="C33" s="410">
        <v>1153</v>
      </c>
      <c r="D33" s="410">
        <v>92</v>
      </c>
    </row>
    <row r="34" spans="1:4" ht="18.75" customHeight="1">
      <c r="A34" s="409" t="s">
        <v>48</v>
      </c>
      <c r="B34" s="410">
        <f t="shared" si="3"/>
        <v>127</v>
      </c>
      <c r="C34" s="410">
        <v>118</v>
      </c>
      <c r="D34" s="410">
        <v>9</v>
      </c>
    </row>
    <row r="35" spans="1:4" ht="18.75" customHeight="1">
      <c r="A35" s="409" t="s">
        <v>49</v>
      </c>
      <c r="B35" s="410">
        <f t="shared" si="3"/>
        <v>768</v>
      </c>
      <c r="C35" s="410">
        <v>709</v>
      </c>
      <c r="D35" s="410">
        <v>59</v>
      </c>
    </row>
    <row r="36" spans="1:4" ht="18.75" customHeight="1">
      <c r="A36" s="409" t="s">
        <v>50</v>
      </c>
      <c r="B36" s="410">
        <f t="shared" si="3"/>
        <v>1168</v>
      </c>
      <c r="C36" s="410">
        <v>984</v>
      </c>
      <c r="D36" s="410">
        <v>184</v>
      </c>
    </row>
    <row r="37" spans="1:4" ht="18.75" customHeight="1">
      <c r="A37" s="409" t="s">
        <v>51</v>
      </c>
      <c r="B37" s="410">
        <f t="shared" si="3"/>
        <v>1277</v>
      </c>
      <c r="C37" s="410">
        <v>1196</v>
      </c>
      <c r="D37" s="410">
        <v>81</v>
      </c>
    </row>
    <row r="38" spans="1:4" ht="18.75" customHeight="1">
      <c r="A38" s="409" t="s">
        <v>52</v>
      </c>
      <c r="B38" s="410">
        <f t="shared" si="3"/>
        <v>350</v>
      </c>
      <c r="C38" s="410">
        <v>284</v>
      </c>
      <c r="D38" s="410">
        <v>66</v>
      </c>
    </row>
    <row r="39" spans="1:4" ht="18.75" customHeight="1">
      <c r="A39" s="409" t="s">
        <v>53</v>
      </c>
      <c r="B39" s="410">
        <f t="shared" si="3"/>
        <v>594</v>
      </c>
      <c r="C39" s="410">
        <v>549</v>
      </c>
      <c r="D39" s="410">
        <v>45</v>
      </c>
    </row>
    <row r="40" spans="1:4" ht="18.75" customHeight="1">
      <c r="A40" s="409" t="s">
        <v>54</v>
      </c>
      <c r="B40" s="410">
        <f t="shared" si="3"/>
        <v>894</v>
      </c>
      <c r="C40" s="410">
        <v>806</v>
      </c>
      <c r="D40" s="410">
        <v>88</v>
      </c>
    </row>
    <row r="41" spans="1:4" ht="18.75" customHeight="1">
      <c r="A41" s="409" t="s">
        <v>55</v>
      </c>
      <c r="B41" s="410">
        <f t="shared" si="3"/>
        <v>306</v>
      </c>
      <c r="C41" s="410">
        <v>256</v>
      </c>
      <c r="D41" s="410">
        <v>50</v>
      </c>
    </row>
    <row r="42" spans="1:4" ht="18.75" customHeight="1">
      <c r="A42" s="409" t="s">
        <v>56</v>
      </c>
      <c r="B42" s="410">
        <f t="shared" si="3"/>
        <v>303</v>
      </c>
      <c r="C42" s="410">
        <v>274</v>
      </c>
      <c r="D42" s="410">
        <v>29</v>
      </c>
    </row>
    <row r="43" spans="1:4" ht="18.75" customHeight="1">
      <c r="A43" s="409" t="s">
        <v>57</v>
      </c>
      <c r="B43" s="410">
        <f t="shared" si="3"/>
        <v>556</v>
      </c>
      <c r="C43" s="410">
        <v>515</v>
      </c>
      <c r="D43" s="410">
        <v>41</v>
      </c>
    </row>
    <row r="44" spans="1:4" ht="18.75" customHeight="1">
      <c r="A44" s="409" t="s">
        <v>58</v>
      </c>
      <c r="B44" s="410">
        <f t="shared" si="3"/>
        <v>380</v>
      </c>
      <c r="C44" s="410">
        <v>357</v>
      </c>
      <c r="D44" s="410">
        <v>23</v>
      </c>
    </row>
    <row r="45" spans="1:4" ht="18.75" customHeight="1">
      <c r="A45" s="409" t="s">
        <v>59</v>
      </c>
      <c r="B45" s="410">
        <f t="shared" si="3"/>
        <v>1065</v>
      </c>
      <c r="C45" s="410">
        <v>905</v>
      </c>
      <c r="D45" s="410">
        <v>160</v>
      </c>
    </row>
    <row r="46" spans="1:4" ht="18.75" customHeight="1">
      <c r="A46" s="413" t="s">
        <v>60</v>
      </c>
      <c r="B46" s="414">
        <f t="shared" si="3"/>
        <v>350</v>
      </c>
      <c r="C46" s="414">
        <v>320</v>
      </c>
      <c r="D46" s="414">
        <v>30</v>
      </c>
    </row>
  </sheetData>
  <mergeCells count="13">
    <mergeCell ref="A25:D25"/>
    <mergeCell ref="B26:B28"/>
    <mergeCell ref="C27:C28"/>
    <mergeCell ref="D27:D28"/>
    <mergeCell ref="A26:A29"/>
    <mergeCell ref="B29:D29"/>
    <mergeCell ref="A1:D1"/>
    <mergeCell ref="A2:D2"/>
    <mergeCell ref="B3:B5"/>
    <mergeCell ref="C4:C5"/>
    <mergeCell ref="D4:D5"/>
    <mergeCell ref="A3:A6"/>
    <mergeCell ref="B6:D6"/>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zoomScaleNormal="100" zoomScaleSheetLayoutView="100" workbookViewId="0">
      <selection activeCell="G15" sqref="G15"/>
    </sheetView>
  </sheetViews>
  <sheetFormatPr defaultRowHeight="15"/>
  <cols>
    <col min="1" max="1" width="16.125" customWidth="1"/>
    <col min="2" max="7" width="11.75" customWidth="1"/>
    <col min="8" max="8" width="11.125" customWidth="1"/>
    <col min="9" max="9" width="12.625" customWidth="1"/>
  </cols>
  <sheetData>
    <row r="1" spans="1:10" ht="27.75" customHeight="1">
      <c r="A1" s="808" t="str">
        <f>'Tab 5 (32) i 6 (33)'!A1:D1</f>
        <v>V. UBEZPIECZENIE SPOŁECZNE ROLNIKÓW</v>
      </c>
      <c r="B1" s="808"/>
      <c r="C1" s="808"/>
      <c r="D1" s="808"/>
      <c r="E1" s="808"/>
      <c r="F1" s="808"/>
      <c r="G1" s="808"/>
      <c r="H1" s="808"/>
      <c r="I1" s="808"/>
    </row>
    <row r="2" spans="1:10" ht="33" customHeight="1">
      <c r="A2" s="809" t="s">
        <v>618</v>
      </c>
      <c r="B2" s="809"/>
      <c r="C2" s="809"/>
      <c r="D2" s="809"/>
      <c r="E2" s="809"/>
      <c r="F2" s="809"/>
      <c r="G2" s="809"/>
      <c r="H2" s="809"/>
      <c r="I2" s="809"/>
      <c r="J2" s="602" t="s">
        <v>657</v>
      </c>
    </row>
    <row r="3" spans="1:10" ht="21.75" customHeight="1">
      <c r="A3" s="810" t="s">
        <v>15</v>
      </c>
      <c r="B3" s="813" t="s">
        <v>243</v>
      </c>
      <c r="C3" s="814"/>
      <c r="D3" s="815"/>
      <c r="E3" s="813" t="s">
        <v>244</v>
      </c>
      <c r="F3" s="814"/>
      <c r="G3" s="815"/>
      <c r="H3" s="810" t="s">
        <v>245</v>
      </c>
      <c r="I3" s="810" t="s">
        <v>471</v>
      </c>
    </row>
    <row r="4" spans="1:10" ht="72.75" customHeight="1">
      <c r="A4" s="811"/>
      <c r="B4" s="476" t="s">
        <v>129</v>
      </c>
      <c r="C4" s="476" t="s">
        <v>246</v>
      </c>
      <c r="D4" s="476" t="s">
        <v>247</v>
      </c>
      <c r="E4" s="476" t="s">
        <v>129</v>
      </c>
      <c r="F4" s="477" t="s">
        <v>248</v>
      </c>
      <c r="G4" s="476" t="s">
        <v>247</v>
      </c>
      <c r="H4" s="812"/>
      <c r="I4" s="812"/>
    </row>
    <row r="5" spans="1:10" ht="14.25" customHeight="1">
      <c r="A5" s="811"/>
      <c r="B5" s="825" t="s">
        <v>578</v>
      </c>
      <c r="C5" s="826"/>
      <c r="D5" s="826"/>
      <c r="E5" s="826"/>
      <c r="F5" s="826"/>
      <c r="G5" s="826"/>
      <c r="H5" s="826"/>
      <c r="I5" s="827"/>
    </row>
    <row r="6" spans="1:10" ht="15" customHeight="1">
      <c r="A6" s="812"/>
      <c r="B6" s="816" t="s">
        <v>345</v>
      </c>
      <c r="C6" s="817"/>
      <c r="D6" s="817"/>
      <c r="E6" s="817"/>
      <c r="F6" s="817"/>
      <c r="G6" s="817"/>
      <c r="H6" s="817"/>
      <c r="I6" s="818"/>
    </row>
    <row r="7" spans="1:10" ht="19.5" customHeight="1">
      <c r="A7" s="441" t="s">
        <v>72</v>
      </c>
      <c r="B7" s="442">
        <f>SUM(B8:B23)</f>
        <v>557525950.58000016</v>
      </c>
      <c r="C7" s="442">
        <f t="shared" ref="C7:I7" si="0">SUM(C8:C23)</f>
        <v>199077846.40000001</v>
      </c>
      <c r="D7" s="442">
        <f t="shared" si="0"/>
        <v>358448104.17999995</v>
      </c>
      <c r="E7" s="442">
        <f t="shared" si="0"/>
        <v>566290270.18999994</v>
      </c>
      <c r="F7" s="443">
        <f t="shared" si="0"/>
        <v>199671314.07999998</v>
      </c>
      <c r="G7" s="444">
        <f t="shared" si="0"/>
        <v>366618956.11000001</v>
      </c>
      <c r="H7" s="445">
        <f>E7/B7</f>
        <v>1.0157200209261688</v>
      </c>
      <c r="I7" s="446">
        <f t="shared" si="0"/>
        <v>13378291</v>
      </c>
    </row>
    <row r="8" spans="1:10" ht="17.25" customHeight="1">
      <c r="A8" s="447" t="s">
        <v>45</v>
      </c>
      <c r="B8" s="448">
        <f>SUM(C8:D8)</f>
        <v>20448275.490000002</v>
      </c>
      <c r="C8" s="449">
        <v>6813520.0700000003</v>
      </c>
      <c r="D8" s="450">
        <v>13634755.420000002</v>
      </c>
      <c r="E8" s="451">
        <v>20565463.800000001</v>
      </c>
      <c r="F8" s="452">
        <v>6746060.1699999999</v>
      </c>
      <c r="G8" s="453">
        <v>13819403.630000001</v>
      </c>
      <c r="H8" s="454">
        <f t="shared" ref="H8:H23" si="1">E8/B8</f>
        <v>1.0057309629879208</v>
      </c>
      <c r="I8" s="455">
        <v>247057</v>
      </c>
    </row>
    <row r="9" spans="1:10" ht="17.25" customHeight="1">
      <c r="A9" s="447" t="s">
        <v>46</v>
      </c>
      <c r="B9" s="448">
        <f t="shared" ref="B9:B23" si="2">SUM(C9:D9)</f>
        <v>31320056.359999999</v>
      </c>
      <c r="C9" s="449">
        <v>10746747.41</v>
      </c>
      <c r="D9" s="450">
        <v>20573308.949999999</v>
      </c>
      <c r="E9" s="451">
        <v>31647079.870000001</v>
      </c>
      <c r="F9" s="452">
        <v>10694646.199999999</v>
      </c>
      <c r="G9" s="453">
        <v>20952433.670000002</v>
      </c>
      <c r="H9" s="454">
        <f t="shared" si="1"/>
        <v>1.0104413448763028</v>
      </c>
      <c r="I9" s="456">
        <v>426029</v>
      </c>
    </row>
    <row r="10" spans="1:10" ht="17.25" customHeight="1">
      <c r="A10" s="447" t="s">
        <v>47</v>
      </c>
      <c r="B10" s="448">
        <f t="shared" si="2"/>
        <v>70006471.939999998</v>
      </c>
      <c r="C10" s="457">
        <v>25344369.109999999</v>
      </c>
      <c r="D10" s="458">
        <v>44662102.830000006</v>
      </c>
      <c r="E10" s="451">
        <v>71950792.140000001</v>
      </c>
      <c r="F10" s="452">
        <v>25511852.739999998</v>
      </c>
      <c r="G10" s="453">
        <v>46438939.399999999</v>
      </c>
      <c r="H10" s="454">
        <f t="shared" si="1"/>
        <v>1.0277734350284986</v>
      </c>
      <c r="I10" s="456">
        <v>1914503</v>
      </c>
    </row>
    <row r="11" spans="1:10" ht="17.25" customHeight="1">
      <c r="A11" s="447" t="s">
        <v>48</v>
      </c>
      <c r="B11" s="448">
        <f t="shared" si="2"/>
        <v>7164013.7300000004</v>
      </c>
      <c r="C11" s="457">
        <v>2371050.27</v>
      </c>
      <c r="D11" s="458">
        <v>4792963.46</v>
      </c>
      <c r="E11" s="451">
        <v>7245360.8200000003</v>
      </c>
      <c r="F11" s="452">
        <v>2379527.6800000002</v>
      </c>
      <c r="G11" s="453">
        <v>4865833.1399999997</v>
      </c>
      <c r="H11" s="454">
        <f t="shared" si="1"/>
        <v>1.0113549600916245</v>
      </c>
      <c r="I11" s="456">
        <v>83967</v>
      </c>
    </row>
    <row r="12" spans="1:10" ht="17.25" customHeight="1">
      <c r="A12" s="447" t="s">
        <v>49</v>
      </c>
      <c r="B12" s="448">
        <f t="shared" si="2"/>
        <v>43704013.310000002</v>
      </c>
      <c r="C12" s="457">
        <v>15733263.01</v>
      </c>
      <c r="D12" s="458">
        <v>27970750.300000001</v>
      </c>
      <c r="E12" s="451">
        <v>44663452.469999999</v>
      </c>
      <c r="F12" s="452">
        <v>15874024.41</v>
      </c>
      <c r="G12" s="453">
        <v>28789428.059999999</v>
      </c>
      <c r="H12" s="454">
        <f t="shared" si="1"/>
        <v>1.0219531133947477</v>
      </c>
      <c r="I12" s="456">
        <v>866562</v>
      </c>
    </row>
    <row r="13" spans="1:10" ht="17.25" customHeight="1">
      <c r="A13" s="447" t="s">
        <v>50</v>
      </c>
      <c r="B13" s="448">
        <f t="shared" si="2"/>
        <v>62239881.490000002</v>
      </c>
      <c r="C13" s="457">
        <v>23389603.43</v>
      </c>
      <c r="D13" s="458">
        <v>38850278.060000002</v>
      </c>
      <c r="E13" s="451">
        <v>62717252.799999997</v>
      </c>
      <c r="F13" s="452">
        <v>23441868.379999999</v>
      </c>
      <c r="G13" s="453">
        <v>39275384.420000002</v>
      </c>
      <c r="H13" s="454">
        <f t="shared" si="1"/>
        <v>1.0076698621297455</v>
      </c>
      <c r="I13" s="456">
        <v>2483257</v>
      </c>
    </row>
    <row r="14" spans="1:10" ht="17.25" customHeight="1">
      <c r="A14" s="447" t="s">
        <v>51</v>
      </c>
      <c r="B14" s="448">
        <f t="shared" si="2"/>
        <v>78459890.409999996</v>
      </c>
      <c r="C14" s="457">
        <v>28380150.75</v>
      </c>
      <c r="D14" s="458">
        <v>50079739.659999996</v>
      </c>
      <c r="E14" s="451">
        <v>79618459.019999996</v>
      </c>
      <c r="F14" s="452">
        <v>28479666.620000001</v>
      </c>
      <c r="G14" s="453">
        <v>51138792.399999999</v>
      </c>
      <c r="H14" s="454">
        <f t="shared" si="1"/>
        <v>1.0147663806812091</v>
      </c>
      <c r="I14" s="456">
        <v>1675171</v>
      </c>
    </row>
    <row r="15" spans="1:10" ht="17.25" customHeight="1">
      <c r="A15" s="447" t="s">
        <v>52</v>
      </c>
      <c r="B15" s="448">
        <f t="shared" si="2"/>
        <v>12793288.98</v>
      </c>
      <c r="C15" s="457">
        <v>4309947.0599999996</v>
      </c>
      <c r="D15" s="458">
        <v>8483341.9199999999</v>
      </c>
      <c r="E15" s="451">
        <v>12870127.43</v>
      </c>
      <c r="F15" s="452">
        <v>4298522.03</v>
      </c>
      <c r="G15" s="453">
        <v>8571605.4000000004</v>
      </c>
      <c r="H15" s="454">
        <f t="shared" si="1"/>
        <v>1.0060061529228428</v>
      </c>
      <c r="I15" s="456">
        <v>255918</v>
      </c>
    </row>
    <row r="16" spans="1:10" ht="17.25" customHeight="1">
      <c r="A16" s="447" t="s">
        <v>53</v>
      </c>
      <c r="B16" s="448">
        <f t="shared" si="2"/>
        <v>39696161.380000003</v>
      </c>
      <c r="C16" s="457">
        <v>14409785.210000001</v>
      </c>
      <c r="D16" s="458">
        <v>25286376.170000002</v>
      </c>
      <c r="E16" s="451">
        <v>40295181.840000004</v>
      </c>
      <c r="F16" s="452">
        <v>14455721.43</v>
      </c>
      <c r="G16" s="453">
        <v>25839460.41</v>
      </c>
      <c r="H16" s="454">
        <f t="shared" si="1"/>
        <v>1.0150901356497861</v>
      </c>
      <c r="I16" s="456">
        <v>1408190</v>
      </c>
    </row>
    <row r="17" spans="1:9" ht="17.25" customHeight="1">
      <c r="A17" s="447" t="s">
        <v>54</v>
      </c>
      <c r="B17" s="448">
        <f t="shared" si="2"/>
        <v>38331634.120000005</v>
      </c>
      <c r="C17" s="457">
        <v>14019437.93</v>
      </c>
      <c r="D17" s="458">
        <v>24312196.190000001</v>
      </c>
      <c r="E17" s="451">
        <v>38715410.5</v>
      </c>
      <c r="F17" s="452">
        <v>14057679.41</v>
      </c>
      <c r="G17" s="453">
        <v>24657731.09</v>
      </c>
      <c r="H17" s="454">
        <f t="shared" si="1"/>
        <v>1.0100120015441698</v>
      </c>
      <c r="I17" s="456">
        <v>958089</v>
      </c>
    </row>
    <row r="18" spans="1:9" ht="17.25" customHeight="1">
      <c r="A18" s="447" t="s">
        <v>55</v>
      </c>
      <c r="B18" s="448">
        <f t="shared" si="2"/>
        <v>19103490.439999998</v>
      </c>
      <c r="C18" s="457">
        <v>6618980.4800000004</v>
      </c>
      <c r="D18" s="458">
        <v>12484509.959999999</v>
      </c>
      <c r="E18" s="451">
        <v>19346760.870000001</v>
      </c>
      <c r="F18" s="452">
        <v>6639050.1100000003</v>
      </c>
      <c r="G18" s="453">
        <v>12707710.76</v>
      </c>
      <c r="H18" s="454">
        <f t="shared" si="1"/>
        <v>1.0127343445829475</v>
      </c>
      <c r="I18" s="456">
        <v>416608</v>
      </c>
    </row>
    <row r="19" spans="1:9" ht="17.25" customHeight="1">
      <c r="A19" s="447" t="s">
        <v>56</v>
      </c>
      <c r="B19" s="448">
        <f t="shared" si="2"/>
        <v>15889234.91</v>
      </c>
      <c r="C19" s="457">
        <v>5526253.04</v>
      </c>
      <c r="D19" s="458">
        <v>10362981.869999999</v>
      </c>
      <c r="E19" s="451">
        <v>16042827.49</v>
      </c>
      <c r="F19" s="452">
        <v>5515179.0099999998</v>
      </c>
      <c r="G19" s="453">
        <v>10527648.48</v>
      </c>
      <c r="H19" s="454">
        <f t="shared" si="1"/>
        <v>1.0096664553623873</v>
      </c>
      <c r="I19" s="456">
        <v>263416</v>
      </c>
    </row>
    <row r="20" spans="1:9" ht="17.25" customHeight="1">
      <c r="A20" s="459" t="s">
        <v>57</v>
      </c>
      <c r="B20" s="448">
        <f t="shared" si="2"/>
        <v>30648712.460000001</v>
      </c>
      <c r="C20" s="457">
        <v>11144998.550000001</v>
      </c>
      <c r="D20" s="458">
        <v>19503713.91</v>
      </c>
      <c r="E20" s="451">
        <v>31594157.409999996</v>
      </c>
      <c r="F20" s="452">
        <v>11329623.42</v>
      </c>
      <c r="G20" s="453">
        <v>20264533.989999998</v>
      </c>
      <c r="H20" s="454">
        <f t="shared" si="1"/>
        <v>1.0308477868763299</v>
      </c>
      <c r="I20" s="456">
        <v>826785</v>
      </c>
    </row>
    <row r="21" spans="1:9" ht="17.25" customHeight="1">
      <c r="A21" s="459" t="s">
        <v>58</v>
      </c>
      <c r="B21" s="448">
        <f t="shared" si="2"/>
        <v>20428570.799999997</v>
      </c>
      <c r="C21" s="457">
        <v>7031322.3399999999</v>
      </c>
      <c r="D21" s="458">
        <v>13397248.459999999</v>
      </c>
      <c r="E21" s="451">
        <v>20762170.969999999</v>
      </c>
      <c r="F21" s="452">
        <v>7006546.3200000003</v>
      </c>
      <c r="G21" s="453">
        <v>13755624.649999999</v>
      </c>
      <c r="H21" s="454">
        <f t="shared" si="1"/>
        <v>1.0163300787542122</v>
      </c>
      <c r="I21" s="456">
        <v>390423</v>
      </c>
    </row>
    <row r="22" spans="1:9" ht="17.25" customHeight="1">
      <c r="A22" s="459" t="s">
        <v>59</v>
      </c>
      <c r="B22" s="448">
        <f t="shared" si="2"/>
        <v>54724280.060000002</v>
      </c>
      <c r="C22" s="457">
        <v>19244845.100000001</v>
      </c>
      <c r="D22" s="458">
        <v>35479434.960000001</v>
      </c>
      <c r="E22" s="451">
        <v>55293965.359999999</v>
      </c>
      <c r="F22" s="452">
        <v>19213907.66</v>
      </c>
      <c r="G22" s="453">
        <v>36080057.700000003</v>
      </c>
      <c r="H22" s="454">
        <f t="shared" si="1"/>
        <v>1.0104101013183799</v>
      </c>
      <c r="I22" s="456">
        <v>1082936</v>
      </c>
    </row>
    <row r="23" spans="1:9" ht="17.25" customHeight="1">
      <c r="A23" s="460" t="s">
        <v>60</v>
      </c>
      <c r="B23" s="461">
        <f t="shared" si="2"/>
        <v>12567974.700000001</v>
      </c>
      <c r="C23" s="462">
        <v>3993572.64</v>
      </c>
      <c r="D23" s="463">
        <v>8574402.0600000005</v>
      </c>
      <c r="E23" s="464">
        <v>12961807.4</v>
      </c>
      <c r="F23" s="465">
        <v>4027438.49</v>
      </c>
      <c r="G23" s="466">
        <v>8934368.9100000001</v>
      </c>
      <c r="H23" s="467">
        <f t="shared" si="1"/>
        <v>1.0313362104396979</v>
      </c>
      <c r="I23" s="468">
        <v>79380</v>
      </c>
    </row>
    <row r="24" spans="1:9" ht="51" customHeight="1">
      <c r="A24" s="805" t="s">
        <v>550</v>
      </c>
      <c r="B24" s="805"/>
      <c r="C24" s="805"/>
      <c r="D24" s="805"/>
      <c r="E24" s="805"/>
      <c r="F24" s="805"/>
      <c r="G24" s="805"/>
      <c r="H24" s="805"/>
      <c r="I24" s="805"/>
    </row>
    <row r="25" spans="1:9" ht="26.25" customHeight="1">
      <c r="A25" s="480"/>
      <c r="B25" s="480"/>
      <c r="C25" s="480"/>
      <c r="D25" s="480"/>
      <c r="E25" s="480"/>
      <c r="F25" s="480"/>
      <c r="G25" s="480"/>
      <c r="H25" s="480"/>
      <c r="I25" s="480"/>
    </row>
    <row r="26" spans="1:9" ht="42" customHeight="1">
      <c r="A26" s="819" t="s">
        <v>619</v>
      </c>
      <c r="B26" s="819"/>
      <c r="C26" s="819"/>
      <c r="D26" s="819"/>
    </row>
    <row r="27" spans="1:9" ht="22.5" customHeight="1">
      <c r="A27" s="820" t="s">
        <v>15</v>
      </c>
      <c r="B27" s="806" t="s">
        <v>127</v>
      </c>
      <c r="C27" s="807"/>
    </row>
    <row r="28" spans="1:9" ht="47.25" customHeight="1">
      <c r="A28" s="821"/>
      <c r="B28" s="478" t="s">
        <v>249</v>
      </c>
      <c r="C28" s="479" t="s">
        <v>250</v>
      </c>
    </row>
    <row r="29" spans="1:9" ht="14.25" customHeight="1">
      <c r="A29" s="822"/>
      <c r="B29" s="823" t="str">
        <f>B5</f>
        <v>I KWARTAŁ 2022 R.</v>
      </c>
      <c r="C29" s="824"/>
    </row>
    <row r="30" spans="1:9">
      <c r="A30" s="469" t="s">
        <v>72</v>
      </c>
      <c r="B30" s="511">
        <f>SUM(B31:B46)</f>
        <v>28990</v>
      </c>
      <c r="C30" s="511">
        <f>SUM(C31:C46)</f>
        <v>43222</v>
      </c>
    </row>
    <row r="31" spans="1:9" ht="17.25" customHeight="1">
      <c r="A31" s="470" t="s">
        <v>45</v>
      </c>
      <c r="B31" s="471">
        <v>897</v>
      </c>
      <c r="C31" s="472">
        <v>1501</v>
      </c>
    </row>
    <row r="32" spans="1:9" ht="17.25" customHeight="1">
      <c r="A32" s="470" t="s">
        <v>46</v>
      </c>
      <c r="B32" s="471">
        <v>1202</v>
      </c>
      <c r="C32" s="472">
        <v>1825</v>
      </c>
    </row>
    <row r="33" spans="1:3" ht="17.25" customHeight="1">
      <c r="A33" s="470" t="s">
        <v>47</v>
      </c>
      <c r="B33" s="471">
        <v>3798</v>
      </c>
      <c r="C33" s="472">
        <v>5747</v>
      </c>
    </row>
    <row r="34" spans="1:3" ht="17.25" customHeight="1">
      <c r="A34" s="470" t="s">
        <v>48</v>
      </c>
      <c r="B34" s="471">
        <v>317</v>
      </c>
      <c r="C34" s="472">
        <v>506</v>
      </c>
    </row>
    <row r="35" spans="1:3" ht="17.25" customHeight="1">
      <c r="A35" s="470" t="s">
        <v>49</v>
      </c>
      <c r="B35" s="471">
        <v>2188</v>
      </c>
      <c r="C35" s="472">
        <v>3228</v>
      </c>
    </row>
    <row r="36" spans="1:3" ht="17.25" customHeight="1">
      <c r="A36" s="470" t="s">
        <v>50</v>
      </c>
      <c r="B36" s="471">
        <v>4472</v>
      </c>
      <c r="C36" s="472">
        <v>6181</v>
      </c>
    </row>
    <row r="37" spans="1:3" ht="17.25" customHeight="1">
      <c r="A37" s="470" t="s">
        <v>51</v>
      </c>
      <c r="B37" s="471">
        <v>3366</v>
      </c>
      <c r="C37" s="472">
        <v>5008</v>
      </c>
    </row>
    <row r="38" spans="1:3" ht="17.25" customHeight="1">
      <c r="A38" s="470" t="s">
        <v>52</v>
      </c>
      <c r="B38" s="471">
        <v>524</v>
      </c>
      <c r="C38" s="472">
        <v>981</v>
      </c>
    </row>
    <row r="39" spans="1:3" ht="17.25" customHeight="1">
      <c r="A39" s="470" t="s">
        <v>53</v>
      </c>
      <c r="B39" s="471">
        <v>3239</v>
      </c>
      <c r="C39" s="472">
        <v>4712</v>
      </c>
    </row>
    <row r="40" spans="1:3" ht="17.25" customHeight="1">
      <c r="A40" s="470" t="s">
        <v>54</v>
      </c>
      <c r="B40" s="471">
        <v>1660</v>
      </c>
      <c r="C40" s="472">
        <v>2367</v>
      </c>
    </row>
    <row r="41" spans="1:3" ht="17.25" customHeight="1">
      <c r="A41" s="470" t="s">
        <v>55</v>
      </c>
      <c r="B41" s="471">
        <v>858</v>
      </c>
      <c r="C41" s="472">
        <v>1173</v>
      </c>
    </row>
    <row r="42" spans="1:3" ht="17.25" customHeight="1">
      <c r="A42" s="470" t="s">
        <v>56</v>
      </c>
      <c r="B42" s="471">
        <v>770</v>
      </c>
      <c r="C42" s="472">
        <v>1154</v>
      </c>
    </row>
    <row r="43" spans="1:3" ht="17.25" customHeight="1">
      <c r="A43" s="470" t="s">
        <v>57</v>
      </c>
      <c r="B43" s="471">
        <v>1951</v>
      </c>
      <c r="C43" s="472">
        <v>2933</v>
      </c>
    </row>
    <row r="44" spans="1:3" ht="17.25" customHeight="1">
      <c r="A44" s="470" t="s">
        <v>58</v>
      </c>
      <c r="B44" s="471">
        <v>858</v>
      </c>
      <c r="C44" s="472">
        <v>1251</v>
      </c>
    </row>
    <row r="45" spans="1:3" ht="17.25" customHeight="1">
      <c r="A45" s="470" t="s">
        <v>59</v>
      </c>
      <c r="B45" s="471">
        <v>2375</v>
      </c>
      <c r="C45" s="472">
        <v>3743</v>
      </c>
    </row>
    <row r="46" spans="1:3" ht="17.25" customHeight="1">
      <c r="A46" s="473" t="s">
        <v>60</v>
      </c>
      <c r="B46" s="474">
        <v>515</v>
      </c>
      <c r="C46" s="475">
        <v>912</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N34"/>
  <sheetViews>
    <sheetView showGridLines="0" view="pageBreakPreview" zoomScale="90" zoomScaleNormal="90" zoomScaleSheetLayoutView="90" workbookViewId="0">
      <selection activeCell="G15" sqref="G15"/>
    </sheetView>
  </sheetViews>
  <sheetFormatPr defaultRowHeight="15"/>
  <cols>
    <col min="1" max="1" width="15.125" customWidth="1"/>
    <col min="2" max="2" width="13.75" customWidth="1"/>
    <col min="3" max="3" width="15.37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4" ht="27.75" customHeight="1">
      <c r="A1" s="830" t="s">
        <v>346</v>
      </c>
      <c r="B1" s="830"/>
      <c r="C1" s="830"/>
      <c r="D1" s="830"/>
      <c r="E1" s="830"/>
      <c r="F1" s="830"/>
      <c r="G1" s="830"/>
      <c r="H1" s="830"/>
      <c r="I1" s="830"/>
      <c r="J1" s="830"/>
      <c r="K1" s="830"/>
      <c r="L1" s="830"/>
      <c r="M1" s="830"/>
    </row>
    <row r="2" spans="1:14" ht="38.25" customHeight="1">
      <c r="A2" s="831" t="s">
        <v>621</v>
      </c>
      <c r="B2" s="831"/>
      <c r="C2" s="831"/>
      <c r="D2" s="831"/>
      <c r="E2" s="831"/>
      <c r="F2" s="831"/>
      <c r="G2" s="831"/>
      <c r="H2" s="831"/>
      <c r="I2" s="831"/>
      <c r="J2" s="831"/>
      <c r="K2" s="831"/>
      <c r="L2" s="831"/>
      <c r="M2" s="831"/>
      <c r="N2" s="602" t="s">
        <v>657</v>
      </c>
    </row>
    <row r="3" spans="1:14" ht="15.75" customHeight="1">
      <c r="A3" s="676" t="s">
        <v>15</v>
      </c>
      <c r="B3" s="672" t="s">
        <v>259</v>
      </c>
      <c r="C3" s="832" t="s">
        <v>38</v>
      </c>
      <c r="D3" s="833"/>
      <c r="E3" s="833"/>
      <c r="F3" s="833"/>
      <c r="G3" s="833"/>
      <c r="H3" s="833"/>
      <c r="I3" s="833"/>
      <c r="J3" s="833"/>
      <c r="K3" s="834"/>
      <c r="L3" s="674" t="s">
        <v>472</v>
      </c>
      <c r="M3" s="674" t="s">
        <v>473</v>
      </c>
    </row>
    <row r="4" spans="1:14" ht="66.75" customHeight="1">
      <c r="A4" s="681"/>
      <c r="B4" s="672"/>
      <c r="C4" s="292" t="s">
        <v>647</v>
      </c>
      <c r="D4" s="292" t="s">
        <v>482</v>
      </c>
      <c r="E4" s="292" t="s">
        <v>251</v>
      </c>
      <c r="F4" s="292" t="s">
        <v>252</v>
      </c>
      <c r="G4" s="292" t="s">
        <v>474</v>
      </c>
      <c r="H4" s="292" t="s">
        <v>475</v>
      </c>
      <c r="I4" s="292" t="s">
        <v>476</v>
      </c>
      <c r="J4" s="292" t="s">
        <v>477</v>
      </c>
      <c r="K4" s="292" t="s">
        <v>253</v>
      </c>
      <c r="L4" s="674"/>
      <c r="M4" s="674"/>
    </row>
    <row r="5" spans="1:14" ht="18" customHeight="1">
      <c r="A5" s="677"/>
      <c r="B5" s="828" t="s">
        <v>620</v>
      </c>
      <c r="C5" s="683"/>
      <c r="D5" s="683"/>
      <c r="E5" s="683"/>
      <c r="F5" s="683"/>
      <c r="G5" s="683"/>
      <c r="H5" s="683"/>
      <c r="I5" s="683"/>
      <c r="J5" s="683"/>
      <c r="K5" s="683"/>
      <c r="L5" s="683"/>
      <c r="M5" s="684"/>
    </row>
    <row r="6" spans="1:14" ht="21.75" customHeight="1">
      <c r="A6" s="195" t="s">
        <v>129</v>
      </c>
      <c r="B6" s="197">
        <f>SUM(B7:B22)</f>
        <v>2126406</v>
      </c>
      <c r="C6" s="197">
        <f t="shared" ref="C6:M6" si="0">SUM(C7:C22)</f>
        <v>588444</v>
      </c>
      <c r="D6" s="197">
        <f t="shared" si="0"/>
        <v>94209</v>
      </c>
      <c r="E6" s="197">
        <f t="shared" si="0"/>
        <v>363306</v>
      </c>
      <c r="F6" s="197">
        <f t="shared" si="0"/>
        <v>50231</v>
      </c>
      <c r="G6" s="197">
        <f t="shared" si="0"/>
        <v>11195</v>
      </c>
      <c r="H6" s="197">
        <f t="shared" si="0"/>
        <v>2923</v>
      </c>
      <c r="I6" s="197">
        <f t="shared" si="0"/>
        <v>174</v>
      </c>
      <c r="J6" s="197">
        <f t="shared" si="0"/>
        <v>4106</v>
      </c>
      <c r="K6" s="197">
        <f t="shared" si="0"/>
        <v>1011818</v>
      </c>
      <c r="L6" s="197">
        <f t="shared" si="0"/>
        <v>536914</v>
      </c>
      <c r="M6" s="197">
        <f t="shared" si="0"/>
        <v>29509</v>
      </c>
    </row>
    <row r="7" spans="1:14" ht="15.75" customHeight="1">
      <c r="A7" s="186" t="s">
        <v>45</v>
      </c>
      <c r="B7" s="199">
        <f>SUM(C7:K7)</f>
        <v>76254</v>
      </c>
      <c r="C7" s="199">
        <v>17623</v>
      </c>
      <c r="D7" s="199">
        <v>2702</v>
      </c>
      <c r="E7" s="199">
        <v>15032</v>
      </c>
      <c r="F7" s="199">
        <v>2307</v>
      </c>
      <c r="G7" s="199">
        <v>422</v>
      </c>
      <c r="H7" s="199">
        <v>131</v>
      </c>
      <c r="I7" s="199">
        <v>6</v>
      </c>
      <c r="J7" s="199">
        <v>231</v>
      </c>
      <c r="K7" s="199">
        <v>37800</v>
      </c>
      <c r="L7" s="199">
        <v>14034</v>
      </c>
      <c r="M7" s="199">
        <v>825</v>
      </c>
    </row>
    <row r="8" spans="1:14" ht="15.75" customHeight="1">
      <c r="A8" s="186" t="s">
        <v>46</v>
      </c>
      <c r="B8" s="199">
        <f t="shared" ref="B8:B21" si="1">SUM(C8:K8)</f>
        <v>128129</v>
      </c>
      <c r="C8" s="199">
        <v>19209</v>
      </c>
      <c r="D8" s="199">
        <v>1858</v>
      </c>
      <c r="E8" s="199">
        <v>33555</v>
      </c>
      <c r="F8" s="199">
        <v>3845</v>
      </c>
      <c r="G8" s="199">
        <v>498</v>
      </c>
      <c r="H8" s="199">
        <v>125</v>
      </c>
      <c r="I8" s="199">
        <v>6</v>
      </c>
      <c r="J8" s="199">
        <v>98</v>
      </c>
      <c r="K8" s="199">
        <v>68935</v>
      </c>
      <c r="L8" s="199">
        <v>26888</v>
      </c>
      <c r="M8" s="199">
        <v>2054</v>
      </c>
    </row>
    <row r="9" spans="1:14" ht="15.75" customHeight="1">
      <c r="A9" s="186" t="s">
        <v>47</v>
      </c>
      <c r="B9" s="199">
        <f t="shared" si="1"/>
        <v>271732</v>
      </c>
      <c r="C9" s="199">
        <v>75578</v>
      </c>
      <c r="D9" s="199">
        <v>7810</v>
      </c>
      <c r="E9" s="199">
        <v>51955</v>
      </c>
      <c r="F9" s="199">
        <v>5306</v>
      </c>
      <c r="G9" s="199">
        <v>535</v>
      </c>
      <c r="H9" s="199">
        <v>46</v>
      </c>
      <c r="I9" s="187">
        <v>0</v>
      </c>
      <c r="J9" s="199">
        <v>430</v>
      </c>
      <c r="K9" s="199">
        <v>130072</v>
      </c>
      <c r="L9" s="199">
        <v>69116</v>
      </c>
      <c r="M9" s="199">
        <v>4081</v>
      </c>
    </row>
    <row r="10" spans="1:14" ht="15.75" customHeight="1">
      <c r="A10" s="186" t="s">
        <v>48</v>
      </c>
      <c r="B10" s="199">
        <f t="shared" si="1"/>
        <v>26676</v>
      </c>
      <c r="C10" s="199">
        <v>6158</v>
      </c>
      <c r="D10" s="199">
        <v>958</v>
      </c>
      <c r="E10" s="199">
        <v>4871</v>
      </c>
      <c r="F10" s="199">
        <v>792</v>
      </c>
      <c r="G10" s="199">
        <v>261</v>
      </c>
      <c r="H10" s="199">
        <v>101</v>
      </c>
      <c r="I10" s="199">
        <v>8</v>
      </c>
      <c r="J10" s="199">
        <v>53</v>
      </c>
      <c r="K10" s="199">
        <v>13474</v>
      </c>
      <c r="L10" s="199">
        <v>5320</v>
      </c>
      <c r="M10" s="199">
        <v>363</v>
      </c>
    </row>
    <row r="11" spans="1:14" ht="15.75" customHeight="1">
      <c r="A11" s="186" t="s">
        <v>49</v>
      </c>
      <c r="B11" s="199">
        <f t="shared" si="1"/>
        <v>176211</v>
      </c>
      <c r="C11" s="199">
        <v>48571</v>
      </c>
      <c r="D11" s="199">
        <v>5937</v>
      </c>
      <c r="E11" s="199">
        <v>29202</v>
      </c>
      <c r="F11" s="199">
        <v>3856</v>
      </c>
      <c r="G11" s="199">
        <v>1020</v>
      </c>
      <c r="H11" s="199">
        <v>146</v>
      </c>
      <c r="I11" s="199">
        <v>8</v>
      </c>
      <c r="J11" s="199">
        <v>607</v>
      </c>
      <c r="K11" s="199">
        <v>86864</v>
      </c>
      <c r="L11" s="199">
        <v>37430</v>
      </c>
      <c r="M11" s="199">
        <v>1460</v>
      </c>
    </row>
    <row r="12" spans="1:14" ht="15.75" customHeight="1">
      <c r="A12" s="186" t="s">
        <v>50</v>
      </c>
      <c r="B12" s="199">
        <f t="shared" si="1"/>
        <v>217751</v>
      </c>
      <c r="C12" s="199">
        <v>88158</v>
      </c>
      <c r="D12" s="199">
        <v>28103</v>
      </c>
      <c r="E12" s="199">
        <v>11237</v>
      </c>
      <c r="F12" s="199">
        <v>1808</v>
      </c>
      <c r="G12" s="199">
        <v>730</v>
      </c>
      <c r="H12" s="199">
        <v>133</v>
      </c>
      <c r="I12" s="199">
        <v>3</v>
      </c>
      <c r="J12" s="199">
        <v>120</v>
      </c>
      <c r="K12" s="199">
        <v>87459</v>
      </c>
      <c r="L12" s="199">
        <v>77723</v>
      </c>
      <c r="M12" s="199">
        <v>4311</v>
      </c>
    </row>
    <row r="13" spans="1:14" ht="15.75" customHeight="1">
      <c r="A13" s="186" t="s">
        <v>51</v>
      </c>
      <c r="B13" s="199">
        <f t="shared" si="1"/>
        <v>315245</v>
      </c>
      <c r="C13" s="199">
        <v>83795</v>
      </c>
      <c r="D13" s="199">
        <v>9049</v>
      </c>
      <c r="E13" s="199">
        <v>56519</v>
      </c>
      <c r="F13" s="199">
        <v>6142</v>
      </c>
      <c r="G13" s="199">
        <v>1731</v>
      </c>
      <c r="H13" s="199">
        <v>297</v>
      </c>
      <c r="I13" s="199">
        <v>25</v>
      </c>
      <c r="J13" s="199">
        <v>1372</v>
      </c>
      <c r="K13" s="199">
        <v>156315</v>
      </c>
      <c r="L13" s="199">
        <v>73970</v>
      </c>
      <c r="M13" s="199">
        <v>3689</v>
      </c>
    </row>
    <row r="14" spans="1:14" ht="15.75" customHeight="1">
      <c r="A14" s="186" t="s">
        <v>52</v>
      </c>
      <c r="B14" s="199">
        <f t="shared" si="1"/>
        <v>44626</v>
      </c>
      <c r="C14" s="199">
        <v>9879</v>
      </c>
      <c r="D14" s="199">
        <v>1762</v>
      </c>
      <c r="E14" s="199">
        <v>10492</v>
      </c>
      <c r="F14" s="199">
        <v>1923</v>
      </c>
      <c r="G14" s="199">
        <v>224</v>
      </c>
      <c r="H14" s="199">
        <v>67</v>
      </c>
      <c r="I14" s="199">
        <v>10</v>
      </c>
      <c r="J14" s="199">
        <v>2</v>
      </c>
      <c r="K14" s="199">
        <v>20267</v>
      </c>
      <c r="L14" s="199">
        <v>12426</v>
      </c>
      <c r="M14" s="199">
        <v>352</v>
      </c>
    </row>
    <row r="15" spans="1:14" ht="15.75" customHeight="1">
      <c r="A15" s="186" t="s">
        <v>53</v>
      </c>
      <c r="B15" s="199">
        <f t="shared" si="1"/>
        <v>138933</v>
      </c>
      <c r="C15" s="199">
        <v>61732</v>
      </c>
      <c r="D15" s="199">
        <v>9151</v>
      </c>
      <c r="E15" s="199">
        <v>7888</v>
      </c>
      <c r="F15" s="199">
        <v>1170</v>
      </c>
      <c r="G15" s="199">
        <v>412</v>
      </c>
      <c r="H15" s="199">
        <v>50</v>
      </c>
      <c r="I15" s="199">
        <v>4</v>
      </c>
      <c r="J15" s="199">
        <v>76</v>
      </c>
      <c r="K15" s="199">
        <v>58450</v>
      </c>
      <c r="L15" s="199">
        <v>41412</v>
      </c>
      <c r="M15" s="199">
        <v>2005</v>
      </c>
    </row>
    <row r="16" spans="1:14" ht="15.75" customHeight="1">
      <c r="A16" s="186" t="s">
        <v>54</v>
      </c>
      <c r="B16" s="199">
        <f t="shared" si="1"/>
        <v>150404</v>
      </c>
      <c r="C16" s="199">
        <v>36804</v>
      </c>
      <c r="D16" s="199">
        <v>4953</v>
      </c>
      <c r="E16" s="199">
        <v>30080</v>
      </c>
      <c r="F16" s="199">
        <v>5347</v>
      </c>
      <c r="G16" s="199">
        <v>389</v>
      </c>
      <c r="H16" s="199">
        <v>42</v>
      </c>
      <c r="I16" s="199">
        <v>1</v>
      </c>
      <c r="J16" s="199">
        <v>176</v>
      </c>
      <c r="K16" s="199">
        <v>72612</v>
      </c>
      <c r="L16" s="199">
        <v>39789</v>
      </c>
      <c r="M16" s="199">
        <v>2396</v>
      </c>
    </row>
    <row r="17" spans="1:13" ht="15.75" customHeight="1">
      <c r="A17" s="186" t="s">
        <v>55</v>
      </c>
      <c r="B17" s="199">
        <f t="shared" si="1"/>
        <v>70316</v>
      </c>
      <c r="C17" s="199">
        <v>18126</v>
      </c>
      <c r="D17" s="199">
        <v>3689</v>
      </c>
      <c r="E17" s="199">
        <v>12495</v>
      </c>
      <c r="F17" s="199">
        <v>2067</v>
      </c>
      <c r="G17" s="199">
        <v>485</v>
      </c>
      <c r="H17" s="199">
        <v>147</v>
      </c>
      <c r="I17" s="199">
        <v>10</v>
      </c>
      <c r="J17" s="199">
        <v>46</v>
      </c>
      <c r="K17" s="199">
        <v>33251</v>
      </c>
      <c r="L17" s="199">
        <v>19959</v>
      </c>
      <c r="M17" s="199">
        <v>1179</v>
      </c>
    </row>
    <row r="18" spans="1:13" ht="15.75" customHeight="1">
      <c r="A18" s="186" t="s">
        <v>56</v>
      </c>
      <c r="B18" s="199">
        <f t="shared" si="1"/>
        <v>59549</v>
      </c>
      <c r="C18" s="199">
        <v>18802</v>
      </c>
      <c r="D18" s="199">
        <v>3032</v>
      </c>
      <c r="E18" s="199">
        <v>6602</v>
      </c>
      <c r="F18" s="199">
        <v>1029</v>
      </c>
      <c r="G18" s="199">
        <v>898</v>
      </c>
      <c r="H18" s="199">
        <v>369</v>
      </c>
      <c r="I18" s="199">
        <v>25</v>
      </c>
      <c r="J18" s="199">
        <v>71</v>
      </c>
      <c r="K18" s="199">
        <v>28721</v>
      </c>
      <c r="L18" s="199">
        <v>12132</v>
      </c>
      <c r="M18" s="199">
        <v>642</v>
      </c>
    </row>
    <row r="19" spans="1:13" ht="15.75" customHeight="1">
      <c r="A19" s="186" t="s">
        <v>57</v>
      </c>
      <c r="B19" s="199">
        <f t="shared" si="1"/>
        <v>118711</v>
      </c>
      <c r="C19" s="199">
        <v>39319</v>
      </c>
      <c r="D19" s="199">
        <v>4608</v>
      </c>
      <c r="E19" s="199">
        <v>17503</v>
      </c>
      <c r="F19" s="199">
        <v>1723</v>
      </c>
      <c r="G19" s="199">
        <v>245</v>
      </c>
      <c r="H19" s="199">
        <v>45</v>
      </c>
      <c r="I19" s="199">
        <v>4</v>
      </c>
      <c r="J19" s="199">
        <v>64</v>
      </c>
      <c r="K19" s="199">
        <v>55200</v>
      </c>
      <c r="L19" s="199">
        <v>28933</v>
      </c>
      <c r="M19" s="199">
        <v>1309</v>
      </c>
    </row>
    <row r="20" spans="1:13" ht="15.75" customHeight="1">
      <c r="A20" s="186" t="s">
        <v>58</v>
      </c>
      <c r="B20" s="199">
        <f t="shared" si="1"/>
        <v>76197</v>
      </c>
      <c r="C20" s="199">
        <v>13149</v>
      </c>
      <c r="D20" s="199">
        <v>1469</v>
      </c>
      <c r="E20" s="199">
        <v>20666</v>
      </c>
      <c r="F20" s="199">
        <v>3095</v>
      </c>
      <c r="G20" s="199">
        <v>575</v>
      </c>
      <c r="H20" s="199">
        <v>148</v>
      </c>
      <c r="I20" s="199">
        <v>7</v>
      </c>
      <c r="J20" s="199">
        <v>44</v>
      </c>
      <c r="K20" s="199">
        <v>37044</v>
      </c>
      <c r="L20" s="199">
        <v>17941</v>
      </c>
      <c r="M20" s="199">
        <v>1304</v>
      </c>
    </row>
    <row r="21" spans="1:13" ht="15.75" customHeight="1">
      <c r="A21" s="186" t="s">
        <v>59</v>
      </c>
      <c r="B21" s="199">
        <f t="shared" si="1"/>
        <v>211447</v>
      </c>
      <c r="C21" s="199">
        <v>42125</v>
      </c>
      <c r="D21" s="199">
        <v>8111</v>
      </c>
      <c r="E21" s="199">
        <v>44957</v>
      </c>
      <c r="F21" s="199">
        <v>8486</v>
      </c>
      <c r="G21" s="199">
        <v>2485</v>
      </c>
      <c r="H21" s="199">
        <v>956</v>
      </c>
      <c r="I21" s="199">
        <v>50</v>
      </c>
      <c r="J21" s="199">
        <v>659</v>
      </c>
      <c r="K21" s="199">
        <v>103618</v>
      </c>
      <c r="L21" s="199">
        <v>51164</v>
      </c>
      <c r="M21" s="199">
        <v>2999</v>
      </c>
    </row>
    <row r="22" spans="1:13" ht="15.75" customHeight="1">
      <c r="A22" s="189" t="s">
        <v>60</v>
      </c>
      <c r="B22" s="208">
        <f>SUM(C22:K22)</f>
        <v>44225</v>
      </c>
      <c r="C22" s="208">
        <v>9416</v>
      </c>
      <c r="D22" s="208">
        <v>1017</v>
      </c>
      <c r="E22" s="208">
        <v>10252</v>
      </c>
      <c r="F22" s="208">
        <v>1335</v>
      </c>
      <c r="G22" s="208">
        <v>285</v>
      </c>
      <c r="H22" s="208">
        <v>120</v>
      </c>
      <c r="I22" s="208">
        <v>7</v>
      </c>
      <c r="J22" s="208">
        <v>57</v>
      </c>
      <c r="K22" s="208">
        <v>21736</v>
      </c>
      <c r="L22" s="208">
        <v>8677</v>
      </c>
      <c r="M22" s="208">
        <v>540</v>
      </c>
    </row>
    <row r="23" spans="1:13" ht="12.75" customHeight="1">
      <c r="A23" s="837" t="s">
        <v>260</v>
      </c>
      <c r="B23" s="837"/>
      <c r="C23" s="837"/>
      <c r="D23" s="837"/>
      <c r="E23" s="837"/>
      <c r="F23" s="837"/>
      <c r="G23" s="837"/>
      <c r="H23" s="837"/>
      <c r="I23" s="837"/>
      <c r="J23" s="837"/>
      <c r="K23" s="837"/>
      <c r="L23" s="837"/>
      <c r="M23" s="837"/>
    </row>
    <row r="24" spans="1:13" ht="12" customHeight="1">
      <c r="A24" s="838" t="s">
        <v>478</v>
      </c>
      <c r="B24" s="838"/>
      <c r="C24" s="838"/>
      <c r="D24" s="838"/>
      <c r="E24" s="838"/>
      <c r="F24" s="838"/>
      <c r="G24" s="838"/>
      <c r="H24" s="838"/>
      <c r="I24" s="838"/>
      <c r="J24" s="838"/>
      <c r="K24" s="838"/>
      <c r="L24" s="838"/>
      <c r="M24" s="838"/>
    </row>
    <row r="25" spans="1:13" ht="12.75" customHeight="1">
      <c r="A25" s="838" t="s">
        <v>261</v>
      </c>
      <c r="B25" s="838"/>
      <c r="C25" s="838"/>
      <c r="D25" s="838"/>
      <c r="E25" s="838"/>
      <c r="F25" s="838"/>
      <c r="G25" s="838"/>
      <c r="H25" s="838"/>
      <c r="I25" s="838"/>
      <c r="J25" s="838"/>
      <c r="K25" s="838"/>
      <c r="L25" s="838"/>
      <c r="M25" s="838"/>
    </row>
    <row r="26" spans="1:13" ht="12.75" customHeight="1">
      <c r="A26" s="838" t="s">
        <v>262</v>
      </c>
      <c r="B26" s="838"/>
      <c r="C26" s="838"/>
      <c r="D26" s="838"/>
      <c r="E26" s="838"/>
      <c r="F26" s="838"/>
      <c r="G26" s="838"/>
      <c r="H26" s="838"/>
      <c r="I26" s="838"/>
      <c r="J26" s="838"/>
      <c r="K26" s="838"/>
      <c r="L26" s="838"/>
      <c r="M26" s="838"/>
    </row>
    <row r="27" spans="1:13" ht="39.75" customHeight="1">
      <c r="A27" s="829" t="s">
        <v>622</v>
      </c>
      <c r="B27" s="829"/>
      <c r="C27" s="829"/>
      <c r="D27" s="829"/>
      <c r="E27" s="829"/>
    </row>
    <row r="28" spans="1:13" ht="17.25" customHeight="1">
      <c r="A28" s="839" t="s">
        <v>15</v>
      </c>
      <c r="B28" s="840"/>
      <c r="C28" s="597" t="s">
        <v>578</v>
      </c>
      <c r="D28" s="601"/>
    </row>
    <row r="29" spans="1:13" ht="18" customHeight="1">
      <c r="A29" s="841"/>
      <c r="B29" s="842"/>
      <c r="C29" s="530" t="s">
        <v>254</v>
      </c>
    </row>
    <row r="30" spans="1:13" ht="19.5" customHeight="1">
      <c r="A30" s="835" t="s">
        <v>255</v>
      </c>
      <c r="B30" s="835"/>
      <c r="C30" s="101">
        <f>SUM(C31:C34)</f>
        <v>843736377.34000003</v>
      </c>
    </row>
    <row r="31" spans="1:13" ht="15.75" customHeight="1">
      <c r="A31" s="70" t="s">
        <v>481</v>
      </c>
      <c r="B31" s="70"/>
      <c r="C31" s="102">
        <v>364506832</v>
      </c>
    </row>
    <row r="32" spans="1:13" ht="15.75" customHeight="1">
      <c r="A32" s="70" t="s">
        <v>480</v>
      </c>
      <c r="B32" s="70"/>
      <c r="C32" s="102">
        <v>465501000</v>
      </c>
    </row>
    <row r="33" spans="1:3" ht="15.75" customHeight="1">
      <c r="A33" s="70" t="s">
        <v>479</v>
      </c>
      <c r="B33" s="70"/>
      <c r="C33" s="102">
        <v>1359105.5899999999</v>
      </c>
    </row>
    <row r="34" spans="1:3" ht="15.75" customHeight="1">
      <c r="A34" s="836" t="s">
        <v>525</v>
      </c>
      <c r="B34" s="836"/>
      <c r="C34" s="72">
        <v>12369439.75</v>
      </c>
    </row>
  </sheetData>
  <mergeCells count="16">
    <mergeCell ref="A30:B30"/>
    <mergeCell ref="A34:B34"/>
    <mergeCell ref="A23:M23"/>
    <mergeCell ref="A24:M24"/>
    <mergeCell ref="A25:M25"/>
    <mergeCell ref="A26:M26"/>
    <mergeCell ref="A28:B29"/>
    <mergeCell ref="B5:M5"/>
    <mergeCell ref="A3:A5"/>
    <mergeCell ref="A27:E27"/>
    <mergeCell ref="A1:M1"/>
    <mergeCell ref="A2:M2"/>
    <mergeCell ref="B3:B4"/>
    <mergeCell ref="C3:K3"/>
    <mergeCell ref="L3:L4"/>
    <mergeCell ref="M3:M4"/>
  </mergeCells>
  <hyperlinks>
    <hyperlink ref="N2" location="'Spis treści'!A1" display="Powrót do spisu" xr:uid="{59847AB4-F0A3-4D24-981E-C2109E72DD21}"/>
  </hyperlink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tabColor rgb="FF33CC33"/>
  </sheetPr>
  <dimension ref="A1:F34"/>
  <sheetViews>
    <sheetView showGridLines="0" view="pageBreakPreview" zoomScaleNormal="100" zoomScaleSheetLayoutView="100" workbookViewId="0">
      <selection activeCell="G15" sqref="G15"/>
    </sheetView>
  </sheetViews>
  <sheetFormatPr defaultRowHeight="15"/>
  <cols>
    <col min="1" max="1" width="19.5" style="490" customWidth="1"/>
    <col min="2" max="2" width="67.875" style="490" customWidth="1"/>
    <col min="3" max="3" width="16.125" style="490" customWidth="1"/>
    <col min="4" max="4" width="16" style="490" customWidth="1"/>
    <col min="5" max="5" width="14.5" style="490" customWidth="1"/>
    <col min="6" max="6" width="15.125" style="490" customWidth="1"/>
    <col min="7" max="7" width="13.625" style="490" customWidth="1"/>
    <col min="8" max="8" width="14" style="490" bestFit="1" customWidth="1"/>
    <col min="9" max="9" width="21.75" style="490" bestFit="1" customWidth="1"/>
    <col min="10" max="16384" width="9" style="490"/>
  </cols>
  <sheetData>
    <row r="1" spans="1:6" s="484" customFormat="1" ht="35.25" customHeight="1">
      <c r="A1" s="843" t="s">
        <v>646</v>
      </c>
      <c r="B1" s="844"/>
    </row>
    <row r="2" spans="1:6" s="484" customFormat="1" ht="12.75" customHeight="1">
      <c r="B2" s="485"/>
    </row>
    <row r="3" spans="1:6" s="484" customFormat="1" ht="12.75" customHeight="1">
      <c r="B3" s="485"/>
    </row>
    <row r="4" spans="1:6" s="484" customFormat="1" ht="12.75" customHeight="1">
      <c r="B4" s="485"/>
    </row>
    <row r="5" spans="1:6" s="484" customFormat="1" ht="12.75" customHeight="1">
      <c r="B5" s="485"/>
    </row>
    <row r="6" spans="1:6" s="484" customFormat="1" ht="24" customHeight="1">
      <c r="B6" s="617"/>
    </row>
    <row r="7" spans="1:6" s="484" customFormat="1" ht="12.75" customHeight="1">
      <c r="B7" s="617"/>
    </row>
    <row r="8" spans="1:6" s="484" customFormat="1" ht="20.25" customHeight="1">
      <c r="A8" s="485" t="s">
        <v>280</v>
      </c>
      <c r="B8" s="485"/>
      <c r="C8" s="485"/>
      <c r="D8" s="485"/>
      <c r="E8" s="485"/>
      <c r="F8" s="485"/>
    </row>
    <row r="9" spans="1:6" s="484" customFormat="1" ht="21.75" customHeight="1"/>
    <row r="10" spans="1:6" s="484" customFormat="1" ht="21.75" customHeight="1"/>
    <row r="11" spans="1:6" s="484" customFormat="1" ht="21.75" customHeight="1"/>
    <row r="12" spans="1:6" s="484" customFormat="1" ht="21.75" customHeight="1"/>
    <row r="13" spans="1:6" s="484" customFormat="1" ht="21.75" customHeight="1"/>
    <row r="14" spans="1:6" s="484" customFormat="1" ht="21.75" customHeight="1"/>
    <row r="15" spans="1:6" s="484" customFormat="1" ht="27" customHeight="1">
      <c r="A15" s="614"/>
      <c r="B15" s="614"/>
      <c r="C15" s="486"/>
      <c r="F15" s="486"/>
    </row>
    <row r="16" spans="1:6" s="484" customFormat="1" ht="12.75"/>
    <row r="17" spans="1:6" s="484" customFormat="1" ht="24" customHeight="1">
      <c r="A17" s="488"/>
      <c r="B17" s="488"/>
      <c r="C17" s="488"/>
      <c r="D17" s="488"/>
      <c r="E17" s="488"/>
      <c r="F17" s="488"/>
    </row>
    <row r="18" spans="1:6" s="484" customFormat="1" ht="21" customHeight="1"/>
    <row r="19" spans="1:6" s="484" customFormat="1" ht="21" customHeight="1"/>
    <row r="20" spans="1:6" s="484" customFormat="1" ht="21" customHeight="1"/>
    <row r="21" spans="1:6" s="484" customFormat="1" ht="21" customHeight="1"/>
    <row r="22" spans="1:6" s="484" customFormat="1" ht="21" customHeight="1"/>
    <row r="23" spans="1:6" s="484" customFormat="1" ht="21" customHeight="1"/>
    <row r="24" spans="1:6" s="484" customFormat="1" ht="21" customHeight="1"/>
    <row r="25" spans="1:6" s="484" customFormat="1" ht="21" customHeight="1"/>
    <row r="26" spans="1:6" s="484" customFormat="1" ht="123" customHeight="1"/>
    <row r="27" spans="1:6" s="484" customFormat="1" ht="29.25" customHeight="1">
      <c r="A27" s="845" t="s">
        <v>645</v>
      </c>
      <c r="B27" s="845"/>
      <c r="C27" s="489"/>
      <c r="D27" s="489"/>
      <c r="E27" s="489"/>
      <c r="F27" s="489"/>
    </row>
    <row r="28" spans="1:6" ht="33.75" customHeight="1">
      <c r="C28" s="492"/>
      <c r="D28" s="492"/>
      <c r="E28" s="493"/>
      <c r="F28" s="491"/>
    </row>
    <row r="30" spans="1:6" ht="33" customHeight="1">
      <c r="A30" s="846"/>
      <c r="B30" s="848"/>
    </row>
    <row r="31" spans="1:6">
      <c r="A31" s="847" t="s">
        <v>644</v>
      </c>
      <c r="B31" s="848"/>
    </row>
    <row r="34" spans="1:2" ht="42" customHeight="1">
      <c r="A34" s="846"/>
      <c r="B34" s="846"/>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90" zoomScaleNormal="100" zoomScaleSheetLayoutView="90" workbookViewId="0">
      <selection activeCell="G15" sqref="G15"/>
    </sheetView>
  </sheetViews>
  <sheetFormatPr defaultRowHeight="15"/>
  <cols>
    <col min="1" max="1" width="17.75" customWidth="1"/>
    <col min="2" max="2" width="62.625" customWidth="1"/>
  </cols>
  <sheetData>
    <row r="1" spans="1:3" ht="30" customHeight="1">
      <c r="A1" s="620" t="s">
        <v>519</v>
      </c>
      <c r="B1" s="620"/>
      <c r="C1" s="602" t="s">
        <v>657</v>
      </c>
    </row>
    <row r="2" spans="1:3" ht="15.75">
      <c r="A2" s="83"/>
      <c r="B2" s="83"/>
    </row>
    <row r="3" spans="1:3" ht="25.5" customHeight="1">
      <c r="A3" s="123" t="s">
        <v>298</v>
      </c>
      <c r="B3" s="124" t="s">
        <v>299</v>
      </c>
    </row>
    <row r="4" spans="1:3" ht="21.75" customHeight="1">
      <c r="A4" s="125" t="s">
        <v>300</v>
      </c>
      <c r="B4" s="126" t="s">
        <v>561</v>
      </c>
    </row>
    <row r="5" spans="1:3" ht="21.75" customHeight="1">
      <c r="A5" s="125" t="s">
        <v>301</v>
      </c>
      <c r="B5" s="126" t="s">
        <v>562</v>
      </c>
    </row>
    <row r="6" spans="1:3" ht="21.75" customHeight="1">
      <c r="A6" s="125" t="s">
        <v>302</v>
      </c>
      <c r="B6" s="126" t="s">
        <v>563</v>
      </c>
    </row>
    <row r="7" spans="1:3" ht="21.75" customHeight="1">
      <c r="A7" s="125" t="s">
        <v>303</v>
      </c>
      <c r="B7" s="127" t="s">
        <v>564</v>
      </c>
    </row>
    <row r="8" spans="1:3" ht="21.75" customHeight="1">
      <c r="A8" s="125" t="s">
        <v>304</v>
      </c>
      <c r="B8" s="126" t="s">
        <v>565</v>
      </c>
    </row>
    <row r="9" spans="1:3" ht="21.75" customHeight="1">
      <c r="A9" s="125" t="s">
        <v>13</v>
      </c>
      <c r="B9" s="126" t="s">
        <v>566</v>
      </c>
    </row>
    <row r="10" spans="1:3" ht="21.75" customHeight="1">
      <c r="A10" s="128" t="s">
        <v>14</v>
      </c>
      <c r="B10" s="126" t="s">
        <v>567</v>
      </c>
    </row>
    <row r="12" spans="1:3" ht="30" customHeight="1">
      <c r="A12" s="621" t="s">
        <v>520</v>
      </c>
      <c r="B12" s="621"/>
    </row>
    <row r="14" spans="1:3" ht="25.5" customHeight="1">
      <c r="A14" s="123" t="s">
        <v>320</v>
      </c>
      <c r="B14" s="124" t="s">
        <v>305</v>
      </c>
    </row>
    <row r="15" spans="1:3" ht="21.75" customHeight="1">
      <c r="A15" s="125" t="s">
        <v>306</v>
      </c>
      <c r="B15" s="126" t="s">
        <v>307</v>
      </c>
    </row>
    <row r="16" spans="1:3" ht="21.75" customHeight="1">
      <c r="A16" s="125" t="s">
        <v>310</v>
      </c>
      <c r="B16" s="126" t="s">
        <v>311</v>
      </c>
    </row>
    <row r="17" spans="1:2" ht="21" customHeight="1">
      <c r="A17" s="125" t="s">
        <v>237</v>
      </c>
      <c r="B17" s="126" t="s">
        <v>318</v>
      </c>
    </row>
    <row r="18" spans="1:2" ht="21.75" customHeight="1">
      <c r="A18" s="125" t="s">
        <v>62</v>
      </c>
      <c r="B18" s="126" t="s">
        <v>308</v>
      </c>
    </row>
    <row r="19" spans="1:2" ht="21.75" customHeight="1">
      <c r="A19" s="125" t="s">
        <v>63</v>
      </c>
      <c r="B19" s="126" t="s">
        <v>319</v>
      </c>
    </row>
    <row r="20" spans="1:2" ht="21.75" customHeight="1">
      <c r="A20" s="125" t="s">
        <v>64</v>
      </c>
      <c r="B20" s="126" t="s">
        <v>309</v>
      </c>
    </row>
    <row r="21" spans="1:2" ht="21.75" customHeight="1">
      <c r="A21" s="125" t="s">
        <v>321</v>
      </c>
      <c r="B21" s="126" t="s">
        <v>322</v>
      </c>
    </row>
    <row r="22" spans="1:2" ht="21.75" customHeight="1">
      <c r="A22" s="125" t="s">
        <v>497</v>
      </c>
      <c r="B22" s="126" t="s">
        <v>238</v>
      </c>
    </row>
    <row r="23" spans="1:2" ht="21" customHeight="1">
      <c r="A23" s="125" t="s">
        <v>312</v>
      </c>
      <c r="B23" s="126" t="s">
        <v>313</v>
      </c>
    </row>
    <row r="24" spans="1:2" ht="21" customHeight="1">
      <c r="A24" s="125" t="s">
        <v>314</v>
      </c>
      <c r="B24" s="126" t="s">
        <v>315</v>
      </c>
    </row>
    <row r="25" spans="1:2" ht="21" customHeight="1">
      <c r="A25" s="125" t="s">
        <v>316</v>
      </c>
      <c r="B25" s="126" t="s">
        <v>317</v>
      </c>
    </row>
    <row r="26" spans="1:2" ht="21" customHeight="1">
      <c r="A26" s="86"/>
      <c r="B26" s="85"/>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I122"/>
  <sheetViews>
    <sheetView showGridLines="0" view="pageBreakPreview" zoomScale="90" zoomScaleNormal="100" zoomScaleSheetLayoutView="90" workbookViewId="0">
      <selection activeCell="G15" sqref="G15"/>
    </sheetView>
  </sheetViews>
  <sheetFormatPr defaultColWidth="8" defaultRowHeight="15" zeroHeight="1"/>
  <cols>
    <col min="1" max="1" width="23.75" style="50" customWidth="1"/>
    <col min="2" max="2" width="12.75" style="50" customWidth="1"/>
    <col min="3" max="3" width="13.125" style="50" customWidth="1"/>
    <col min="4" max="4" width="12.375" style="50" customWidth="1"/>
    <col min="5" max="6" width="9.75" style="50" customWidth="1"/>
    <col min="7" max="7" width="9" style="50" bestFit="1" customWidth="1"/>
    <col min="8" max="16380" width="8" style="50"/>
    <col min="16381" max="16384" width="3.625" style="50" customWidth="1"/>
  </cols>
  <sheetData>
    <row r="1" spans="1:9" ht="30" customHeight="1">
      <c r="A1" s="626" t="s">
        <v>490</v>
      </c>
      <c r="B1" s="626"/>
      <c r="C1" s="626"/>
      <c r="D1" s="626"/>
      <c r="E1" s="626"/>
      <c r="F1" s="626"/>
      <c r="G1" s="602" t="s">
        <v>657</v>
      </c>
    </row>
    <row r="2" spans="1:9" ht="38.25" customHeight="1">
      <c r="A2" s="627" t="s">
        <v>348</v>
      </c>
      <c r="B2" s="627"/>
      <c r="C2" s="627"/>
      <c r="D2" s="627"/>
      <c r="E2" s="627"/>
      <c r="F2" s="627"/>
    </row>
    <row r="3" spans="1:9" ht="21" customHeight="1">
      <c r="A3" s="628" t="s">
        <v>15</v>
      </c>
      <c r="B3" s="629" t="s">
        <v>438</v>
      </c>
      <c r="C3" s="630"/>
      <c r="D3" s="631" t="s">
        <v>579</v>
      </c>
      <c r="E3" s="631"/>
      <c r="F3" s="630"/>
    </row>
    <row r="4" spans="1:9" ht="20.25" customHeight="1">
      <c r="A4" s="628"/>
      <c r="B4" s="632" t="s">
        <v>580</v>
      </c>
      <c r="C4" s="632" t="s">
        <v>572</v>
      </c>
      <c r="D4" s="632" t="s">
        <v>580</v>
      </c>
      <c r="E4" s="633" t="s">
        <v>16</v>
      </c>
      <c r="F4" s="634"/>
    </row>
    <row r="5" spans="1:9" ht="73.5" customHeight="1">
      <c r="A5" s="628"/>
      <c r="B5" s="632"/>
      <c r="C5" s="632"/>
      <c r="D5" s="632"/>
      <c r="E5" s="165" t="s">
        <v>581</v>
      </c>
      <c r="F5" s="548" t="s">
        <v>582</v>
      </c>
    </row>
    <row r="6" spans="1:9" ht="21" customHeight="1">
      <c r="A6" s="635" t="s">
        <v>72</v>
      </c>
      <c r="B6" s="636"/>
      <c r="C6" s="636"/>
      <c r="D6" s="636"/>
      <c r="E6" s="637"/>
      <c r="F6" s="638"/>
    </row>
    <row r="7" spans="1:9" ht="27" customHeight="1">
      <c r="A7" s="129" t="s">
        <v>439</v>
      </c>
      <c r="B7" s="557">
        <v>1054012</v>
      </c>
      <c r="C7" s="557">
        <v>1020809</v>
      </c>
      <c r="D7" s="557">
        <v>1005612</v>
      </c>
      <c r="E7" s="131">
        <f>D7/B7-1</f>
        <v>-4.5919780799459575E-2</v>
      </c>
      <c r="F7" s="131">
        <f>D7/C7-1</f>
        <v>-1.4887212005380013E-2</v>
      </c>
    </row>
    <row r="8" spans="1:9" ht="27" customHeight="1">
      <c r="A8" s="132" t="s">
        <v>257</v>
      </c>
      <c r="B8" s="163">
        <v>49210</v>
      </c>
      <c r="C8" s="163">
        <v>43260</v>
      </c>
      <c r="D8" s="163">
        <v>40762</v>
      </c>
      <c r="E8" s="134">
        <f t="shared" ref="E8:E11" si="0">D8/B8-1</f>
        <v>-0.1716724243040032</v>
      </c>
      <c r="F8" s="134">
        <f t="shared" ref="F8:F11" si="1">D8/C8-1</f>
        <v>-5.7743874248728622E-2</v>
      </c>
    </row>
    <row r="9" spans="1:9" ht="21" customHeight="1">
      <c r="A9" s="135" t="s">
        <v>81</v>
      </c>
      <c r="B9" s="558">
        <v>4437020464.3500004</v>
      </c>
      <c r="C9" s="558">
        <v>4399271031.9700012</v>
      </c>
      <c r="D9" s="558">
        <v>4396371173.039999</v>
      </c>
      <c r="E9" s="134">
        <f t="shared" si="0"/>
        <v>-9.1613936957480879E-3</v>
      </c>
      <c r="F9" s="134">
        <f t="shared" si="1"/>
        <v>-6.5916805510013443E-4</v>
      </c>
      <c r="H9" s="56"/>
      <c r="I9" s="56"/>
    </row>
    <row r="10" spans="1:9" ht="27" customHeight="1">
      <c r="A10" s="132" t="s">
        <v>257</v>
      </c>
      <c r="B10" s="558">
        <v>227006700.67000005</v>
      </c>
      <c r="C10" s="558">
        <v>205802524.00999996</v>
      </c>
      <c r="D10" s="558">
        <v>198132186.45000002</v>
      </c>
      <c r="E10" s="134">
        <f t="shared" si="0"/>
        <v>-0.12719674853111473</v>
      </c>
      <c r="F10" s="134">
        <f t="shared" si="1"/>
        <v>-3.7270376526709836E-2</v>
      </c>
    </row>
    <row r="11" spans="1:9" ht="21" customHeight="1">
      <c r="A11" s="518" t="s">
        <v>440</v>
      </c>
      <c r="B11" s="559">
        <v>1403.22</v>
      </c>
      <c r="C11" s="560">
        <v>1436.53</v>
      </c>
      <c r="D11" s="560">
        <v>1457.28</v>
      </c>
      <c r="E11" s="140">
        <f t="shared" si="0"/>
        <v>3.8525676657972241E-2</v>
      </c>
      <c r="F11" s="140">
        <f t="shared" si="1"/>
        <v>1.4444529526010497E-2</v>
      </c>
      <c r="G11" s="77"/>
    </row>
    <row r="12" spans="1:9" ht="21" customHeight="1">
      <c r="A12" s="639" t="s">
        <v>112</v>
      </c>
      <c r="B12" s="640"/>
      <c r="C12" s="640"/>
      <c r="D12" s="640"/>
      <c r="E12" s="640"/>
      <c r="F12" s="641"/>
      <c r="G12" s="57"/>
    </row>
    <row r="13" spans="1:9" ht="27" customHeight="1">
      <c r="A13" s="520" t="s">
        <v>439</v>
      </c>
      <c r="B13" s="521">
        <v>826255</v>
      </c>
      <c r="C13" s="522">
        <v>797948</v>
      </c>
      <c r="D13" s="523">
        <v>784324</v>
      </c>
      <c r="E13" s="554">
        <f t="shared" ref="E13:E15" si="2">D13/B13-1</f>
        <v>-5.0748255683778054E-2</v>
      </c>
      <c r="F13" s="554">
        <f t="shared" ref="F13:F15" si="3">D13/C13-1</f>
        <v>-1.7073794282334243E-2</v>
      </c>
      <c r="G13" s="57"/>
    </row>
    <row r="14" spans="1:9" ht="21" customHeight="1">
      <c r="A14" s="137" t="s">
        <v>108</v>
      </c>
      <c r="B14" s="142">
        <v>3497017330.6800003</v>
      </c>
      <c r="C14" s="138">
        <v>3454299431.27</v>
      </c>
      <c r="D14" s="143">
        <v>3439392815.9199991</v>
      </c>
      <c r="E14" s="555">
        <f t="shared" si="2"/>
        <v>-1.6478189643056806E-2</v>
      </c>
      <c r="F14" s="555">
        <f t="shared" si="3"/>
        <v>-4.3153801940442049E-3</v>
      </c>
      <c r="G14" s="57"/>
    </row>
    <row r="15" spans="1:9" ht="21" customHeight="1">
      <c r="A15" s="518" t="s">
        <v>109</v>
      </c>
      <c r="B15" s="524">
        <v>1410.79</v>
      </c>
      <c r="C15" s="519">
        <v>1442.99</v>
      </c>
      <c r="D15" s="525">
        <v>1461.72</v>
      </c>
      <c r="E15" s="556">
        <f t="shared" si="2"/>
        <v>3.6100340943726605E-2</v>
      </c>
      <c r="F15" s="556">
        <f t="shared" si="3"/>
        <v>1.2979992931343887E-2</v>
      </c>
      <c r="G15" s="57"/>
    </row>
    <row r="16" spans="1:9" ht="21" customHeight="1">
      <c r="A16" s="639" t="s">
        <v>110</v>
      </c>
      <c r="B16" s="640"/>
      <c r="C16" s="640"/>
      <c r="D16" s="640"/>
      <c r="E16" s="640"/>
      <c r="F16" s="641"/>
      <c r="G16" s="57"/>
    </row>
    <row r="17" spans="1:7" ht="24.75" customHeight="1">
      <c r="A17" s="520" t="s">
        <v>439</v>
      </c>
      <c r="B17" s="521">
        <v>185914</v>
      </c>
      <c r="C17" s="521">
        <v>181836</v>
      </c>
      <c r="D17" s="521">
        <v>179636</v>
      </c>
      <c r="E17" s="554">
        <f t="shared" ref="E17:E21" si="4">D17/B17-1</f>
        <v>-3.3768301472723916E-2</v>
      </c>
      <c r="F17" s="554">
        <f t="shared" ref="F17:F21" si="5">D17/C17-1</f>
        <v>-1.2098814316196971E-2</v>
      </c>
      <c r="G17" s="57"/>
    </row>
    <row r="18" spans="1:7" ht="27" customHeight="1">
      <c r="A18" s="137" t="s">
        <v>258</v>
      </c>
      <c r="B18" s="141">
        <v>12355</v>
      </c>
      <c r="C18" s="141">
        <v>12142</v>
      </c>
      <c r="D18" s="141">
        <v>12042</v>
      </c>
      <c r="E18" s="555">
        <f t="shared" si="4"/>
        <v>-2.5333872925940915E-2</v>
      </c>
      <c r="F18" s="555">
        <f t="shared" si="5"/>
        <v>-8.2358754735628592E-3</v>
      </c>
      <c r="G18" s="57"/>
    </row>
    <row r="19" spans="1:7" ht="21" customHeight="1">
      <c r="A19" s="137" t="s">
        <v>81</v>
      </c>
      <c r="B19" s="142">
        <v>711946961.66999996</v>
      </c>
      <c r="C19" s="139">
        <v>711817549.08000028</v>
      </c>
      <c r="D19" s="527">
        <v>718768374.86999977</v>
      </c>
      <c r="E19" s="555">
        <f t="shared" si="4"/>
        <v>9.58135025114637E-3</v>
      </c>
      <c r="F19" s="555">
        <f t="shared" si="5"/>
        <v>9.7648980402116337E-3</v>
      </c>
      <c r="G19" s="57"/>
    </row>
    <row r="20" spans="1:7" ht="30.75" customHeight="1">
      <c r="A20" s="137" t="s">
        <v>258</v>
      </c>
      <c r="B20" s="142">
        <v>51555382.059999995</v>
      </c>
      <c r="C20" s="143">
        <v>52385627.019999988</v>
      </c>
      <c r="D20" s="142">
        <v>52666970.600000009</v>
      </c>
      <c r="E20" s="555">
        <f t="shared" si="4"/>
        <v>2.1561057169673381E-2</v>
      </c>
      <c r="F20" s="555">
        <f t="shared" si="5"/>
        <v>5.3706254177812163E-3</v>
      </c>
      <c r="G20" s="57"/>
    </row>
    <row r="21" spans="1:7" ht="21" customHeight="1">
      <c r="A21" s="147" t="s">
        <v>111</v>
      </c>
      <c r="B21" s="148">
        <v>1276.48</v>
      </c>
      <c r="C21" s="150">
        <v>1304.8699999999999</v>
      </c>
      <c r="D21" s="150">
        <v>1333.75</v>
      </c>
      <c r="E21" s="556">
        <f t="shared" si="4"/>
        <v>4.4865567811481544E-2</v>
      </c>
      <c r="F21" s="556">
        <f t="shared" si="5"/>
        <v>2.2132472966655659E-2</v>
      </c>
      <c r="G21" s="57"/>
    </row>
    <row r="22" spans="1:7" ht="21" customHeight="1">
      <c r="A22" s="642" t="s">
        <v>445</v>
      </c>
      <c r="B22" s="624"/>
      <c r="C22" s="624"/>
      <c r="D22" s="624"/>
      <c r="E22" s="624"/>
      <c r="F22" s="625"/>
      <c r="G22" s="57"/>
    </row>
    <row r="23" spans="1:7" ht="27" customHeight="1">
      <c r="A23" s="129" t="s">
        <v>439</v>
      </c>
      <c r="B23" s="526">
        <v>41842</v>
      </c>
      <c r="C23" s="130">
        <v>41026</v>
      </c>
      <c r="D23" s="526">
        <v>41652</v>
      </c>
      <c r="E23" s="131">
        <f t="shared" ref="E23:E25" si="6">D23/B23-1</f>
        <v>-4.5408919267720949E-3</v>
      </c>
      <c r="F23" s="131">
        <f t="shared" ref="F23:F25" si="7">D23/C23-1</f>
        <v>1.5258616487105803E-2</v>
      </c>
      <c r="G23" s="57"/>
    </row>
    <row r="24" spans="1:7" ht="21" customHeight="1">
      <c r="A24" s="135" t="s">
        <v>81</v>
      </c>
      <c r="B24" s="144">
        <v>228031349.19999999</v>
      </c>
      <c r="C24" s="146">
        <v>233131491.77000004</v>
      </c>
      <c r="D24" s="145">
        <v>238186895.96999997</v>
      </c>
      <c r="E24" s="134">
        <f t="shared" si="6"/>
        <v>4.4535748289121546E-2</v>
      </c>
      <c r="F24" s="134">
        <f t="shared" si="7"/>
        <v>2.1684776096175806E-2</v>
      </c>
      <c r="G24" s="57"/>
    </row>
    <row r="25" spans="1:7" ht="21" customHeight="1">
      <c r="A25" s="147" t="s">
        <v>109</v>
      </c>
      <c r="B25" s="148">
        <v>1816.59</v>
      </c>
      <c r="C25" s="149">
        <v>1894.19</v>
      </c>
      <c r="D25" s="150">
        <v>1906.18</v>
      </c>
      <c r="E25" s="140">
        <f t="shared" si="6"/>
        <v>4.9317677626762313E-2</v>
      </c>
      <c r="F25" s="140">
        <f t="shared" si="7"/>
        <v>6.3298824299569123E-3</v>
      </c>
      <c r="G25" s="57"/>
    </row>
    <row r="26" spans="1:7" ht="21" customHeight="1">
      <c r="A26" s="622" t="s">
        <v>102</v>
      </c>
      <c r="B26" s="623"/>
      <c r="C26" s="623"/>
      <c r="D26" s="623"/>
      <c r="E26" s="624"/>
      <c r="F26" s="625"/>
      <c r="G26" s="57"/>
    </row>
    <row r="27" spans="1:7" ht="27.75" customHeight="1">
      <c r="A27" s="151" t="s">
        <v>81</v>
      </c>
      <c r="B27" s="152">
        <v>24822.800000000003</v>
      </c>
      <c r="C27" s="153">
        <v>22559.85</v>
      </c>
      <c r="D27" s="154">
        <v>23086.28</v>
      </c>
      <c r="E27" s="155">
        <f>D27/B27-1</f>
        <v>-6.9956652754725623E-2</v>
      </c>
      <c r="F27" s="155">
        <f>D27/C27-1</f>
        <v>2.3334818272284563E-2</v>
      </c>
      <c r="G27" s="57"/>
    </row>
    <row r="28" spans="1:7">
      <c r="G28" s="57"/>
    </row>
    <row r="29" spans="1:7">
      <c r="G29" s="57"/>
    </row>
    <row r="30" spans="1:7" ht="12.75" customHeight="1">
      <c r="G30" s="57"/>
    </row>
    <row r="31" spans="1:7">
      <c r="G31" s="57"/>
    </row>
    <row r="32" spans="1:7">
      <c r="G32" s="57"/>
    </row>
    <row r="33" spans="5:7">
      <c r="G33" s="57"/>
    </row>
    <row r="34" spans="5:7">
      <c r="G34" s="57"/>
    </row>
    <row r="35" spans="5:7">
      <c r="G35" s="57"/>
    </row>
    <row r="36" spans="5:7">
      <c r="G36" s="57"/>
    </row>
    <row r="37" spans="5:7">
      <c r="G37" s="57"/>
    </row>
    <row r="38" spans="5:7">
      <c r="G38" s="57"/>
    </row>
    <row r="39" spans="5:7">
      <c r="G39" s="57"/>
    </row>
    <row r="40" spans="5:7" ht="12.75" customHeight="1">
      <c r="E40" s="537"/>
      <c r="G40" s="57"/>
    </row>
    <row r="41" spans="5:7">
      <c r="G41" s="57"/>
    </row>
    <row r="42" spans="5:7">
      <c r="G42" s="57"/>
    </row>
    <row r="43" spans="5:7">
      <c r="G43" s="57"/>
    </row>
    <row r="44" spans="5:7"/>
    <row r="45" spans="5:7"/>
    <row r="46" spans="5:7"/>
    <row r="47" spans="5:7"/>
    <row r="48" spans="5:7"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4">
    <mergeCell ref="A26:F26"/>
    <mergeCell ref="A1:F1"/>
    <mergeCell ref="A2:F2"/>
    <mergeCell ref="A3:A5"/>
    <mergeCell ref="B3:C3"/>
    <mergeCell ref="D3:F3"/>
    <mergeCell ref="B4:B5"/>
    <mergeCell ref="C4:C5"/>
    <mergeCell ref="D4:D5"/>
    <mergeCell ref="E4:F4"/>
    <mergeCell ref="A6:F6"/>
    <mergeCell ref="A12:F12"/>
    <mergeCell ref="A16:F16"/>
    <mergeCell ref="A22:F22"/>
  </mergeCells>
  <hyperlinks>
    <hyperlink ref="G1"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G34"/>
  <sheetViews>
    <sheetView showGridLines="0" view="pageBreakPreview" topLeftCell="A10" zoomScale="90" zoomScaleNormal="100" zoomScaleSheetLayoutView="90" workbookViewId="0">
      <selection activeCell="G15" sqref="G15"/>
    </sheetView>
  </sheetViews>
  <sheetFormatPr defaultColWidth="8" defaultRowHeight="15"/>
  <cols>
    <col min="1" max="1" width="30.125" style="50" customWidth="1"/>
    <col min="2" max="6" width="11.125" style="50" customWidth="1"/>
    <col min="7" max="7" width="9.75" style="50" customWidth="1"/>
    <col min="8" max="16377" width="8" style="50"/>
    <col min="16378" max="16378" width="0.5" style="50" customWidth="1"/>
    <col min="16379" max="16380" width="0.875" style="50" customWidth="1"/>
    <col min="16381" max="16384" width="0.625" style="50" customWidth="1"/>
  </cols>
  <sheetData>
    <row r="1" spans="1:7" ht="30" customHeight="1">
      <c r="A1" s="626" t="str">
        <f>'Tab 1'!A1:F1</f>
        <v xml:space="preserve"> I. EMERYTURY I RENTY REALIZOWANE PRZEZ KRUS</v>
      </c>
      <c r="B1" s="626"/>
      <c r="C1" s="626"/>
      <c r="D1" s="626"/>
      <c r="E1" s="626"/>
      <c r="F1" s="626"/>
      <c r="G1" s="602" t="s">
        <v>657</v>
      </c>
    </row>
    <row r="2" spans="1:7" s="52" customFormat="1" ht="12.75">
      <c r="A2" s="51"/>
      <c r="B2" s="51"/>
      <c r="C2" s="51"/>
      <c r="D2" s="51"/>
      <c r="E2" s="51"/>
      <c r="F2" s="51"/>
    </row>
    <row r="3" spans="1:7" ht="30" customHeight="1">
      <c r="A3" s="643" t="s">
        <v>585</v>
      </c>
      <c r="B3" s="643"/>
      <c r="C3" s="643"/>
      <c r="D3" s="643"/>
      <c r="E3" s="643"/>
      <c r="F3" s="643"/>
    </row>
    <row r="4" spans="1:7" ht="21" customHeight="1">
      <c r="A4" s="632" t="s">
        <v>15</v>
      </c>
      <c r="B4" s="629" t="s">
        <v>438</v>
      </c>
      <c r="C4" s="630"/>
      <c r="D4" s="629" t="s">
        <v>579</v>
      </c>
      <c r="E4" s="631"/>
      <c r="F4" s="630"/>
    </row>
    <row r="5" spans="1:7" ht="18" customHeight="1">
      <c r="A5" s="632"/>
      <c r="B5" s="632" t="s">
        <v>580</v>
      </c>
      <c r="C5" s="632" t="s">
        <v>572</v>
      </c>
      <c r="D5" s="632" t="s">
        <v>580</v>
      </c>
      <c r="E5" s="644" t="s">
        <v>16</v>
      </c>
      <c r="F5" s="634"/>
    </row>
    <row r="6" spans="1:7" ht="75" customHeight="1">
      <c r="A6" s="632"/>
      <c r="B6" s="632"/>
      <c r="C6" s="632"/>
      <c r="D6" s="632"/>
      <c r="E6" s="550" t="s">
        <v>583</v>
      </c>
      <c r="F6" s="549" t="s">
        <v>584</v>
      </c>
    </row>
    <row r="7" spans="1:7" ht="21" customHeight="1">
      <c r="A7" s="635" t="s">
        <v>72</v>
      </c>
      <c r="B7" s="636"/>
      <c r="C7" s="636"/>
      <c r="D7" s="636"/>
      <c r="E7" s="636"/>
      <c r="F7" s="655"/>
    </row>
    <row r="8" spans="1:7" ht="21" customHeight="1">
      <c r="A8" s="135" t="s">
        <v>446</v>
      </c>
      <c r="B8" s="133">
        <v>638004</v>
      </c>
      <c r="C8" s="133">
        <v>634045</v>
      </c>
      <c r="D8" s="133">
        <v>629189</v>
      </c>
      <c r="E8" s="131">
        <f>D8/B8-1</f>
        <v>-1.3816527796064015E-2</v>
      </c>
      <c r="F8" s="131">
        <f>D8/C8-1</f>
        <v>-7.6587623906820834E-3</v>
      </c>
      <c r="G8" s="58"/>
    </row>
    <row r="9" spans="1:7" ht="21" customHeight="1">
      <c r="A9" s="135" t="s">
        <v>81</v>
      </c>
      <c r="B9" s="136">
        <v>181819022.80000001</v>
      </c>
      <c r="C9" s="136">
        <v>189386942.59</v>
      </c>
      <c r="D9" s="136">
        <v>191448905.04000002</v>
      </c>
      <c r="E9" s="140">
        <f>D9/B9-1</f>
        <v>5.2964107339817934E-2</v>
      </c>
      <c r="F9" s="140">
        <f>D9/C9-1</f>
        <v>1.088756395663415E-2</v>
      </c>
      <c r="G9" s="59"/>
    </row>
    <row r="10" spans="1:7" ht="21" customHeight="1">
      <c r="A10" s="656" t="s">
        <v>112</v>
      </c>
      <c r="B10" s="657"/>
      <c r="C10" s="657"/>
      <c r="D10" s="657"/>
      <c r="E10" s="657"/>
      <c r="F10" s="658"/>
    </row>
    <row r="11" spans="1:7" ht="21" customHeight="1">
      <c r="A11" s="135" t="s">
        <v>92</v>
      </c>
      <c r="B11" s="133">
        <v>513474</v>
      </c>
      <c r="C11" s="133">
        <v>511062</v>
      </c>
      <c r="D11" s="133">
        <v>507693</v>
      </c>
      <c r="E11" s="131">
        <f t="shared" ref="E11:E12" si="0">D11/B11-1</f>
        <v>-1.1258603161990677E-2</v>
      </c>
      <c r="F11" s="131">
        <f t="shared" ref="F11:F12" si="1">D11/C11-1</f>
        <v>-6.5921551592565963E-3</v>
      </c>
    </row>
    <row r="12" spans="1:7" ht="21" customHeight="1">
      <c r="A12" s="135" t="s">
        <v>81</v>
      </c>
      <c r="B12" s="136">
        <v>161295569.40000001</v>
      </c>
      <c r="C12" s="158">
        <v>168133229.03</v>
      </c>
      <c r="D12" s="158">
        <v>170157838.80000001</v>
      </c>
      <c r="E12" s="140">
        <f t="shared" si="0"/>
        <v>5.4944282927092081E-2</v>
      </c>
      <c r="F12" s="140">
        <f t="shared" si="1"/>
        <v>1.2041699202950396E-2</v>
      </c>
    </row>
    <row r="13" spans="1:7" ht="21" customHeight="1">
      <c r="A13" s="656" t="s">
        <v>110</v>
      </c>
      <c r="B13" s="657"/>
      <c r="C13" s="657"/>
      <c r="D13" s="657"/>
      <c r="E13" s="657"/>
      <c r="F13" s="658"/>
    </row>
    <row r="14" spans="1:7" ht="21" customHeight="1">
      <c r="A14" s="135" t="s">
        <v>92</v>
      </c>
      <c r="B14" s="133">
        <v>10950</v>
      </c>
      <c r="C14" s="133">
        <v>10448</v>
      </c>
      <c r="D14" s="133">
        <v>10182</v>
      </c>
      <c r="E14" s="131">
        <f t="shared" ref="E14:E15" si="2">D14/B14-1</f>
        <v>-7.0136986301369886E-2</v>
      </c>
      <c r="F14" s="131">
        <f t="shared" ref="F14:F15" si="3">D14/C14-1</f>
        <v>-2.5459418070444051E-2</v>
      </c>
    </row>
    <row r="15" spans="1:7" ht="21" customHeight="1">
      <c r="A15" s="135" t="s">
        <v>81</v>
      </c>
      <c r="B15" s="136">
        <v>3087521.33</v>
      </c>
      <c r="C15" s="136">
        <v>3064605.54</v>
      </c>
      <c r="D15" s="136">
        <v>3037260.18</v>
      </c>
      <c r="E15" s="140">
        <f t="shared" si="2"/>
        <v>-1.627880251761693E-2</v>
      </c>
      <c r="F15" s="140">
        <f t="shared" si="3"/>
        <v>-8.9229623986125661E-3</v>
      </c>
    </row>
    <row r="16" spans="1:7" ht="21" customHeight="1">
      <c r="A16" s="656" t="s">
        <v>113</v>
      </c>
      <c r="B16" s="657"/>
      <c r="C16" s="657"/>
      <c r="D16" s="657"/>
      <c r="E16" s="657"/>
      <c r="F16" s="658"/>
    </row>
    <row r="17" spans="1:6" ht="21" customHeight="1">
      <c r="A17" s="135" t="s">
        <v>92</v>
      </c>
      <c r="B17" s="133">
        <v>113580</v>
      </c>
      <c r="C17" s="133">
        <v>112534</v>
      </c>
      <c r="D17" s="133">
        <v>111314</v>
      </c>
      <c r="E17" s="131">
        <f t="shared" ref="E17:E18" si="4">D17/B17-1</f>
        <v>-1.9950695544990293E-2</v>
      </c>
      <c r="F17" s="131">
        <f t="shared" ref="F17:F18" si="5">D17/C17-1</f>
        <v>-1.0841168002559187E-2</v>
      </c>
    </row>
    <row r="18" spans="1:6" ht="21" customHeight="1">
      <c r="A18" s="147" t="s">
        <v>81</v>
      </c>
      <c r="B18" s="159">
        <v>17435932.07</v>
      </c>
      <c r="C18" s="149">
        <v>18189108.02</v>
      </c>
      <c r="D18" s="149">
        <v>18253806.059999999</v>
      </c>
      <c r="E18" s="140">
        <f t="shared" si="4"/>
        <v>4.6907385662921852E-2</v>
      </c>
      <c r="F18" s="140">
        <f t="shared" si="5"/>
        <v>3.5569660661127767E-3</v>
      </c>
    </row>
    <row r="19" spans="1:6" s="61" customFormat="1" ht="47.25" customHeight="1">
      <c r="A19" s="51"/>
      <c r="B19" s="60"/>
      <c r="C19" s="60"/>
      <c r="D19" s="60"/>
      <c r="E19" s="60"/>
      <c r="F19" s="60"/>
    </row>
    <row r="20" spans="1:6" ht="22.5" customHeight="1">
      <c r="A20" s="659" t="s">
        <v>447</v>
      </c>
      <c r="B20" s="659"/>
      <c r="C20" s="659"/>
      <c r="D20" s="659"/>
      <c r="E20" s="659"/>
      <c r="F20" s="659"/>
    </row>
    <row r="21" spans="1:6" ht="22.5" customHeight="1">
      <c r="A21" s="646" t="s">
        <v>15</v>
      </c>
      <c r="B21" s="645" t="s">
        <v>114</v>
      </c>
      <c r="C21" s="645" t="s">
        <v>115</v>
      </c>
      <c r="D21" s="628" t="s">
        <v>116</v>
      </c>
      <c r="E21" s="651"/>
      <c r="F21" s="649" t="s">
        <v>541</v>
      </c>
    </row>
    <row r="22" spans="1:6" ht="48" customHeight="1">
      <c r="A22" s="647"/>
      <c r="B22" s="645"/>
      <c r="C22" s="645"/>
      <c r="D22" s="503" t="s">
        <v>117</v>
      </c>
      <c r="E22" s="166" t="s">
        <v>118</v>
      </c>
      <c r="F22" s="650"/>
    </row>
    <row r="23" spans="1:6" ht="15" customHeight="1">
      <c r="A23" s="648"/>
      <c r="B23" s="652" t="s">
        <v>578</v>
      </c>
      <c r="C23" s="653"/>
      <c r="D23" s="653"/>
      <c r="E23" s="653"/>
      <c r="F23" s="654"/>
    </row>
    <row r="24" spans="1:6" ht="21" customHeight="1">
      <c r="A24" s="160" t="s">
        <v>72</v>
      </c>
      <c r="B24" s="553">
        <f>B25+B27+B31</f>
        <v>18303</v>
      </c>
      <c r="C24" s="553">
        <f>C25+C27+C31</f>
        <v>19882</v>
      </c>
      <c r="D24" s="553">
        <f>D25+D27+D31</f>
        <v>19949</v>
      </c>
      <c r="E24" s="553">
        <f t="shared" ref="E24:F24" si="6">E25+E27+E31</f>
        <v>1</v>
      </c>
      <c r="F24" s="553">
        <f t="shared" si="6"/>
        <v>18236</v>
      </c>
    </row>
    <row r="25" spans="1:6" ht="21" customHeight="1">
      <c r="A25" s="161" t="s">
        <v>119</v>
      </c>
      <c r="B25" s="163">
        <v>1275</v>
      </c>
      <c r="C25" s="163">
        <v>5167</v>
      </c>
      <c r="D25" s="163">
        <v>4833</v>
      </c>
      <c r="E25" s="607">
        <v>0</v>
      </c>
      <c r="F25" s="163">
        <v>1609</v>
      </c>
    </row>
    <row r="26" spans="1:6" ht="21" customHeight="1">
      <c r="A26" s="161" t="s">
        <v>120</v>
      </c>
      <c r="B26" s="163">
        <v>2</v>
      </c>
      <c r="C26" s="163">
        <v>7</v>
      </c>
      <c r="D26" s="163">
        <v>7</v>
      </c>
      <c r="E26" s="607">
        <v>0</v>
      </c>
      <c r="F26" s="163">
        <v>2</v>
      </c>
    </row>
    <row r="27" spans="1:6" ht="21" customHeight="1">
      <c r="A27" s="161" t="s">
        <v>121</v>
      </c>
      <c r="B27" s="133">
        <f>B28+B30</f>
        <v>17028</v>
      </c>
      <c r="C27" s="133">
        <f t="shared" ref="C27:F27" si="7">C28+C30</f>
        <v>14715</v>
      </c>
      <c r="D27" s="133">
        <f t="shared" si="7"/>
        <v>15116</v>
      </c>
      <c r="E27" s="133">
        <f t="shared" si="7"/>
        <v>1</v>
      </c>
      <c r="F27" s="133">
        <f t="shared" si="7"/>
        <v>16627</v>
      </c>
    </row>
    <row r="28" spans="1:6" ht="21" customHeight="1">
      <c r="A28" s="161" t="s">
        <v>534</v>
      </c>
      <c r="B28" s="133">
        <v>16671</v>
      </c>
      <c r="C28" s="133">
        <v>13422</v>
      </c>
      <c r="D28" s="133">
        <v>13815</v>
      </c>
      <c r="E28" s="162">
        <v>1</v>
      </c>
      <c r="F28" s="133">
        <v>16278</v>
      </c>
    </row>
    <row r="29" spans="1:6" ht="22.5" customHeight="1">
      <c r="A29" s="161" t="s">
        <v>568</v>
      </c>
      <c r="B29" s="163">
        <v>795</v>
      </c>
      <c r="C29" s="163">
        <v>626</v>
      </c>
      <c r="D29" s="163">
        <v>655</v>
      </c>
      <c r="E29" s="608">
        <v>0</v>
      </c>
      <c r="F29" s="163">
        <v>766</v>
      </c>
    </row>
    <row r="30" spans="1:6" ht="21" customHeight="1">
      <c r="A30" s="161" t="s">
        <v>124</v>
      </c>
      <c r="B30" s="133">
        <v>357</v>
      </c>
      <c r="C30" s="133">
        <v>1293</v>
      </c>
      <c r="D30" s="133">
        <v>1301</v>
      </c>
      <c r="E30" s="608">
        <v>0</v>
      </c>
      <c r="F30" s="133">
        <v>349</v>
      </c>
    </row>
    <row r="31" spans="1:6" ht="22.5">
      <c r="A31" s="164" t="s">
        <v>125</v>
      </c>
      <c r="B31" s="609">
        <v>0</v>
      </c>
      <c r="C31" s="609">
        <v>0</v>
      </c>
      <c r="D31" s="609">
        <v>0</v>
      </c>
      <c r="E31" s="609">
        <v>0</v>
      </c>
      <c r="F31" s="609">
        <v>0</v>
      </c>
    </row>
    <row r="34" spans="2:2">
      <c r="B34" s="528"/>
    </row>
  </sheetData>
  <mergeCells count="20">
    <mergeCell ref="A7:F7"/>
    <mergeCell ref="A10:F10"/>
    <mergeCell ref="A13:F13"/>
    <mergeCell ref="A16:F16"/>
    <mergeCell ref="A20:F20"/>
    <mergeCell ref="B21:B22"/>
    <mergeCell ref="C21:C22"/>
    <mergeCell ref="A21:A23"/>
    <mergeCell ref="F21:F22"/>
    <mergeCell ref="D21:E21"/>
    <mergeCell ref="B23:F23"/>
    <mergeCell ref="A1:F1"/>
    <mergeCell ref="A3:F3"/>
    <mergeCell ref="A4:A6"/>
    <mergeCell ref="B4:C4"/>
    <mergeCell ref="B5:B6"/>
    <mergeCell ref="C5:C6"/>
    <mergeCell ref="D5:D6"/>
    <mergeCell ref="E5:F5"/>
    <mergeCell ref="D4:F4"/>
  </mergeCells>
  <hyperlinks>
    <hyperlink ref="G1" location="'Spis treści'!A1" display="Powrót do spisu" xr:uid="{FB1F7109-A1D3-4C98-AA2B-DD6716BA4880}"/>
  </hyperlinks>
  <printOptions horizontalCentered="1"/>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40"/>
  <sheetViews>
    <sheetView showGridLines="0" view="pageBreakPreview" zoomScale="90" zoomScaleNormal="100" zoomScaleSheetLayoutView="90" workbookViewId="0">
      <selection activeCell="G15" sqref="G15"/>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9" customWidth="1"/>
    <col min="7" max="7" width="10.875" style="1" customWidth="1"/>
    <col min="8" max="8" width="10" style="1" customWidth="1"/>
    <col min="9" max="16383" width="8" style="1"/>
    <col min="16384" max="16384" width="2.5" style="1" customWidth="1"/>
  </cols>
  <sheetData>
    <row r="1" spans="1:11" ht="30" customHeight="1">
      <c r="A1" s="660" t="str">
        <f>'Tab 2 i 3'!A1:F1</f>
        <v xml:space="preserve"> I. EMERYTURY I RENTY REALIZOWANE PRZEZ KRUS</v>
      </c>
      <c r="B1" s="660"/>
      <c r="C1" s="660"/>
      <c r="D1" s="660"/>
      <c r="E1" s="660"/>
      <c r="F1" s="660"/>
      <c r="G1" s="660"/>
      <c r="H1" s="602" t="s">
        <v>657</v>
      </c>
    </row>
    <row r="2" spans="1:11" ht="42.75" customHeight="1">
      <c r="A2" s="661" t="s">
        <v>571</v>
      </c>
      <c r="B2" s="661"/>
      <c r="C2" s="661"/>
      <c r="D2" s="661"/>
      <c r="E2" s="661"/>
      <c r="F2" s="661"/>
      <c r="G2" s="661"/>
      <c r="H2" s="8"/>
    </row>
    <row r="3" spans="1:11" ht="21" customHeight="1">
      <c r="A3" s="667" t="s">
        <v>15</v>
      </c>
      <c r="B3" s="662" t="s">
        <v>126</v>
      </c>
      <c r="C3" s="663" t="s">
        <v>127</v>
      </c>
      <c r="D3" s="664"/>
      <c r="E3" s="664"/>
      <c r="F3" s="664"/>
      <c r="G3" s="665" t="s">
        <v>128</v>
      </c>
      <c r="H3" s="28"/>
    </row>
    <row r="4" spans="1:11" ht="73.5" customHeight="1">
      <c r="A4" s="668"/>
      <c r="B4" s="662"/>
      <c r="C4" s="504" t="s">
        <v>129</v>
      </c>
      <c r="D4" s="504" t="s">
        <v>130</v>
      </c>
      <c r="E4" s="184" t="s">
        <v>131</v>
      </c>
      <c r="F4" s="505" t="s">
        <v>132</v>
      </c>
      <c r="G4" s="666"/>
      <c r="H4" s="28"/>
    </row>
    <row r="5" spans="1:11" ht="21" customHeight="1">
      <c r="A5" s="669"/>
      <c r="B5" s="629" t="s">
        <v>578</v>
      </c>
      <c r="C5" s="631"/>
      <c r="D5" s="631"/>
      <c r="E5" s="631"/>
      <c r="F5" s="631"/>
      <c r="G5" s="630"/>
      <c r="H5" s="28"/>
    </row>
    <row r="6" spans="1:11" ht="21" customHeight="1">
      <c r="A6" s="160" t="s">
        <v>72</v>
      </c>
      <c r="B6" s="168">
        <f>C6+G6</f>
        <v>19949</v>
      </c>
      <c r="C6" s="168">
        <f>D6+E6</f>
        <v>19673</v>
      </c>
      <c r="D6" s="168">
        <f>D7+D9+D13</f>
        <v>18018</v>
      </c>
      <c r="E6" s="169">
        <f>E7+E9</f>
        <v>1655</v>
      </c>
      <c r="F6" s="512">
        <f>E6/C6</f>
        <v>8.4125451125908607E-2</v>
      </c>
      <c r="G6" s="170">
        <f>G7+G9</f>
        <v>276</v>
      </c>
      <c r="H6" s="62"/>
    </row>
    <row r="7" spans="1:11" ht="21" customHeight="1">
      <c r="A7" s="161" t="s">
        <v>119</v>
      </c>
      <c r="B7" s="171">
        <v>4833</v>
      </c>
      <c r="C7" s="171">
        <v>4769</v>
      </c>
      <c r="D7" s="171">
        <v>4350</v>
      </c>
      <c r="E7" s="171">
        <v>419</v>
      </c>
      <c r="F7" s="513">
        <f t="shared" ref="F7:F12" si="0">E7/C7</f>
        <v>8.7859089955965614E-2</v>
      </c>
      <c r="G7" s="171">
        <v>64</v>
      </c>
      <c r="H7" s="28"/>
      <c r="K7" s="63"/>
    </row>
    <row r="8" spans="1:11" ht="21" customHeight="1">
      <c r="A8" s="161" t="s">
        <v>120</v>
      </c>
      <c r="B8" s="171">
        <v>7</v>
      </c>
      <c r="C8" s="171">
        <v>7</v>
      </c>
      <c r="D8" s="171">
        <v>6</v>
      </c>
      <c r="E8" s="172">
        <v>1</v>
      </c>
      <c r="F8" s="513">
        <f t="shared" si="0"/>
        <v>0.14285714285714285</v>
      </c>
      <c r="G8" s="613">
        <v>0</v>
      </c>
      <c r="H8" s="28"/>
      <c r="K8" s="63"/>
    </row>
    <row r="9" spans="1:11" ht="21" customHeight="1">
      <c r="A9" s="161" t="s">
        <v>121</v>
      </c>
      <c r="B9" s="171">
        <f t="shared" ref="B9" si="1">C9+G9</f>
        <v>15116</v>
      </c>
      <c r="C9" s="171">
        <f t="shared" ref="C9" si="2">D9+E9</f>
        <v>14904</v>
      </c>
      <c r="D9" s="171">
        <f>D10+D12</f>
        <v>13668</v>
      </c>
      <c r="E9" s="171">
        <f>E10+E12</f>
        <v>1236</v>
      </c>
      <c r="F9" s="513">
        <f t="shared" si="0"/>
        <v>8.2930756843800316E-2</v>
      </c>
      <c r="G9" s="173">
        <v>212</v>
      </c>
      <c r="H9" s="28"/>
      <c r="K9" s="63"/>
    </row>
    <row r="10" spans="1:11" ht="21" customHeight="1">
      <c r="A10" s="161" t="s">
        <v>122</v>
      </c>
      <c r="B10" s="171">
        <v>13815</v>
      </c>
      <c r="C10" s="171">
        <v>13630</v>
      </c>
      <c r="D10" s="174">
        <v>12451</v>
      </c>
      <c r="E10" s="175">
        <v>1179</v>
      </c>
      <c r="F10" s="513">
        <f t="shared" si="0"/>
        <v>8.6500366837857667E-2</v>
      </c>
      <c r="G10" s="176">
        <v>185</v>
      </c>
      <c r="H10" s="28"/>
      <c r="K10" s="63"/>
    </row>
    <row r="11" spans="1:11" ht="24" customHeight="1">
      <c r="A11" s="161" t="s">
        <v>123</v>
      </c>
      <c r="B11" s="171">
        <v>655</v>
      </c>
      <c r="C11" s="171">
        <v>644</v>
      </c>
      <c r="D11" s="174">
        <v>538</v>
      </c>
      <c r="E11" s="174">
        <v>106</v>
      </c>
      <c r="F11" s="513">
        <f t="shared" si="0"/>
        <v>0.16459627329192547</v>
      </c>
      <c r="G11" s="173">
        <v>11</v>
      </c>
      <c r="H11" s="28"/>
      <c r="K11" s="63"/>
    </row>
    <row r="12" spans="1:11" ht="21" customHeight="1">
      <c r="A12" s="161" t="s">
        <v>124</v>
      </c>
      <c r="B12" s="171">
        <v>1301</v>
      </c>
      <c r="C12" s="171">
        <v>1274</v>
      </c>
      <c r="D12" s="171">
        <v>1217</v>
      </c>
      <c r="E12" s="172">
        <v>57</v>
      </c>
      <c r="F12" s="513">
        <f t="shared" si="0"/>
        <v>4.4740973312401885E-2</v>
      </c>
      <c r="G12" s="173">
        <v>27</v>
      </c>
      <c r="H12" s="28"/>
      <c r="K12" s="63"/>
    </row>
    <row r="13" spans="1:11" ht="22.5" customHeight="1">
      <c r="A13" s="164" t="s">
        <v>125</v>
      </c>
      <c r="B13" s="177">
        <v>0</v>
      </c>
      <c r="C13" s="177">
        <v>0</v>
      </c>
      <c r="D13" s="177">
        <v>0</v>
      </c>
      <c r="E13" s="177">
        <v>0</v>
      </c>
      <c r="F13" s="529" t="s">
        <v>524</v>
      </c>
      <c r="G13" s="177">
        <v>0</v>
      </c>
      <c r="H13" s="28"/>
      <c r="K13" s="63"/>
    </row>
    <row r="14" spans="1:11" ht="27.75" customHeight="1">
      <c r="A14" s="191"/>
      <c r="B14" s="192"/>
      <c r="C14" s="192"/>
      <c r="D14" s="192"/>
      <c r="E14" s="193"/>
      <c r="F14" s="193"/>
      <c r="G14" s="193"/>
      <c r="H14" s="28"/>
      <c r="K14" s="63"/>
    </row>
    <row r="15" spans="1:11" ht="30" customHeight="1">
      <c r="A15" s="661" t="s">
        <v>500</v>
      </c>
      <c r="B15" s="661"/>
      <c r="C15" s="661"/>
      <c r="D15" s="661"/>
      <c r="E15" s="661"/>
      <c r="F15" s="661"/>
      <c r="G15" s="661"/>
      <c r="H15" s="8"/>
    </row>
    <row r="16" spans="1:11" s="64" customFormat="1" ht="18" customHeight="1">
      <c r="A16" s="667" t="s">
        <v>15</v>
      </c>
      <c r="B16" s="662" t="s">
        <v>126</v>
      </c>
      <c r="C16" s="663" t="s">
        <v>127</v>
      </c>
      <c r="D16" s="664"/>
      <c r="E16" s="664"/>
      <c r="F16" s="664"/>
      <c r="G16" s="667" t="s">
        <v>128</v>
      </c>
    </row>
    <row r="17" spans="1:8" ht="73.5" customHeight="1">
      <c r="A17" s="668"/>
      <c r="B17" s="662"/>
      <c r="C17" s="502" t="s">
        <v>129</v>
      </c>
      <c r="D17" s="502" t="s">
        <v>130</v>
      </c>
      <c r="E17" s="502" t="s">
        <v>131</v>
      </c>
      <c r="F17" s="505" t="s">
        <v>132</v>
      </c>
      <c r="G17" s="669"/>
    </row>
    <row r="18" spans="1:8" ht="20.25" customHeight="1">
      <c r="A18" s="669"/>
      <c r="B18" s="629" t="str">
        <f>B5</f>
        <v>I KWARTAŁ 2022 R.</v>
      </c>
      <c r="C18" s="631"/>
      <c r="D18" s="631"/>
      <c r="E18" s="631"/>
      <c r="F18" s="631"/>
      <c r="G18" s="630"/>
    </row>
    <row r="19" spans="1:8" ht="21" customHeight="1">
      <c r="A19" s="178" t="s">
        <v>72</v>
      </c>
      <c r="B19" s="170">
        <f>SUM(B20:B35)</f>
        <v>19949</v>
      </c>
      <c r="C19" s="170">
        <f>SUM(C20:C35)</f>
        <v>19673</v>
      </c>
      <c r="D19" s="170">
        <f>SUM(D20:D35)</f>
        <v>18018</v>
      </c>
      <c r="E19" s="170">
        <f>SUM(E20:E35)</f>
        <v>1655</v>
      </c>
      <c r="F19" s="514">
        <f>E19/C19</f>
        <v>8.4125451125908607E-2</v>
      </c>
      <c r="G19" s="170">
        <f>SUM(G20:G35)</f>
        <v>276</v>
      </c>
      <c r="H19" s="65"/>
    </row>
    <row r="20" spans="1:8" ht="21" customHeight="1">
      <c r="A20" s="179" t="s">
        <v>45</v>
      </c>
      <c r="B20" s="176">
        <f>C20+G20</f>
        <v>579</v>
      </c>
      <c r="C20" s="173">
        <f>SUM(D20:E20)</f>
        <v>577</v>
      </c>
      <c r="D20" s="176">
        <v>526</v>
      </c>
      <c r="E20" s="176">
        <v>51</v>
      </c>
      <c r="F20" s="515">
        <f t="shared" ref="F20:F35" si="3">E20/C20</f>
        <v>8.838821490467938E-2</v>
      </c>
      <c r="G20" s="176">
        <v>2</v>
      </c>
      <c r="H20" s="65"/>
    </row>
    <row r="21" spans="1:8" ht="21" customHeight="1">
      <c r="A21" s="179" t="s">
        <v>46</v>
      </c>
      <c r="B21" s="176">
        <f t="shared" ref="B21:B35" si="4">C21+G21</f>
        <v>1226</v>
      </c>
      <c r="C21" s="173">
        <f t="shared" ref="C21:C35" si="5">SUM(D21:E21)</f>
        <v>1216</v>
      </c>
      <c r="D21" s="176">
        <v>1125</v>
      </c>
      <c r="E21" s="176">
        <v>91</v>
      </c>
      <c r="F21" s="515">
        <f t="shared" si="3"/>
        <v>7.4835526315789477E-2</v>
      </c>
      <c r="G21" s="176">
        <v>10</v>
      </c>
      <c r="H21" s="65"/>
    </row>
    <row r="22" spans="1:8" ht="21" customHeight="1">
      <c r="A22" s="179" t="s">
        <v>47</v>
      </c>
      <c r="B22" s="176">
        <f t="shared" si="4"/>
        <v>2253</v>
      </c>
      <c r="C22" s="173">
        <f t="shared" si="5"/>
        <v>2216</v>
      </c>
      <c r="D22" s="176">
        <v>1971</v>
      </c>
      <c r="E22" s="176">
        <v>245</v>
      </c>
      <c r="F22" s="515">
        <f t="shared" si="3"/>
        <v>0.11055956678700361</v>
      </c>
      <c r="G22" s="176">
        <v>37</v>
      </c>
      <c r="H22" s="65"/>
    </row>
    <row r="23" spans="1:8" ht="21" customHeight="1">
      <c r="A23" s="179" t="s">
        <v>48</v>
      </c>
      <c r="B23" s="176">
        <f t="shared" si="4"/>
        <v>235</v>
      </c>
      <c r="C23" s="173">
        <f t="shared" si="5"/>
        <v>229</v>
      </c>
      <c r="D23" s="176">
        <v>223</v>
      </c>
      <c r="E23" s="176">
        <v>6</v>
      </c>
      <c r="F23" s="515">
        <f t="shared" si="3"/>
        <v>2.6200873362445413E-2</v>
      </c>
      <c r="G23" s="176">
        <v>6</v>
      </c>
      <c r="H23" s="66"/>
    </row>
    <row r="24" spans="1:8" ht="21" customHeight="1">
      <c r="A24" s="179" t="s">
        <v>49</v>
      </c>
      <c r="B24" s="176">
        <f t="shared" si="4"/>
        <v>1368</v>
      </c>
      <c r="C24" s="173">
        <f t="shared" si="5"/>
        <v>1362</v>
      </c>
      <c r="D24" s="176">
        <v>1219</v>
      </c>
      <c r="E24" s="176">
        <v>143</v>
      </c>
      <c r="F24" s="515">
        <f t="shared" si="3"/>
        <v>0.10499265785609398</v>
      </c>
      <c r="G24" s="176">
        <v>6</v>
      </c>
      <c r="H24" s="66"/>
    </row>
    <row r="25" spans="1:8" ht="21" customHeight="1">
      <c r="A25" s="179" t="s">
        <v>50</v>
      </c>
      <c r="B25" s="176">
        <f t="shared" si="4"/>
        <v>2599</v>
      </c>
      <c r="C25" s="173">
        <f t="shared" si="5"/>
        <v>2573</v>
      </c>
      <c r="D25" s="176">
        <v>2434</v>
      </c>
      <c r="E25" s="176">
        <v>139</v>
      </c>
      <c r="F25" s="515">
        <f t="shared" si="3"/>
        <v>5.4022541780023317E-2</v>
      </c>
      <c r="G25" s="176">
        <v>26</v>
      </c>
      <c r="H25" s="65"/>
    </row>
    <row r="26" spans="1:8" ht="21" customHeight="1">
      <c r="A26" s="179" t="s">
        <v>51</v>
      </c>
      <c r="B26" s="176">
        <f t="shared" si="4"/>
        <v>2843</v>
      </c>
      <c r="C26" s="173">
        <f t="shared" si="5"/>
        <v>2812</v>
      </c>
      <c r="D26" s="176">
        <v>2551</v>
      </c>
      <c r="E26" s="176">
        <v>261</v>
      </c>
      <c r="F26" s="515">
        <f t="shared" si="3"/>
        <v>9.2816500711237551E-2</v>
      </c>
      <c r="G26" s="176">
        <v>31</v>
      </c>
      <c r="H26" s="65"/>
    </row>
    <row r="27" spans="1:8" ht="21" customHeight="1">
      <c r="A27" s="179" t="s">
        <v>52</v>
      </c>
      <c r="B27" s="176">
        <f t="shared" si="4"/>
        <v>274</v>
      </c>
      <c r="C27" s="173">
        <f t="shared" si="5"/>
        <v>270</v>
      </c>
      <c r="D27" s="176">
        <v>225</v>
      </c>
      <c r="E27" s="176">
        <v>45</v>
      </c>
      <c r="F27" s="515">
        <f t="shared" si="3"/>
        <v>0.16666666666666666</v>
      </c>
      <c r="G27" s="176">
        <v>4</v>
      </c>
      <c r="H27" s="65"/>
    </row>
    <row r="28" spans="1:8" ht="21" customHeight="1">
      <c r="A28" s="179" t="s">
        <v>53</v>
      </c>
      <c r="B28" s="176">
        <f t="shared" si="4"/>
        <v>1394</v>
      </c>
      <c r="C28" s="173">
        <f t="shared" si="5"/>
        <v>1362</v>
      </c>
      <c r="D28" s="176">
        <v>1264</v>
      </c>
      <c r="E28" s="176">
        <v>98</v>
      </c>
      <c r="F28" s="515">
        <f t="shared" si="3"/>
        <v>7.1953010279001473E-2</v>
      </c>
      <c r="G28" s="176">
        <v>32</v>
      </c>
      <c r="H28" s="65"/>
    </row>
    <row r="29" spans="1:8" ht="21" customHeight="1">
      <c r="A29" s="179" t="s">
        <v>54</v>
      </c>
      <c r="B29" s="176">
        <f t="shared" si="4"/>
        <v>1275</v>
      </c>
      <c r="C29" s="173">
        <f t="shared" si="5"/>
        <v>1258</v>
      </c>
      <c r="D29" s="176">
        <v>1119</v>
      </c>
      <c r="E29" s="176">
        <v>139</v>
      </c>
      <c r="F29" s="515">
        <f t="shared" si="3"/>
        <v>0.11049284578696343</v>
      </c>
      <c r="G29" s="176">
        <v>17</v>
      </c>
      <c r="H29" s="65"/>
    </row>
    <row r="30" spans="1:8" ht="21" customHeight="1">
      <c r="A30" s="179" t="s">
        <v>55</v>
      </c>
      <c r="B30" s="176">
        <f t="shared" si="4"/>
        <v>779</v>
      </c>
      <c r="C30" s="173">
        <f t="shared" si="5"/>
        <v>767</v>
      </c>
      <c r="D30" s="176">
        <v>712</v>
      </c>
      <c r="E30" s="176">
        <v>55</v>
      </c>
      <c r="F30" s="515">
        <f t="shared" si="3"/>
        <v>7.1707953063885263E-2</v>
      </c>
      <c r="G30" s="176">
        <v>12</v>
      </c>
      <c r="H30" s="65"/>
    </row>
    <row r="31" spans="1:8" ht="21" customHeight="1">
      <c r="A31" s="179" t="s">
        <v>56</v>
      </c>
      <c r="B31" s="176">
        <f t="shared" si="4"/>
        <v>611</v>
      </c>
      <c r="C31" s="173">
        <f t="shared" si="5"/>
        <v>601</v>
      </c>
      <c r="D31" s="176">
        <v>558</v>
      </c>
      <c r="E31" s="176">
        <v>43</v>
      </c>
      <c r="F31" s="515">
        <f t="shared" si="3"/>
        <v>7.1547420965058242E-2</v>
      </c>
      <c r="G31" s="176">
        <v>10</v>
      </c>
      <c r="H31" s="65"/>
    </row>
    <row r="32" spans="1:8" ht="21" customHeight="1">
      <c r="A32" s="179" t="s">
        <v>57</v>
      </c>
      <c r="B32" s="176">
        <f t="shared" si="4"/>
        <v>980</v>
      </c>
      <c r="C32" s="173">
        <f t="shared" si="5"/>
        <v>947</v>
      </c>
      <c r="D32" s="176">
        <v>831</v>
      </c>
      <c r="E32" s="176">
        <v>116</v>
      </c>
      <c r="F32" s="515">
        <f t="shared" si="3"/>
        <v>0.12249208025343189</v>
      </c>
      <c r="G32" s="176">
        <v>33</v>
      </c>
      <c r="H32" s="65"/>
    </row>
    <row r="33" spans="1:8" ht="21" customHeight="1">
      <c r="A33" s="179" t="s">
        <v>58</v>
      </c>
      <c r="B33" s="176">
        <f t="shared" si="4"/>
        <v>684</v>
      </c>
      <c r="C33" s="173">
        <f t="shared" si="5"/>
        <v>667</v>
      </c>
      <c r="D33" s="176">
        <v>592</v>
      </c>
      <c r="E33" s="176">
        <v>75</v>
      </c>
      <c r="F33" s="515">
        <f t="shared" si="3"/>
        <v>0.11244377811094453</v>
      </c>
      <c r="G33" s="176">
        <v>17</v>
      </c>
      <c r="H33" s="65"/>
    </row>
    <row r="34" spans="1:8" ht="21" customHeight="1">
      <c r="A34" s="179" t="s">
        <v>59</v>
      </c>
      <c r="B34" s="176">
        <f t="shared" si="4"/>
        <v>2490</v>
      </c>
      <c r="C34" s="173">
        <f t="shared" si="5"/>
        <v>2467</v>
      </c>
      <c r="D34" s="176">
        <v>2346</v>
      </c>
      <c r="E34" s="176">
        <v>121</v>
      </c>
      <c r="F34" s="515">
        <f t="shared" si="3"/>
        <v>4.9047426023510338E-2</v>
      </c>
      <c r="G34" s="176">
        <v>23</v>
      </c>
      <c r="H34" s="65"/>
    </row>
    <row r="35" spans="1:8" ht="21" customHeight="1">
      <c r="A35" s="180" t="s">
        <v>60</v>
      </c>
      <c r="B35" s="181">
        <f t="shared" si="4"/>
        <v>359</v>
      </c>
      <c r="C35" s="182">
        <f t="shared" si="5"/>
        <v>349</v>
      </c>
      <c r="D35" s="181">
        <v>322</v>
      </c>
      <c r="E35" s="183">
        <v>27</v>
      </c>
      <c r="F35" s="516">
        <f t="shared" si="3"/>
        <v>7.7363896848137534E-2</v>
      </c>
      <c r="G35" s="181">
        <v>10</v>
      </c>
      <c r="H35" s="65"/>
    </row>
    <row r="36" spans="1:8" ht="15">
      <c r="A36" s="3"/>
      <c r="B36" s="67"/>
      <c r="C36" s="67"/>
      <c r="D36" s="67"/>
      <c r="E36" s="67"/>
      <c r="F36" s="68"/>
      <c r="G36" s="67"/>
      <c r="H36" s="65"/>
    </row>
    <row r="37" spans="1:8">
      <c r="B37" s="12"/>
      <c r="C37" s="12"/>
      <c r="D37" s="12"/>
      <c r="E37" s="12"/>
      <c r="G37" s="12"/>
    </row>
    <row r="38" spans="1:8">
      <c r="B38" s="12"/>
      <c r="C38" s="12"/>
      <c r="D38" s="12"/>
      <c r="E38" s="12"/>
      <c r="G38" s="12"/>
    </row>
    <row r="40" spans="1:8">
      <c r="G40" s="534"/>
    </row>
  </sheetData>
  <mergeCells count="13">
    <mergeCell ref="A15:G15"/>
    <mergeCell ref="B16:B17"/>
    <mergeCell ref="C16:F16"/>
    <mergeCell ref="G16:G17"/>
    <mergeCell ref="A16:A18"/>
    <mergeCell ref="B18:G18"/>
    <mergeCell ref="A1:G1"/>
    <mergeCell ref="A2:G2"/>
    <mergeCell ref="B3:B4"/>
    <mergeCell ref="C3:F3"/>
    <mergeCell ref="G3:G4"/>
    <mergeCell ref="A3:A5"/>
    <mergeCell ref="B5:G5"/>
  </mergeCells>
  <hyperlinks>
    <hyperlink ref="H1"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9:B35 C19:E19 G19" unlockedFormula="1"/>
    <ignoredError sqref="F6 F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H40"/>
  <sheetViews>
    <sheetView showGridLines="0" view="pageBreakPreview" zoomScale="90" zoomScaleNormal="100" zoomScaleSheetLayoutView="90" workbookViewId="0">
      <selection activeCell="G15" sqref="G15"/>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660" t="str">
        <f>'Tab 4 i 5'!A1:G1</f>
        <v xml:space="preserve"> I. EMERYTURY I RENTY REALIZOWANE PRZEZ KRUS</v>
      </c>
      <c r="B1" s="660"/>
      <c r="C1" s="660"/>
      <c r="D1" s="660"/>
      <c r="E1" s="660"/>
      <c r="F1" s="660"/>
      <c r="G1" s="660"/>
      <c r="H1" s="602" t="s">
        <v>657</v>
      </c>
    </row>
    <row r="2" spans="1:8" ht="33" customHeight="1"/>
    <row r="3" spans="1:8" ht="39" customHeight="1">
      <c r="A3" s="671" t="s">
        <v>586</v>
      </c>
      <c r="B3" s="671"/>
      <c r="C3" s="671"/>
      <c r="D3" s="671"/>
      <c r="E3" s="671"/>
      <c r="F3" s="671"/>
      <c r="G3" s="671"/>
    </row>
    <row r="4" spans="1:8" ht="75" customHeight="1">
      <c r="A4" s="676" t="s">
        <v>15</v>
      </c>
      <c r="B4" s="507" t="s">
        <v>133</v>
      </c>
      <c r="C4" s="507" t="s">
        <v>134</v>
      </c>
      <c r="D4" s="507" t="s">
        <v>135</v>
      </c>
      <c r="E4" s="507" t="s">
        <v>136</v>
      </c>
      <c r="F4" s="507" t="s">
        <v>137</v>
      </c>
    </row>
    <row r="5" spans="1:8" ht="15" customHeight="1">
      <c r="A5" s="677"/>
      <c r="B5" s="678" t="str">
        <f>'Tab 2 i 3'!B23:F23</f>
        <v>I KWARTAŁ 2022 R.</v>
      </c>
      <c r="C5" s="679"/>
      <c r="D5" s="679"/>
      <c r="E5" s="679"/>
      <c r="F5" s="680"/>
    </row>
    <row r="6" spans="1:8" ht="21" customHeight="1">
      <c r="A6" s="185" t="s">
        <v>72</v>
      </c>
      <c r="B6" s="185">
        <f>B7+B9</f>
        <v>896</v>
      </c>
      <c r="C6" s="185">
        <f t="shared" ref="C6:F6" si="0">C7+C9</f>
        <v>686</v>
      </c>
      <c r="D6" s="185">
        <f t="shared" si="0"/>
        <v>121</v>
      </c>
      <c r="E6" s="185">
        <f t="shared" si="0"/>
        <v>702</v>
      </c>
      <c r="F6" s="185">
        <f t="shared" si="0"/>
        <v>952</v>
      </c>
    </row>
    <row r="7" spans="1:8" ht="21" customHeight="1">
      <c r="A7" s="186" t="s">
        <v>119</v>
      </c>
      <c r="B7" s="566">
        <v>277</v>
      </c>
      <c r="C7" s="566">
        <v>250</v>
      </c>
      <c r="D7" s="566">
        <v>48</v>
      </c>
      <c r="E7" s="566">
        <v>256</v>
      </c>
      <c r="F7" s="566">
        <v>301</v>
      </c>
    </row>
    <row r="8" spans="1:8" ht="21" customHeight="1">
      <c r="A8" s="186" t="s">
        <v>120</v>
      </c>
      <c r="B8" s="566">
        <v>15</v>
      </c>
      <c r="C8" s="566">
        <v>12</v>
      </c>
      <c r="D8" s="566">
        <v>2</v>
      </c>
      <c r="E8" s="566">
        <v>14</v>
      </c>
      <c r="F8" s="566">
        <v>13</v>
      </c>
    </row>
    <row r="9" spans="1:8" ht="21" customHeight="1">
      <c r="A9" s="186" t="s">
        <v>121</v>
      </c>
      <c r="B9" s="186">
        <f>B10+B12</f>
        <v>619</v>
      </c>
      <c r="C9" s="186">
        <f t="shared" ref="C9:F9" si="1">C10+C12</f>
        <v>436</v>
      </c>
      <c r="D9" s="186">
        <f t="shared" si="1"/>
        <v>73</v>
      </c>
      <c r="E9" s="186">
        <f t="shared" si="1"/>
        <v>446</v>
      </c>
      <c r="F9" s="186">
        <f t="shared" si="1"/>
        <v>651</v>
      </c>
    </row>
    <row r="10" spans="1:8" ht="21" customHeight="1">
      <c r="A10" s="186" t="s">
        <v>122</v>
      </c>
      <c r="B10" s="566">
        <v>532</v>
      </c>
      <c r="C10" s="566">
        <v>353</v>
      </c>
      <c r="D10" s="566">
        <v>56</v>
      </c>
      <c r="E10" s="566">
        <v>354</v>
      </c>
      <c r="F10" s="566">
        <v>562</v>
      </c>
    </row>
    <row r="11" spans="1:8" ht="27.75" customHeight="1">
      <c r="A11" s="188" t="s">
        <v>123</v>
      </c>
      <c r="B11" s="566">
        <v>9</v>
      </c>
      <c r="C11" s="566">
        <v>12</v>
      </c>
      <c r="D11" s="566">
        <v>1</v>
      </c>
      <c r="E11" s="566">
        <v>6</v>
      </c>
      <c r="F11" s="566">
        <v>15</v>
      </c>
    </row>
    <row r="12" spans="1:8" ht="21" customHeight="1">
      <c r="A12" s="189" t="s">
        <v>124</v>
      </c>
      <c r="B12" s="567">
        <v>87</v>
      </c>
      <c r="C12" s="567">
        <v>83</v>
      </c>
      <c r="D12" s="567">
        <v>17</v>
      </c>
      <c r="E12" s="567">
        <v>92</v>
      </c>
      <c r="F12" s="567">
        <v>89</v>
      </c>
    </row>
    <row r="13" spans="1:8" ht="39.75" customHeight="1"/>
    <row r="14" spans="1:8" ht="36" customHeight="1">
      <c r="A14" s="675" t="s">
        <v>587</v>
      </c>
      <c r="B14" s="675"/>
      <c r="C14" s="675"/>
      <c r="D14" s="675"/>
      <c r="E14" s="675"/>
      <c r="F14" s="675"/>
      <c r="G14" s="675"/>
    </row>
    <row r="15" spans="1:8" ht="21" customHeight="1">
      <c r="A15" s="676" t="s">
        <v>15</v>
      </c>
      <c r="B15" s="672" t="s">
        <v>127</v>
      </c>
      <c r="C15" s="672"/>
      <c r="D15" s="672"/>
      <c r="E15" s="672"/>
      <c r="F15" s="672"/>
      <c r="G15" s="672"/>
    </row>
    <row r="16" spans="1:8" ht="21" customHeight="1">
      <c r="A16" s="681"/>
      <c r="B16" s="672" t="s">
        <v>129</v>
      </c>
      <c r="C16" s="673" t="s">
        <v>75</v>
      </c>
      <c r="D16" s="673"/>
      <c r="E16" s="673"/>
      <c r="F16" s="673"/>
      <c r="G16" s="674" t="s">
        <v>138</v>
      </c>
    </row>
    <row r="17" spans="1:7" ht="21" customHeight="1">
      <c r="A17" s="681"/>
      <c r="B17" s="672"/>
      <c r="C17" s="674" t="s">
        <v>139</v>
      </c>
      <c r="D17" s="674"/>
      <c r="E17" s="674"/>
      <c r="F17" s="674" t="s">
        <v>140</v>
      </c>
      <c r="G17" s="674"/>
    </row>
    <row r="18" spans="1:7" ht="56.25">
      <c r="A18" s="681"/>
      <c r="B18" s="672"/>
      <c r="C18" s="507" t="s">
        <v>117</v>
      </c>
      <c r="D18" s="507" t="s">
        <v>448</v>
      </c>
      <c r="E18" s="507" t="s">
        <v>141</v>
      </c>
      <c r="F18" s="674"/>
      <c r="G18" s="674"/>
    </row>
    <row r="19" spans="1:7" ht="15" customHeight="1">
      <c r="A19" s="677"/>
      <c r="B19" s="682" t="str">
        <f>B5</f>
        <v>I KWARTAŁ 2022 R.</v>
      </c>
      <c r="C19" s="683"/>
      <c r="D19" s="683"/>
      <c r="E19" s="683"/>
      <c r="F19" s="683"/>
      <c r="G19" s="684"/>
    </row>
    <row r="20" spans="1:7" ht="21" customHeight="1">
      <c r="A20" s="185" t="s">
        <v>72</v>
      </c>
      <c r="B20" s="185">
        <f>C20+F20+G20</f>
        <v>631</v>
      </c>
      <c r="C20" s="185">
        <f>SUM(D20:E20)</f>
        <v>442</v>
      </c>
      <c r="D20" s="185">
        <f>D21+D23</f>
        <v>193</v>
      </c>
      <c r="E20" s="185">
        <f t="shared" ref="E20:G20" si="2">E21+E23</f>
        <v>249</v>
      </c>
      <c r="F20" s="185">
        <f t="shared" si="2"/>
        <v>100</v>
      </c>
      <c r="G20" s="185">
        <f t="shared" si="2"/>
        <v>89</v>
      </c>
    </row>
    <row r="21" spans="1:7" ht="21" customHeight="1">
      <c r="A21" s="186" t="s">
        <v>119</v>
      </c>
      <c r="B21" s="186">
        <f t="shared" ref="B21:B26" si="3">C21+F21+G21</f>
        <v>244</v>
      </c>
      <c r="C21" s="186">
        <f t="shared" ref="C21:C26" si="4">SUM(D21:E21)</f>
        <v>155</v>
      </c>
      <c r="D21" s="186">
        <v>72</v>
      </c>
      <c r="E21" s="186">
        <v>83</v>
      </c>
      <c r="F21" s="186">
        <v>45</v>
      </c>
      <c r="G21" s="186">
        <v>44</v>
      </c>
    </row>
    <row r="22" spans="1:7" ht="21" customHeight="1">
      <c r="A22" s="186" t="s">
        <v>120</v>
      </c>
      <c r="B22" s="186">
        <f t="shared" si="3"/>
        <v>14</v>
      </c>
      <c r="C22" s="186">
        <f t="shared" si="4"/>
        <v>5</v>
      </c>
      <c r="D22" s="186">
        <v>5</v>
      </c>
      <c r="E22" s="187">
        <v>0</v>
      </c>
      <c r="F22" s="187">
        <v>0</v>
      </c>
      <c r="G22" s="186">
        <v>9</v>
      </c>
    </row>
    <row r="23" spans="1:7" ht="21" customHeight="1">
      <c r="A23" s="186" t="s">
        <v>121</v>
      </c>
      <c r="B23" s="186">
        <f t="shared" si="3"/>
        <v>387</v>
      </c>
      <c r="C23" s="186">
        <f t="shared" si="4"/>
        <v>287</v>
      </c>
      <c r="D23" s="186">
        <f>D24+D26</f>
        <v>121</v>
      </c>
      <c r="E23" s="186">
        <f t="shared" ref="E23:G23" si="5">E24+E26</f>
        <v>166</v>
      </c>
      <c r="F23" s="186">
        <f t="shared" si="5"/>
        <v>55</v>
      </c>
      <c r="G23" s="186">
        <f t="shared" si="5"/>
        <v>45</v>
      </c>
    </row>
    <row r="24" spans="1:7" ht="21" customHeight="1">
      <c r="A24" s="186" t="s">
        <v>122</v>
      </c>
      <c r="B24" s="186">
        <f t="shared" si="3"/>
        <v>316</v>
      </c>
      <c r="C24" s="186">
        <f t="shared" si="4"/>
        <v>238</v>
      </c>
      <c r="D24" s="566">
        <v>97</v>
      </c>
      <c r="E24" s="566">
        <v>141</v>
      </c>
      <c r="F24" s="566">
        <v>38</v>
      </c>
      <c r="G24" s="566">
        <v>40</v>
      </c>
    </row>
    <row r="25" spans="1:7" ht="24" customHeight="1">
      <c r="A25" s="188" t="s">
        <v>123</v>
      </c>
      <c r="B25" s="186">
        <f t="shared" si="3"/>
        <v>5</v>
      </c>
      <c r="C25" s="186">
        <f t="shared" si="4"/>
        <v>5</v>
      </c>
      <c r="D25" s="566">
        <v>2</v>
      </c>
      <c r="E25" s="566">
        <v>3</v>
      </c>
      <c r="F25" s="187">
        <v>0</v>
      </c>
      <c r="G25" s="187">
        <v>0</v>
      </c>
    </row>
    <row r="26" spans="1:7" ht="23.25" customHeight="1">
      <c r="A26" s="189" t="s">
        <v>124</v>
      </c>
      <c r="B26" s="189">
        <f t="shared" si="3"/>
        <v>71</v>
      </c>
      <c r="C26" s="189">
        <f t="shared" si="4"/>
        <v>49</v>
      </c>
      <c r="D26" s="567">
        <v>24</v>
      </c>
      <c r="E26" s="567">
        <v>25</v>
      </c>
      <c r="F26" s="567">
        <v>17</v>
      </c>
      <c r="G26" s="567">
        <v>5</v>
      </c>
    </row>
    <row r="27" spans="1:7" ht="38.25" customHeight="1">
      <c r="A27" s="670" t="s">
        <v>264</v>
      </c>
      <c r="B27" s="670"/>
      <c r="C27" s="670"/>
      <c r="D27" s="670"/>
      <c r="E27" s="670"/>
      <c r="F27" s="670"/>
      <c r="G27" s="670"/>
    </row>
    <row r="40" spans="7:7">
      <c r="G40" s="536"/>
    </row>
  </sheetData>
  <mergeCells count="14">
    <mergeCell ref="A27:G27"/>
    <mergeCell ref="A1:G1"/>
    <mergeCell ref="A3:G3"/>
    <mergeCell ref="B15:G15"/>
    <mergeCell ref="B16:B18"/>
    <mergeCell ref="C16:F16"/>
    <mergeCell ref="G16:G18"/>
    <mergeCell ref="C17:E17"/>
    <mergeCell ref="F17:F18"/>
    <mergeCell ref="A14:G14"/>
    <mergeCell ref="A4:A5"/>
    <mergeCell ref="B5:F5"/>
    <mergeCell ref="A15:A19"/>
    <mergeCell ref="B19:G19"/>
  </mergeCells>
  <hyperlinks>
    <hyperlink ref="H1"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1:C2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G40"/>
  <sheetViews>
    <sheetView showGridLines="0" view="pageBreakPreview" topLeftCell="A13" zoomScale="90" zoomScaleNormal="100" zoomScaleSheetLayoutView="90" workbookViewId="0">
      <selection activeCell="G15" sqref="G15"/>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7" ht="36" customHeight="1">
      <c r="A1" s="660" t="str">
        <f>'Tab 6 i 7'!A1:G1</f>
        <v xml:space="preserve"> I. EMERYTURY I RENTY REALIZOWANE PRZEZ KRUS</v>
      </c>
      <c r="B1" s="660"/>
      <c r="C1" s="660"/>
      <c r="D1" s="660"/>
      <c r="E1" s="660"/>
      <c r="F1" s="660"/>
      <c r="G1" s="602" t="s">
        <v>657</v>
      </c>
    </row>
    <row r="2" spans="1:7" ht="30" customHeight="1">
      <c r="A2" s="99"/>
      <c r="B2" s="99"/>
      <c r="C2" s="99"/>
      <c r="D2" s="99"/>
      <c r="E2" s="99"/>
      <c r="F2" s="99"/>
    </row>
    <row r="3" spans="1:7" ht="36" customHeight="1">
      <c r="A3" s="685" t="s">
        <v>588</v>
      </c>
      <c r="B3" s="685"/>
      <c r="C3" s="685"/>
      <c r="D3" s="685"/>
      <c r="E3" s="685"/>
      <c r="F3" s="685"/>
    </row>
    <row r="4" spans="1:7" ht="87" customHeight="1">
      <c r="A4" s="676" t="s">
        <v>15</v>
      </c>
      <c r="B4" s="507" t="s">
        <v>133</v>
      </c>
      <c r="C4" s="507" t="s">
        <v>134</v>
      </c>
      <c r="D4" s="507" t="s">
        <v>135</v>
      </c>
      <c r="E4" s="507" t="s">
        <v>136</v>
      </c>
      <c r="F4" s="507" t="s">
        <v>137</v>
      </c>
    </row>
    <row r="5" spans="1:7" ht="14.25" customHeight="1">
      <c r="A5" s="677"/>
      <c r="B5" s="678" t="str">
        <f>'Tab 6 i 7'!B19:G19</f>
        <v>I KWARTAŁ 2022 R.</v>
      </c>
      <c r="C5" s="679"/>
      <c r="D5" s="679"/>
      <c r="E5" s="679"/>
      <c r="F5" s="680"/>
    </row>
    <row r="6" spans="1:7" ht="21" customHeight="1">
      <c r="A6" s="185" t="s">
        <v>72</v>
      </c>
      <c r="B6" s="185">
        <f>B7+B9</f>
        <v>52</v>
      </c>
      <c r="C6" s="185">
        <f t="shared" ref="C6:F6" si="0">C7+C9</f>
        <v>18</v>
      </c>
      <c r="D6" s="206">
        <f t="shared" si="0"/>
        <v>0</v>
      </c>
      <c r="E6" s="185">
        <f t="shared" si="0"/>
        <v>29</v>
      </c>
      <c r="F6" s="185">
        <f t="shared" si="0"/>
        <v>41</v>
      </c>
    </row>
    <row r="7" spans="1:7" ht="21" customHeight="1">
      <c r="A7" s="186" t="s">
        <v>119</v>
      </c>
      <c r="B7" s="566">
        <v>28</v>
      </c>
      <c r="C7" s="566">
        <v>8</v>
      </c>
      <c r="D7" s="568">
        <v>0</v>
      </c>
      <c r="E7" s="566">
        <v>15</v>
      </c>
      <c r="F7" s="566">
        <v>21</v>
      </c>
    </row>
    <row r="8" spans="1:7" ht="21" customHeight="1">
      <c r="A8" s="186" t="s">
        <v>120</v>
      </c>
      <c r="B8" s="568">
        <v>0</v>
      </c>
      <c r="C8" s="568">
        <v>0</v>
      </c>
      <c r="D8" s="568">
        <v>0</v>
      </c>
      <c r="E8" s="568">
        <v>0</v>
      </c>
      <c r="F8" s="568">
        <v>0</v>
      </c>
    </row>
    <row r="9" spans="1:7" ht="21" customHeight="1">
      <c r="A9" s="186" t="s">
        <v>121</v>
      </c>
      <c r="B9" s="186">
        <f>B10+B12</f>
        <v>24</v>
      </c>
      <c r="C9" s="186">
        <f t="shared" ref="C9:F9" si="1">C10+C12</f>
        <v>10</v>
      </c>
      <c r="D9" s="187">
        <f t="shared" si="1"/>
        <v>0</v>
      </c>
      <c r="E9" s="186">
        <f t="shared" si="1"/>
        <v>14</v>
      </c>
      <c r="F9" s="186">
        <f t="shared" si="1"/>
        <v>20</v>
      </c>
    </row>
    <row r="10" spans="1:7" ht="21" customHeight="1">
      <c r="A10" s="186" t="s">
        <v>122</v>
      </c>
      <c r="B10" s="566">
        <v>20</v>
      </c>
      <c r="C10" s="566">
        <v>8</v>
      </c>
      <c r="D10" s="569">
        <v>0</v>
      </c>
      <c r="E10" s="566">
        <v>11</v>
      </c>
      <c r="F10" s="566">
        <v>17</v>
      </c>
    </row>
    <row r="11" spans="1:7" ht="27" customHeight="1">
      <c r="A11" s="188" t="s">
        <v>123</v>
      </c>
      <c r="B11" s="566">
        <v>1</v>
      </c>
      <c r="C11" s="566">
        <v>1</v>
      </c>
      <c r="D11" s="569">
        <v>0</v>
      </c>
      <c r="E11" s="568">
        <v>0</v>
      </c>
      <c r="F11" s="566">
        <v>2</v>
      </c>
    </row>
    <row r="12" spans="1:7" ht="21" customHeight="1">
      <c r="A12" s="189" t="s">
        <v>124</v>
      </c>
      <c r="B12" s="567">
        <v>4</v>
      </c>
      <c r="C12" s="567">
        <v>2</v>
      </c>
      <c r="D12" s="570">
        <v>0</v>
      </c>
      <c r="E12" s="567">
        <v>3</v>
      </c>
      <c r="F12" s="567">
        <v>3</v>
      </c>
    </row>
    <row r="13" spans="1:7" ht="42" customHeight="1"/>
    <row r="14" spans="1:7" ht="45" customHeight="1">
      <c r="A14" s="685" t="s">
        <v>589</v>
      </c>
      <c r="B14" s="685"/>
      <c r="C14" s="685"/>
      <c r="D14" s="685"/>
      <c r="E14" s="685"/>
      <c r="F14" s="685"/>
    </row>
    <row r="15" spans="1:7" ht="24" customHeight="1">
      <c r="A15" s="676" t="s">
        <v>15</v>
      </c>
      <c r="B15" s="674" t="s">
        <v>127</v>
      </c>
      <c r="C15" s="674"/>
      <c r="D15" s="674"/>
      <c r="E15" s="674"/>
      <c r="F15" s="674"/>
    </row>
    <row r="16" spans="1:7" ht="24" customHeight="1">
      <c r="A16" s="681"/>
      <c r="B16" s="674" t="s">
        <v>129</v>
      </c>
      <c r="C16" s="674" t="s">
        <v>75</v>
      </c>
      <c r="D16" s="674"/>
      <c r="E16" s="674"/>
      <c r="F16" s="674" t="s">
        <v>138</v>
      </c>
    </row>
    <row r="17" spans="1:6" ht="24" customHeight="1">
      <c r="A17" s="681"/>
      <c r="B17" s="674"/>
      <c r="C17" s="674" t="s">
        <v>139</v>
      </c>
      <c r="D17" s="674"/>
      <c r="E17" s="674"/>
      <c r="F17" s="674"/>
    </row>
    <row r="18" spans="1:6" ht="56.25">
      <c r="A18" s="681"/>
      <c r="B18" s="674"/>
      <c r="C18" s="507" t="s">
        <v>117</v>
      </c>
      <c r="D18" s="507" t="s">
        <v>448</v>
      </c>
      <c r="E18" s="507" t="s">
        <v>141</v>
      </c>
      <c r="F18" s="674"/>
    </row>
    <row r="19" spans="1:6">
      <c r="A19" s="677"/>
      <c r="B19" s="678" t="str">
        <f>B5</f>
        <v>I KWARTAŁ 2022 R.</v>
      </c>
      <c r="C19" s="679"/>
      <c r="D19" s="679"/>
      <c r="E19" s="679"/>
      <c r="F19" s="680"/>
    </row>
    <row r="20" spans="1:6" ht="21" customHeight="1">
      <c r="A20" s="185" t="s">
        <v>72</v>
      </c>
      <c r="B20" s="185">
        <f>B21+B23</f>
        <v>27</v>
      </c>
      <c r="C20" s="185">
        <f t="shared" ref="C20:F20" si="2">C21+C23</f>
        <v>21</v>
      </c>
      <c r="D20" s="185">
        <f t="shared" si="2"/>
        <v>11</v>
      </c>
      <c r="E20" s="185">
        <f t="shared" si="2"/>
        <v>10</v>
      </c>
      <c r="F20" s="185">
        <f t="shared" si="2"/>
        <v>6</v>
      </c>
    </row>
    <row r="21" spans="1:6" ht="21" customHeight="1">
      <c r="A21" s="186" t="s">
        <v>119</v>
      </c>
      <c r="B21" s="186">
        <v>13</v>
      </c>
      <c r="C21" s="186">
        <v>10</v>
      </c>
      <c r="D21" s="186">
        <v>8</v>
      </c>
      <c r="E21" s="186">
        <v>2</v>
      </c>
      <c r="F21" s="186">
        <v>3</v>
      </c>
    </row>
    <row r="22" spans="1:6" ht="21" customHeight="1">
      <c r="A22" s="186" t="s">
        <v>120</v>
      </c>
      <c r="B22" s="187">
        <v>0</v>
      </c>
      <c r="C22" s="187">
        <v>0</v>
      </c>
      <c r="D22" s="187">
        <v>0</v>
      </c>
      <c r="E22" s="187">
        <v>0</v>
      </c>
      <c r="F22" s="187">
        <v>0</v>
      </c>
    </row>
    <row r="23" spans="1:6" ht="21" customHeight="1">
      <c r="A23" s="186" t="s">
        <v>121</v>
      </c>
      <c r="B23" s="186">
        <f>B24+B26</f>
        <v>14</v>
      </c>
      <c r="C23" s="186">
        <f t="shared" ref="C23:F23" si="3">C24+C26</f>
        <v>11</v>
      </c>
      <c r="D23" s="186">
        <f t="shared" si="3"/>
        <v>3</v>
      </c>
      <c r="E23" s="186">
        <f t="shared" si="3"/>
        <v>8</v>
      </c>
      <c r="F23" s="186">
        <f t="shared" si="3"/>
        <v>3</v>
      </c>
    </row>
    <row r="24" spans="1:6" ht="21" customHeight="1">
      <c r="A24" s="186" t="s">
        <v>122</v>
      </c>
      <c r="B24" s="186">
        <v>11</v>
      </c>
      <c r="C24" s="186">
        <v>9</v>
      </c>
      <c r="D24" s="186">
        <v>2</v>
      </c>
      <c r="E24" s="186">
        <v>7</v>
      </c>
      <c r="F24" s="186">
        <v>2</v>
      </c>
    </row>
    <row r="25" spans="1:6" ht="31.5" customHeight="1">
      <c r="A25" s="188" t="s">
        <v>123</v>
      </c>
      <c r="B25" s="187">
        <v>0</v>
      </c>
      <c r="C25" s="187">
        <v>0</v>
      </c>
      <c r="D25" s="187">
        <v>0</v>
      </c>
      <c r="E25" s="187">
        <v>0</v>
      </c>
      <c r="F25" s="187">
        <v>0</v>
      </c>
    </row>
    <row r="26" spans="1:6" ht="21" customHeight="1">
      <c r="A26" s="189" t="s">
        <v>124</v>
      </c>
      <c r="B26" s="538">
        <v>3</v>
      </c>
      <c r="C26" s="538">
        <v>2</v>
      </c>
      <c r="D26" s="538">
        <v>1</v>
      </c>
      <c r="E26" s="538">
        <v>1</v>
      </c>
      <c r="F26" s="538">
        <v>1</v>
      </c>
    </row>
    <row r="27" spans="1:6" ht="35.25" customHeight="1">
      <c r="A27" s="670" t="s">
        <v>264</v>
      </c>
      <c r="B27" s="670"/>
      <c r="C27" s="670"/>
      <c r="D27" s="670"/>
      <c r="E27" s="670"/>
      <c r="F27" s="670"/>
    </row>
    <row r="40" spans="7:7">
      <c r="G40" s="536"/>
    </row>
  </sheetData>
  <mergeCells count="13">
    <mergeCell ref="A27:F27"/>
    <mergeCell ref="A1:F1"/>
    <mergeCell ref="A3:F3"/>
    <mergeCell ref="A14:F14"/>
    <mergeCell ref="B15:F15"/>
    <mergeCell ref="B16:B18"/>
    <mergeCell ref="C16:E16"/>
    <mergeCell ref="F16:F18"/>
    <mergeCell ref="C17:E17"/>
    <mergeCell ref="A4:A5"/>
    <mergeCell ref="B5:F5"/>
    <mergeCell ref="A15:A19"/>
    <mergeCell ref="B19:F19"/>
  </mergeCells>
  <hyperlinks>
    <hyperlink ref="G1"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33</vt:i4>
      </vt:variant>
      <vt:variant>
        <vt:lpstr>Nazwane zakresy</vt:lpstr>
      </vt:variant>
      <vt:variant>
        <vt:i4>33</vt:i4>
      </vt:variant>
    </vt:vector>
  </HeadingPairs>
  <TitlesOfParts>
    <vt:vector size="66" baseType="lpstr">
      <vt:lpstr>Strona tytułowa</vt:lpstr>
      <vt:lpstr>Spis treści</vt:lpstr>
      <vt:lpstr>Uwagi wstępne</vt:lpstr>
      <vt:lpstr>Objaśnienia i skróty</vt:lpstr>
      <vt:lpstr>Tab 1</vt:lpstr>
      <vt:lpstr>Tab 2 i 3</vt:lpstr>
      <vt:lpstr>Tab 4 i 5</vt:lpstr>
      <vt:lpstr>Tab 6 i 7</vt:lpstr>
      <vt:lpstr>Tab 8 i 9</vt:lpstr>
      <vt:lpstr>Tab 10</vt:lpstr>
      <vt:lpstr>Tab 1 (11)</vt:lpstr>
      <vt:lpstr>Tab 2 (12) i wykres 1</vt:lpstr>
      <vt:lpstr>Tab 3 (13) i wykres 2</vt:lpstr>
      <vt:lpstr>Tab 4 (14)</vt:lpstr>
      <vt:lpstr>Tab 5 (15)</vt:lpstr>
      <vt:lpstr>Wykres 3</vt:lpstr>
      <vt:lpstr>Tab 6 (16)</vt:lpstr>
      <vt:lpstr>Tab 7 (17)</vt:lpstr>
      <vt:lpstr>Tab 8 (18)</vt:lpstr>
      <vt:lpstr>Tab 9 (19) i 10 (20)</vt:lpstr>
      <vt:lpstr>Tab 11 (21) i 12 (22)</vt:lpstr>
      <vt:lpstr>Tab 1 (23)</vt:lpstr>
      <vt:lpstr>Tab 1 (24) i 2 (25)</vt:lpstr>
      <vt:lpstr>Wykres 4</vt:lpstr>
      <vt:lpstr>Tab 3 (26) i 4 (27)</vt:lpstr>
      <vt:lpstr>Wykres 5</vt:lpstr>
      <vt:lpstr>Tab 1 (28)</vt:lpstr>
      <vt:lpstr>Tab 2 (29) i 3 (30)</vt:lpstr>
      <vt:lpstr>Tab 4 (31)</vt:lpstr>
      <vt:lpstr>Tab 5 (32) i 6 (33)</vt:lpstr>
      <vt:lpstr>Tab 7 (34) i 8 (35)</vt:lpstr>
      <vt:lpstr>Tab 1 (36) i 2 (37)</vt:lpstr>
      <vt:lpstr>Strona końcowa</vt:lpstr>
      <vt:lpstr>'Objaśnienia i skróty'!Obszar_wydruku</vt:lpstr>
      <vt:lpstr>'Spis treści'!Obszar_wydruku</vt:lpstr>
      <vt:lpstr>'Strona końcowa'!Obszar_wydruku</vt:lpstr>
      <vt:lpstr>'Strona tytułowa'!Obszar_wydruku</vt:lpstr>
      <vt:lpstr>'Tab 1'!Obszar_wydruku</vt:lpstr>
      <vt:lpstr>'Tab 1 (11)'!Obszar_wydruku</vt:lpstr>
      <vt:lpstr>'Tab 1 (23)'!Obszar_wydruku</vt:lpstr>
      <vt:lpstr>'Tab 1 (24) i 2 (25)'!Obszar_wydruku</vt:lpstr>
      <vt:lpstr>'Tab 1 (28)'!Obszar_wydruku</vt:lpstr>
      <vt:lpstr>'Tab 1 (36) i 2 (37)'!Obszar_wydruku</vt:lpstr>
      <vt:lpstr>'Tab 10'!Obszar_wydruku</vt:lpstr>
      <vt:lpstr>'Tab 11 (21) i 12 (22)'!Obszar_wydruku</vt:lpstr>
      <vt:lpstr>'Tab 2 (12) i wykres 1'!Obszar_wydruku</vt:lpstr>
      <vt:lpstr>'Tab 2 (29) i 3 (30)'!Obszar_wydruku</vt:lpstr>
      <vt:lpstr>'Tab 2 i 3'!Obszar_wydruku</vt:lpstr>
      <vt:lpstr>'Tab 3 (13) i wykres 2'!Obszar_wydruku</vt:lpstr>
      <vt:lpstr>'Tab 3 (26) i 4 (27)'!Obszar_wydruku</vt:lpstr>
      <vt:lpstr>'Tab 4 (14)'!Obszar_wydruku</vt:lpstr>
      <vt:lpstr>'Tab 4 (31)'!Obszar_wydruku</vt:lpstr>
      <vt:lpstr>'Tab 4 i 5'!Obszar_wydruku</vt:lpstr>
      <vt:lpstr>'Tab 5 (15)'!Obszar_wydruku</vt:lpstr>
      <vt:lpstr>'Tab 5 (32) i 6 (33)'!Obszar_wydruku</vt:lpstr>
      <vt:lpstr>'Tab 6 (16)'!Obszar_wydruku</vt:lpstr>
      <vt:lpstr>'Tab 6 i 7'!Obszar_wydruku</vt:lpstr>
      <vt:lpstr>'Tab 7 (17)'!Obszar_wydruku</vt:lpstr>
      <vt:lpstr>'Tab 7 (34) i 8 (35)'!Obszar_wydruku</vt:lpstr>
      <vt:lpstr>'Tab 8 (18)'!Obszar_wydruku</vt:lpstr>
      <vt:lpstr>'Tab 8 i 9'!Obszar_wydruku</vt:lpstr>
      <vt:lpstr>'Tab 9 (19) i 10 (20)'!Obszar_wydruku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2023-05-23T10:32:20Z</dcterms:modified>
</cp:coreProperties>
</file>