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35" windowWidth="22980" windowHeight="9465" firstSheet="2" activeTab="2"/>
  </bookViews>
  <sheets>
    <sheet name="wyliczanka" sheetId="1" state="hidden" r:id="rId1"/>
    <sheet name="stawka" sheetId="2" state="hidden" r:id="rId2"/>
    <sheet name="wykaz" sheetId="3" r:id="rId3"/>
  </sheets>
  <definedNames>
    <definedName name="_xlnm._FilterDatabase" localSheetId="0" hidden="1">wyliczanka!$H$2:$H$147</definedName>
    <definedName name="_xlnm.Print_Titles" localSheetId="2">wykaz!$11:$11</definedName>
    <definedName name="_xlnm.Print_Titles" localSheetId="0">wyliczanka!$2:$2</definedName>
  </definedNames>
  <calcPr calcId="125725"/>
</workbook>
</file>

<file path=xl/calcChain.xml><?xml version="1.0" encoding="utf-8"?>
<calcChain xmlns="http://schemas.openxmlformats.org/spreadsheetml/2006/main">
  <c r="E145" i="1"/>
  <c r="D145"/>
  <c r="R145"/>
  <c r="Q145"/>
  <c r="R148" l="1"/>
  <c r="R147"/>
  <c r="G4"/>
  <c r="H4" s="1"/>
  <c r="G5"/>
  <c r="H5" s="1"/>
  <c r="G6"/>
  <c r="H6" s="1"/>
  <c r="G7"/>
  <c r="H7" s="1"/>
  <c r="G8"/>
  <c r="H8" s="1"/>
  <c r="G9"/>
  <c r="H9" s="1"/>
  <c r="G10"/>
  <c r="H10" s="1"/>
  <c r="G11"/>
  <c r="H11" s="1"/>
  <c r="I11"/>
  <c r="G12"/>
  <c r="H12" s="1"/>
  <c r="G13"/>
  <c r="H13" s="1"/>
  <c r="G14"/>
  <c r="H14" s="1"/>
  <c r="G15"/>
  <c r="H15" s="1"/>
  <c r="G16"/>
  <c r="H16" s="1"/>
  <c r="G17"/>
  <c r="H17" s="1"/>
  <c r="G18"/>
  <c r="H18" s="1"/>
  <c r="I18"/>
  <c r="G19"/>
  <c r="H19" s="1"/>
  <c r="G20"/>
  <c r="H20" s="1"/>
  <c r="G21"/>
  <c r="H21" s="1"/>
  <c r="G22"/>
  <c r="H22" s="1"/>
  <c r="G23"/>
  <c r="H23" s="1"/>
  <c r="G24"/>
  <c r="H24" s="1"/>
  <c r="G25"/>
  <c r="H25" s="1"/>
  <c r="G26"/>
  <c r="H26" s="1"/>
  <c r="G27"/>
  <c r="H27" s="1"/>
  <c r="G28"/>
  <c r="H28" s="1"/>
  <c r="G29"/>
  <c r="H29" s="1"/>
  <c r="G30"/>
  <c r="H30" s="1"/>
  <c r="G31"/>
  <c r="H31" s="1"/>
  <c r="G32"/>
  <c r="H32" s="1"/>
  <c r="G33"/>
  <c r="H33" s="1"/>
  <c r="G34"/>
  <c r="H34" s="1"/>
  <c r="G35"/>
  <c r="H35" s="1"/>
  <c r="G36"/>
  <c r="H36" s="1"/>
  <c r="G37"/>
  <c r="H37" s="1"/>
  <c r="I37"/>
  <c r="G38"/>
  <c r="H38" s="1"/>
  <c r="G39"/>
  <c r="H39" s="1"/>
  <c r="G40"/>
  <c r="H40" s="1"/>
  <c r="G41"/>
  <c r="H41" s="1"/>
  <c r="G42"/>
  <c r="H42" s="1"/>
  <c r="G43"/>
  <c r="H43" s="1"/>
  <c r="G44"/>
  <c r="H44" s="1"/>
  <c r="G45"/>
  <c r="H45" s="1"/>
  <c r="G46"/>
  <c r="H46" s="1"/>
  <c r="G47"/>
  <c r="H47" s="1"/>
  <c r="I47"/>
  <c r="G48"/>
  <c r="H48" s="1"/>
  <c r="G49"/>
  <c r="H49" s="1"/>
  <c r="G50"/>
  <c r="H50" s="1"/>
  <c r="G51"/>
  <c r="H51" s="1"/>
  <c r="G52"/>
  <c r="H52" s="1"/>
  <c r="G53"/>
  <c r="H53" s="1"/>
  <c r="G54"/>
  <c r="H54" s="1"/>
  <c r="G55"/>
  <c r="H55" s="1"/>
  <c r="G56"/>
  <c r="H56" s="1"/>
  <c r="G57"/>
  <c r="H57" s="1"/>
  <c r="G58"/>
  <c r="H58" s="1"/>
  <c r="G59"/>
  <c r="H59" s="1"/>
  <c r="I59"/>
  <c r="G60"/>
  <c r="H60" s="1"/>
  <c r="G61"/>
  <c r="H61" s="1"/>
  <c r="G62"/>
  <c r="H62" s="1"/>
  <c r="G63"/>
  <c r="H63" s="1"/>
  <c r="G64"/>
  <c r="H64" s="1"/>
  <c r="G65"/>
  <c r="H65" s="1"/>
  <c r="G66"/>
  <c r="H66" s="1"/>
  <c r="I66"/>
  <c r="G67"/>
  <c r="H67" s="1"/>
  <c r="G68"/>
  <c r="H68" s="1"/>
  <c r="G69"/>
  <c r="H69" s="1"/>
  <c r="G70"/>
  <c r="H70" s="1"/>
  <c r="G71"/>
  <c r="H71" s="1"/>
  <c r="G72"/>
  <c r="H72" s="1"/>
  <c r="G73"/>
  <c r="H73" s="1"/>
  <c r="I73"/>
  <c r="G74"/>
  <c r="H74" s="1"/>
  <c r="G75"/>
  <c r="H75" s="1"/>
  <c r="G76"/>
  <c r="H76" s="1"/>
  <c r="G77"/>
  <c r="H77" s="1"/>
  <c r="G78"/>
  <c r="H78" s="1"/>
  <c r="G79"/>
  <c r="H79" s="1"/>
  <c r="G80"/>
  <c r="H80" s="1"/>
  <c r="G81"/>
  <c r="H81" s="1"/>
  <c r="G82"/>
  <c r="H82" s="1"/>
  <c r="G83"/>
  <c r="H83" s="1"/>
  <c r="I83"/>
  <c r="G84"/>
  <c r="H84" s="1"/>
  <c r="G85"/>
  <c r="H85" s="1"/>
  <c r="G86"/>
  <c r="H86" s="1"/>
  <c r="G87"/>
  <c r="H87" s="1"/>
  <c r="G88"/>
  <c r="H88" s="1"/>
  <c r="G89"/>
  <c r="H89" s="1"/>
  <c r="I89"/>
  <c r="G90"/>
  <c r="H90" s="1"/>
  <c r="I90"/>
  <c r="G91"/>
  <c r="H91" s="1"/>
  <c r="G92"/>
  <c r="H92" s="1"/>
  <c r="G93"/>
  <c r="H93" s="1"/>
  <c r="I93"/>
  <c r="G94"/>
  <c r="H94" s="1"/>
  <c r="I94"/>
  <c r="G95"/>
  <c r="H95" s="1"/>
  <c r="G96"/>
  <c r="H96" s="1"/>
  <c r="G97"/>
  <c r="H97" s="1"/>
  <c r="G98"/>
  <c r="H98" s="1"/>
  <c r="I98"/>
  <c r="G99"/>
  <c r="H99" s="1"/>
  <c r="G100"/>
  <c r="H100" s="1"/>
  <c r="G101"/>
  <c r="H101" s="1"/>
  <c r="G102"/>
  <c r="H102" s="1"/>
  <c r="G103"/>
  <c r="H103" s="1"/>
  <c r="I103"/>
  <c r="G104"/>
  <c r="H104" s="1"/>
  <c r="G105"/>
  <c r="H105" s="1"/>
  <c r="G106"/>
  <c r="H106" s="1"/>
  <c r="G107"/>
  <c r="H107" s="1"/>
  <c r="G108"/>
  <c r="H108" s="1"/>
  <c r="G109"/>
  <c r="H109" s="1"/>
  <c r="G110"/>
  <c r="H110" s="1"/>
  <c r="G111"/>
  <c r="H111" s="1"/>
  <c r="G112"/>
  <c r="H112" s="1"/>
  <c r="G113"/>
  <c r="H113" s="1"/>
  <c r="G114"/>
  <c r="H114" s="1"/>
  <c r="G115"/>
  <c r="H115" s="1"/>
  <c r="G116"/>
  <c r="H116" s="1"/>
  <c r="G117"/>
  <c r="H117" s="1"/>
  <c r="G118"/>
  <c r="H118" s="1"/>
  <c r="G119"/>
  <c r="H119" s="1"/>
  <c r="G120"/>
  <c r="H120" s="1"/>
  <c r="G121"/>
  <c r="H121" s="1"/>
  <c r="G122"/>
  <c r="H122" s="1"/>
  <c r="G123"/>
  <c r="H123" s="1"/>
  <c r="G124"/>
  <c r="H124" s="1"/>
  <c r="G125"/>
  <c r="H125" s="1"/>
  <c r="G126"/>
  <c r="H126" s="1"/>
  <c r="G127"/>
  <c r="H127" s="1"/>
  <c r="G128"/>
  <c r="H128" s="1"/>
  <c r="G129"/>
  <c r="H129" s="1"/>
  <c r="G130"/>
  <c r="H130" s="1"/>
  <c r="G131"/>
  <c r="H131" s="1"/>
  <c r="G132"/>
  <c r="H132" s="1"/>
  <c r="G133"/>
  <c r="H133" s="1"/>
  <c r="G134"/>
  <c r="H134" s="1"/>
  <c r="G135"/>
  <c r="H135" s="1"/>
  <c r="G136"/>
  <c r="H136" s="1"/>
  <c r="G137"/>
  <c r="H137" s="1"/>
  <c r="G138"/>
  <c r="H138" s="1"/>
  <c r="G139"/>
  <c r="H139" s="1"/>
  <c r="G140"/>
  <c r="H140" s="1"/>
  <c r="G142"/>
  <c r="H142" s="1"/>
  <c r="G143"/>
  <c r="H143" s="1"/>
  <c r="G144"/>
  <c r="H144" s="1"/>
  <c r="G3"/>
  <c r="I3" s="1"/>
  <c r="J95" l="1"/>
  <c r="J91"/>
  <c r="J111"/>
  <c r="I111"/>
  <c r="I25"/>
  <c r="I13"/>
  <c r="I67"/>
  <c r="I119"/>
  <c r="J119" s="1"/>
  <c r="I95"/>
  <c r="I91"/>
  <c r="I45"/>
  <c r="I39"/>
  <c r="I82"/>
  <c r="I65"/>
  <c r="I46"/>
  <c r="I27"/>
  <c r="I5"/>
  <c r="J5" s="1"/>
  <c r="I99"/>
  <c r="I74"/>
  <c r="I57"/>
  <c r="I38"/>
  <c r="I19"/>
  <c r="I9"/>
  <c r="J9" s="1"/>
  <c r="I81"/>
  <c r="J81" s="1"/>
  <c r="I75"/>
  <c r="I10"/>
  <c r="I115"/>
  <c r="J115" s="1"/>
  <c r="J103"/>
  <c r="I97"/>
  <c r="I17"/>
  <c r="J107"/>
  <c r="I26"/>
  <c r="I107"/>
  <c r="I58"/>
  <c r="I139"/>
  <c r="J139" s="1"/>
  <c r="I131"/>
  <c r="J131" s="1"/>
  <c r="I127"/>
  <c r="J127" s="1"/>
  <c r="J117"/>
  <c r="J13"/>
  <c r="I135"/>
  <c r="J135" s="1"/>
  <c r="J125"/>
  <c r="I123"/>
  <c r="J123" s="1"/>
  <c r="J122"/>
  <c r="H3"/>
  <c r="J3" s="1"/>
  <c r="I138"/>
  <c r="J138" s="1"/>
  <c r="I137"/>
  <c r="J137" s="1"/>
  <c r="I134"/>
  <c r="J134" s="1"/>
  <c r="I133"/>
  <c r="J133" s="1"/>
  <c r="I130"/>
  <c r="J130" s="1"/>
  <c r="I129"/>
  <c r="J129" s="1"/>
  <c r="I126"/>
  <c r="J126" s="1"/>
  <c r="I125"/>
  <c r="I122"/>
  <c r="I121"/>
  <c r="J121" s="1"/>
  <c r="I118"/>
  <c r="J118" s="1"/>
  <c r="I117"/>
  <c r="I114"/>
  <c r="J114" s="1"/>
  <c r="I113"/>
  <c r="J113" s="1"/>
  <c r="I110"/>
  <c r="J110" s="1"/>
  <c r="I109"/>
  <c r="J109" s="1"/>
  <c r="I106"/>
  <c r="J106" s="1"/>
  <c r="I105"/>
  <c r="J105" s="1"/>
  <c r="I102"/>
  <c r="J102" s="1"/>
  <c r="I101"/>
  <c r="J101" s="1"/>
  <c r="J99"/>
  <c r="J98"/>
  <c r="J97"/>
  <c r="J94"/>
  <c r="J93"/>
  <c r="J90"/>
  <c r="J89"/>
  <c r="I87"/>
  <c r="J87" s="1"/>
  <c r="I86"/>
  <c r="J86" s="1"/>
  <c r="I85"/>
  <c r="J85" s="1"/>
  <c r="J83"/>
  <c r="J82"/>
  <c r="I79"/>
  <c r="J79" s="1"/>
  <c r="I78"/>
  <c r="J78" s="1"/>
  <c r="I77"/>
  <c r="J77" s="1"/>
  <c r="J75"/>
  <c r="J74"/>
  <c r="J73"/>
  <c r="I71"/>
  <c r="J71" s="1"/>
  <c r="I70"/>
  <c r="J70" s="1"/>
  <c r="I69"/>
  <c r="J69" s="1"/>
  <c r="J67"/>
  <c r="J66"/>
  <c r="J65"/>
  <c r="I63"/>
  <c r="J63" s="1"/>
  <c r="I62"/>
  <c r="J62" s="1"/>
  <c r="I61"/>
  <c r="J61" s="1"/>
  <c r="J59"/>
  <c r="J58"/>
  <c r="J57"/>
  <c r="I55"/>
  <c r="J55" s="1"/>
  <c r="I54"/>
  <c r="J54" s="1"/>
  <c r="I53"/>
  <c r="J53" s="1"/>
  <c r="I52"/>
  <c r="J52" s="1"/>
  <c r="I51"/>
  <c r="J51" s="1"/>
  <c r="I50"/>
  <c r="J50" s="1"/>
  <c r="I49"/>
  <c r="J49" s="1"/>
  <c r="J47"/>
  <c r="J46"/>
  <c r="J45"/>
  <c r="I43"/>
  <c r="J43" s="1"/>
  <c r="I42"/>
  <c r="J42" s="1"/>
  <c r="I41"/>
  <c r="J41" s="1"/>
  <c r="J39"/>
  <c r="J38"/>
  <c r="J37"/>
  <c r="I35"/>
  <c r="J35" s="1"/>
  <c r="I34"/>
  <c r="J34" s="1"/>
  <c r="I33"/>
  <c r="J33" s="1"/>
  <c r="I32"/>
  <c r="J32" s="1"/>
  <c r="I31"/>
  <c r="J31" s="1"/>
  <c r="I30"/>
  <c r="J30" s="1"/>
  <c r="I29"/>
  <c r="J29" s="1"/>
  <c r="J27"/>
  <c r="J26"/>
  <c r="J25"/>
  <c r="I23"/>
  <c r="J23" s="1"/>
  <c r="I22"/>
  <c r="J22" s="1"/>
  <c r="I21"/>
  <c r="J21" s="1"/>
  <c r="J19"/>
  <c r="J18"/>
  <c r="J17"/>
  <c r="I15"/>
  <c r="J15" s="1"/>
  <c r="I14"/>
  <c r="J14" s="1"/>
  <c r="J11"/>
  <c r="J10"/>
  <c r="I7"/>
  <c r="J7" s="1"/>
  <c r="I6"/>
  <c r="J6" s="1"/>
  <c r="J4"/>
  <c r="I143"/>
  <c r="J143" s="1"/>
  <c r="I142"/>
  <c r="J142" s="1"/>
  <c r="I140"/>
  <c r="J140" s="1"/>
  <c r="I136"/>
  <c r="J136" s="1"/>
  <c r="I132"/>
  <c r="J132" s="1"/>
  <c r="I128"/>
  <c r="J128" s="1"/>
  <c r="I124"/>
  <c r="J124" s="1"/>
  <c r="I120"/>
  <c r="J120" s="1"/>
  <c r="I116"/>
  <c r="J116" s="1"/>
  <c r="I112"/>
  <c r="J112" s="1"/>
  <c r="I108"/>
  <c r="J108" s="1"/>
  <c r="I104"/>
  <c r="J104" s="1"/>
  <c r="I100"/>
  <c r="J100" s="1"/>
  <c r="I96"/>
  <c r="J96" s="1"/>
  <c r="I92"/>
  <c r="J92" s="1"/>
  <c r="I88"/>
  <c r="J88" s="1"/>
  <c r="I84"/>
  <c r="J84" s="1"/>
  <c r="I80"/>
  <c r="J80" s="1"/>
  <c r="I76"/>
  <c r="J76" s="1"/>
  <c r="I72"/>
  <c r="J72" s="1"/>
  <c r="I68"/>
  <c r="J68" s="1"/>
  <c r="I64"/>
  <c r="J64" s="1"/>
  <c r="I60"/>
  <c r="J60" s="1"/>
  <c r="I56"/>
  <c r="J56" s="1"/>
  <c r="I48"/>
  <c r="J48" s="1"/>
  <c r="I44"/>
  <c r="J44" s="1"/>
  <c r="I40"/>
  <c r="J40" s="1"/>
  <c r="I36"/>
  <c r="J36" s="1"/>
  <c r="I28"/>
  <c r="J28" s="1"/>
  <c r="I24"/>
  <c r="J24" s="1"/>
  <c r="I20"/>
  <c r="J20" s="1"/>
  <c r="I16"/>
  <c r="J16" s="1"/>
  <c r="I12"/>
  <c r="J12" s="1"/>
  <c r="I8"/>
  <c r="J8" s="1"/>
  <c r="I4"/>
  <c r="H141"/>
  <c r="H145"/>
  <c r="I144"/>
  <c r="I145" s="1"/>
  <c r="M145" s="1"/>
  <c r="O145" s="1"/>
  <c r="K9" l="1"/>
  <c r="L9" s="1"/>
  <c r="C18" i="3" s="1"/>
  <c r="K40" i="1"/>
  <c r="L40" s="1"/>
  <c r="C49" i="3" s="1"/>
  <c r="K101" i="1"/>
  <c r="L101" s="1"/>
  <c r="C110" i="3" s="1"/>
  <c r="K133" i="1"/>
  <c r="L133" s="1"/>
  <c r="C142" i="3" s="1"/>
  <c r="K81" i="1"/>
  <c r="L81" s="1"/>
  <c r="C90" i="3" s="1"/>
  <c r="K119" i="1"/>
  <c r="L119" s="1"/>
  <c r="C128" i="3" s="1"/>
  <c r="K5" i="1"/>
  <c r="L5" s="1"/>
  <c r="C14" i="3" s="1"/>
  <c r="K123" i="1"/>
  <c r="L123" s="1"/>
  <c r="C132" i="3" s="1"/>
  <c r="K115" i="1"/>
  <c r="L115" s="1"/>
  <c r="C124" i="3" s="1"/>
  <c r="K20" i="1"/>
  <c r="L20" s="1"/>
  <c r="C29" i="3" s="1"/>
  <c r="K60" i="1"/>
  <c r="L60" s="1"/>
  <c r="C69" i="3" s="1"/>
  <c r="K109" i="1"/>
  <c r="L109" s="1"/>
  <c r="C118" i="3" s="1"/>
  <c r="K131" i="1"/>
  <c r="L131" s="1"/>
  <c r="C140" i="3" s="1"/>
  <c r="K12" i="1"/>
  <c r="L12" s="1"/>
  <c r="C21" i="3" s="1"/>
  <c r="K64" i="1"/>
  <c r="L64" s="1"/>
  <c r="C73" i="3" s="1"/>
  <c r="K7" i="1"/>
  <c r="L7" s="1"/>
  <c r="C16" i="3" s="1"/>
  <c r="K27" i="1"/>
  <c r="L27" s="1"/>
  <c r="C36" i="3" s="1"/>
  <c r="K46" i="1"/>
  <c r="L46" s="1"/>
  <c r="C55" i="3" s="1"/>
  <c r="K65" i="1"/>
  <c r="L65" s="1"/>
  <c r="C74" i="3" s="1"/>
  <c r="K99" i="1"/>
  <c r="L99" s="1"/>
  <c r="C108" i="3" s="1"/>
  <c r="K125" i="1"/>
  <c r="L125" s="1"/>
  <c r="C134" i="3" s="1"/>
  <c r="K124" i="1"/>
  <c r="L124" s="1"/>
  <c r="C133" i="3" s="1"/>
  <c r="K35" i="1"/>
  <c r="L35" s="1"/>
  <c r="C44" i="3" s="1"/>
  <c r="K63" i="1"/>
  <c r="L63" s="1"/>
  <c r="C72" i="3" s="1"/>
  <c r="K113" i="1"/>
  <c r="L113" s="1"/>
  <c r="C122" i="3" s="1"/>
  <c r="K127" i="1"/>
  <c r="L127" s="1"/>
  <c r="C136" i="3" s="1"/>
  <c r="K16" i="1"/>
  <c r="L16" s="1"/>
  <c r="C25" i="3" s="1"/>
  <c r="K88" i="1"/>
  <c r="L88" s="1"/>
  <c r="C97" i="3" s="1"/>
  <c r="K15" i="1"/>
  <c r="L15" s="1"/>
  <c r="C24" i="3" s="1"/>
  <c r="K25" i="1"/>
  <c r="L25" s="1"/>
  <c r="C34" i="3" s="1"/>
  <c r="K43" i="1"/>
  <c r="L43" s="1"/>
  <c r="C52" i="3" s="1"/>
  <c r="K73" i="1"/>
  <c r="L73" s="1"/>
  <c r="C82" i="3" s="1"/>
  <c r="K97" i="1"/>
  <c r="L97" s="1"/>
  <c r="C106" i="3" s="1"/>
  <c r="K126" i="1"/>
  <c r="L126" s="1"/>
  <c r="C135" i="3" s="1"/>
  <c r="K117" i="1"/>
  <c r="L117" s="1"/>
  <c r="C126" i="3" s="1"/>
  <c r="K111" i="1"/>
  <c r="L111" s="1"/>
  <c r="C120" i="3" s="1"/>
  <c r="K48" i="1"/>
  <c r="L48" s="1"/>
  <c r="C57" i="3" s="1"/>
  <c r="K84" i="1"/>
  <c r="L84" s="1"/>
  <c r="C93" i="3" s="1"/>
  <c r="K116" i="1"/>
  <c r="L116" s="1"/>
  <c r="C125" i="3" s="1"/>
  <c r="K14" i="1"/>
  <c r="L14" s="1"/>
  <c r="C23" i="3" s="1"/>
  <c r="K23" i="1"/>
  <c r="L23" s="1"/>
  <c r="C32" i="3" s="1"/>
  <c r="K33" i="1"/>
  <c r="L33" s="1"/>
  <c r="C42" i="3" s="1"/>
  <c r="K42" i="1"/>
  <c r="L42" s="1"/>
  <c r="C51" i="3" s="1"/>
  <c r="K52" i="1"/>
  <c r="L52" s="1"/>
  <c r="C61" i="3" s="1"/>
  <c r="K61" i="1"/>
  <c r="L61" s="1"/>
  <c r="C70" i="3" s="1"/>
  <c r="K71" i="1"/>
  <c r="L71" s="1"/>
  <c r="C80" i="3" s="1"/>
  <c r="K82" i="1"/>
  <c r="L82" s="1"/>
  <c r="C91" i="3" s="1"/>
  <c r="K94" i="1"/>
  <c r="L94" s="1"/>
  <c r="C103" i="3" s="1"/>
  <c r="K3" i="1"/>
  <c r="J141"/>
  <c r="K8"/>
  <c r="L8" s="1"/>
  <c r="C17" i="3" s="1"/>
  <c r="K44" i="1"/>
  <c r="L44"/>
  <c r="C53" i="3" s="1"/>
  <c r="K80" i="1"/>
  <c r="L80"/>
  <c r="C89" i="3" s="1"/>
  <c r="K112" i="1"/>
  <c r="L112" s="1"/>
  <c r="C121" i="3" s="1"/>
  <c r="K22" i="1"/>
  <c r="L22" s="1"/>
  <c r="C31" i="3" s="1"/>
  <c r="K32" i="1"/>
  <c r="L32"/>
  <c r="C41" i="3" s="1"/>
  <c r="K41" i="1"/>
  <c r="L41"/>
  <c r="C50" i="3" s="1"/>
  <c r="K51" i="1"/>
  <c r="L51" s="1"/>
  <c r="C60" i="3" s="1"/>
  <c r="K70" i="1"/>
  <c r="L70" s="1"/>
  <c r="C79" i="3" s="1"/>
  <c r="K93" i="1"/>
  <c r="L93"/>
  <c r="C102" i="3" s="1"/>
  <c r="K106" i="1"/>
  <c r="L106"/>
  <c r="C115" i="3" s="1"/>
  <c r="K138" i="1"/>
  <c r="L138" s="1"/>
  <c r="C147" i="3" s="1"/>
  <c r="K76" i="1"/>
  <c r="L76" s="1"/>
  <c r="C85" i="3" s="1"/>
  <c r="K108" i="1"/>
  <c r="L108"/>
  <c r="C117" i="3" s="1"/>
  <c r="K140" i="1"/>
  <c r="L140"/>
  <c r="C149" i="3" s="1"/>
  <c r="K11" i="1"/>
  <c r="L11" s="1"/>
  <c r="C20" i="3" s="1"/>
  <c r="K21" i="1"/>
  <c r="L21" s="1"/>
  <c r="C30" i="3" s="1"/>
  <c r="K31" i="1"/>
  <c r="L31"/>
  <c r="C40" i="3" s="1"/>
  <c r="K50" i="1"/>
  <c r="L50"/>
  <c r="C59" i="3" s="1"/>
  <c r="K59" i="1"/>
  <c r="L59" s="1"/>
  <c r="C68" i="3" s="1"/>
  <c r="K69" i="1"/>
  <c r="L69" s="1"/>
  <c r="C78" i="3" s="1"/>
  <c r="K79" i="1"/>
  <c r="L79"/>
  <c r="C88" i="3" s="1"/>
  <c r="K90" i="1"/>
  <c r="L90"/>
  <c r="C99" i="3" s="1"/>
  <c r="K105" i="1"/>
  <c r="L105" s="1"/>
  <c r="C114" i="3" s="1"/>
  <c r="K121" i="1"/>
  <c r="L121" s="1"/>
  <c r="C130" i="3" s="1"/>
  <c r="K137" i="1"/>
  <c r="L137"/>
  <c r="C146" i="3" s="1"/>
  <c r="K13" i="1"/>
  <c r="L13"/>
  <c r="C22" i="3" s="1"/>
  <c r="K103" i="1"/>
  <c r="L103" s="1"/>
  <c r="C112" i="3" s="1"/>
  <c r="J145" i="1"/>
  <c r="K24"/>
  <c r="L24" s="1"/>
  <c r="C33" i="3" s="1"/>
  <c r="K128" i="1"/>
  <c r="L128" s="1"/>
  <c r="C137" i="3" s="1"/>
  <c r="K37" i="1"/>
  <c r="L37" s="1"/>
  <c r="C46" i="3" s="1"/>
  <c r="K86" i="1"/>
  <c r="L86" s="1"/>
  <c r="C95" i="3" s="1"/>
  <c r="K130" i="1"/>
  <c r="L130" s="1"/>
  <c r="C139" i="3" s="1"/>
  <c r="K95" i="1"/>
  <c r="L95" s="1"/>
  <c r="C104" i="3" s="1"/>
  <c r="K6" i="1"/>
  <c r="L6" s="1"/>
  <c r="C15" i="3" s="1"/>
  <c r="K26" i="1"/>
  <c r="L26" s="1"/>
  <c r="C35" i="3" s="1"/>
  <c r="K45" i="1"/>
  <c r="L45" s="1"/>
  <c r="C54" i="3" s="1"/>
  <c r="K74" i="1"/>
  <c r="L74" s="1"/>
  <c r="C83" i="3" s="1"/>
  <c r="K129" i="1"/>
  <c r="L129" s="1"/>
  <c r="C138" i="3" s="1"/>
  <c r="K91" i="1"/>
  <c r="L91" s="1"/>
  <c r="C100" i="3" s="1"/>
  <c r="K120" i="1"/>
  <c r="L120" s="1"/>
  <c r="C129" i="3" s="1"/>
  <c r="K53" i="1"/>
  <c r="L53" s="1"/>
  <c r="C62" i="3" s="1"/>
  <c r="K36" i="1"/>
  <c r="L36" s="1"/>
  <c r="C45" i="3" s="1"/>
  <c r="K72" i="1"/>
  <c r="L72" s="1"/>
  <c r="C81" i="3" s="1"/>
  <c r="K104" i="1"/>
  <c r="L104" s="1"/>
  <c r="C113" i="3" s="1"/>
  <c r="K136" i="1"/>
  <c r="L136" s="1"/>
  <c r="C145" i="3" s="1"/>
  <c r="K10" i="1"/>
  <c r="L10" s="1"/>
  <c r="C19" i="3" s="1"/>
  <c r="K30" i="1"/>
  <c r="L30" s="1"/>
  <c r="C39" i="3" s="1"/>
  <c r="K39" i="1"/>
  <c r="L39" s="1"/>
  <c r="C48" i="3" s="1"/>
  <c r="K49" i="1"/>
  <c r="L49" s="1"/>
  <c r="C58" i="3" s="1"/>
  <c r="K58" i="1"/>
  <c r="L58" s="1"/>
  <c r="C67" i="3" s="1"/>
  <c r="K67" i="1"/>
  <c r="L67" s="1"/>
  <c r="C76" i="3" s="1"/>
  <c r="K78" i="1"/>
  <c r="L78" s="1"/>
  <c r="C87" i="3" s="1"/>
  <c r="K89" i="1"/>
  <c r="L89" s="1"/>
  <c r="C98" i="3" s="1"/>
  <c r="K102" i="1"/>
  <c r="L102" s="1"/>
  <c r="C111" i="3" s="1"/>
  <c r="K118" i="1"/>
  <c r="L118" s="1"/>
  <c r="C127" i="3" s="1"/>
  <c r="K134" i="1"/>
  <c r="L134" s="1"/>
  <c r="C143" i="3" s="1"/>
  <c r="K139" i="1"/>
  <c r="L139" s="1"/>
  <c r="C148" i="3" s="1"/>
  <c r="K96" i="1"/>
  <c r="L96" s="1"/>
  <c r="C105" i="3" s="1"/>
  <c r="K18" i="1"/>
  <c r="L18" s="1"/>
  <c r="C27" i="3" s="1"/>
  <c r="K55" i="1"/>
  <c r="L55" s="1"/>
  <c r="C64" i="3" s="1"/>
  <c r="K75" i="1"/>
  <c r="L75" s="1"/>
  <c r="C84" i="3" s="1"/>
  <c r="K114" i="1"/>
  <c r="L114" s="1"/>
  <c r="C123" i="3" s="1"/>
  <c r="K107" i="1"/>
  <c r="L107" s="1"/>
  <c r="C116" i="3" s="1"/>
  <c r="K92" i="1"/>
  <c r="L92" s="1"/>
  <c r="C101" i="3" s="1"/>
  <c r="K17" i="1"/>
  <c r="L17" s="1"/>
  <c r="C26" i="3" s="1"/>
  <c r="K54" i="1"/>
  <c r="L54" s="1"/>
  <c r="C63" i="3" s="1"/>
  <c r="K85" i="1"/>
  <c r="L85" s="1"/>
  <c r="C94" i="3" s="1"/>
  <c r="K98" i="1"/>
  <c r="L98" s="1"/>
  <c r="C107" i="3" s="1"/>
  <c r="K56" i="1"/>
  <c r="L56" s="1"/>
  <c r="C65" i="3" s="1"/>
  <c r="K4" i="1"/>
  <c r="L4" s="1"/>
  <c r="C13" i="3" s="1"/>
  <c r="K34" i="1"/>
  <c r="L34" s="1"/>
  <c r="C43" i="3" s="1"/>
  <c r="K62" i="1"/>
  <c r="L62" s="1"/>
  <c r="C71" i="3" s="1"/>
  <c r="K83" i="1"/>
  <c r="L83" s="1"/>
  <c r="C92" i="3" s="1"/>
  <c r="K110" i="1"/>
  <c r="L110" s="1"/>
  <c r="C119" i="3" s="1"/>
  <c r="K122" i="1"/>
  <c r="L122" s="1"/>
  <c r="C131" i="3" s="1"/>
  <c r="K28" i="1"/>
  <c r="L28" s="1"/>
  <c r="C37" i="3" s="1"/>
  <c r="K68" i="1"/>
  <c r="L68" s="1"/>
  <c r="C77" i="3" s="1"/>
  <c r="K100" i="1"/>
  <c r="L100" s="1"/>
  <c r="C109" i="3" s="1"/>
  <c r="K132" i="1"/>
  <c r="L132" s="1"/>
  <c r="C141" i="3" s="1"/>
  <c r="K19" i="1"/>
  <c r="L19" s="1"/>
  <c r="C28" i="3" s="1"/>
  <c r="K29" i="1"/>
  <c r="L29" s="1"/>
  <c r="C38" i="3" s="1"/>
  <c r="K38" i="1"/>
  <c r="L38" s="1"/>
  <c r="C47" i="3" s="1"/>
  <c r="K47" i="1"/>
  <c r="L47" s="1"/>
  <c r="C56" i="3" s="1"/>
  <c r="K57" i="1"/>
  <c r="L57" s="1"/>
  <c r="C66" i="3" s="1"/>
  <c r="K66" i="1"/>
  <c r="L66" s="1"/>
  <c r="C75" i="3" s="1"/>
  <c r="K77" i="1"/>
  <c r="L77" s="1"/>
  <c r="C86" i="3" s="1"/>
  <c r="K87" i="1"/>
  <c r="L87" s="1"/>
  <c r="C96" i="3" s="1"/>
  <c r="K135" i="1"/>
  <c r="L135" s="1"/>
  <c r="C144" i="3" s="1"/>
  <c r="I141" i="1"/>
  <c r="J144"/>
  <c r="K141" l="1"/>
  <c r="L3"/>
  <c r="L141" l="1"/>
  <c r="O141" s="1"/>
  <c r="C12" i="3"/>
  <c r="C150" s="1"/>
</calcChain>
</file>

<file path=xl/sharedStrings.xml><?xml version="1.0" encoding="utf-8"?>
<sst xmlns="http://schemas.openxmlformats.org/spreadsheetml/2006/main" count="336" uniqueCount="190">
  <si>
    <t>Nr szkoły</t>
  </si>
  <si>
    <t>szkoła + internat</t>
  </si>
  <si>
    <t>liczba uczniów styczeń - sierpień</t>
  </si>
  <si>
    <t>liczba uczniów wrzesień - grudzień</t>
  </si>
  <si>
    <t>typ-dz-roz</t>
  </si>
  <si>
    <t>mc-rozlicz</t>
  </si>
  <si>
    <t>stawka-dotac</t>
  </si>
  <si>
    <t>typ-dz-roz+mc-roz</t>
  </si>
  <si>
    <t>SM I</t>
  </si>
  <si>
    <t>SM I-3</t>
  </si>
  <si>
    <t>SM II</t>
  </si>
  <si>
    <t>SM II-3</t>
  </si>
  <si>
    <t>OSM I</t>
  </si>
  <si>
    <t>OSM I-3</t>
  </si>
  <si>
    <t>OSM II</t>
  </si>
  <si>
    <t>OSM II-3</t>
  </si>
  <si>
    <t>OSM II Z INTERNATEM</t>
  </si>
  <si>
    <t>OSM II Z INTERNATEM-3</t>
  </si>
  <si>
    <t>LP</t>
  </si>
  <si>
    <t>LP-3</t>
  </si>
  <si>
    <t>LP Z INTERNATEM</t>
  </si>
  <si>
    <t>LP Z INTERNATEM-3</t>
  </si>
  <si>
    <t>OSSP</t>
  </si>
  <si>
    <t>OSSP-3</t>
  </si>
  <si>
    <t>BALETOWA</t>
  </si>
  <si>
    <t>BALETOWA-3</t>
  </si>
  <si>
    <t>POMATURALNA</t>
  </si>
  <si>
    <t>POMATURALNA-3</t>
  </si>
  <si>
    <t>POLICEALNA</t>
  </si>
  <si>
    <t>POLICEALNA-3</t>
  </si>
  <si>
    <t>5001-3</t>
  </si>
  <si>
    <t>5002-3</t>
  </si>
  <si>
    <t>5003-3</t>
  </si>
  <si>
    <t>teczka</t>
  </si>
  <si>
    <t>od 01-08</t>
  </si>
  <si>
    <t>stawka</t>
  </si>
  <si>
    <t>od 09-12</t>
  </si>
  <si>
    <t>razem</t>
  </si>
  <si>
    <t>ogółem</t>
  </si>
  <si>
    <t>Prywatna Ogólnokształcąca Szkoła Sztuk Pięknych Włocławek</t>
  </si>
  <si>
    <t>Prywatna Szkoła Muzyczna I st. Józefów</t>
  </si>
  <si>
    <t>Społeczna Szkoła Muzyczna I st. Warszawa</t>
  </si>
  <si>
    <t xml:space="preserve">Prywatna Szkoła Muzyczna I st. Izabelin </t>
  </si>
  <si>
    <t>Społeczna Szkoła Muzyczna I st. Szczecin</t>
  </si>
  <si>
    <t xml:space="preserve">Społeczna Szkoła Muzyczna II st. Szczecin </t>
  </si>
  <si>
    <t xml:space="preserve">Prywatna Szkoła Muzyczna I st. Jasło </t>
  </si>
  <si>
    <t xml:space="preserve">Prywatna Szkoła Muzyczna II st. Jasło </t>
  </si>
  <si>
    <t xml:space="preserve">Społeczna Szkoła Muzyczna I st. Chełm </t>
  </si>
  <si>
    <t xml:space="preserve">Prywatna Szkoła Muzyczna I st. Sulejówek </t>
  </si>
  <si>
    <t>Prywatna Szkoła Muzyczna II st. Sulejówek</t>
  </si>
  <si>
    <t xml:space="preserve">Społeczna Szkoła Muzyczna II st. Zgierz </t>
  </si>
  <si>
    <t xml:space="preserve">I Prywatne Liceum Plastyczne Płock </t>
  </si>
  <si>
    <t xml:space="preserve">Prywatna Szkoła Muzyczna I st. Nowa Wieś </t>
  </si>
  <si>
    <t xml:space="preserve">Szkoła Muzyczna I st. Łańcut </t>
  </si>
  <si>
    <t xml:space="preserve">Szkoła Muzyczna II st. Łańcut </t>
  </si>
  <si>
    <t>Społeczna Szkoła Muzyczna I st. Wrocław</t>
  </si>
  <si>
    <t xml:space="preserve">Prywatna Szkoła Muzyczna I st. Rumia </t>
  </si>
  <si>
    <t>Społeczne Liceum Sztuk Plastycznych Wrocław</t>
  </si>
  <si>
    <t>Społeczna Szkoła Muzyczna II st Sierpc</t>
  </si>
  <si>
    <t xml:space="preserve">Szkoły Artystyczne" Top- Art." Szczecin </t>
  </si>
  <si>
    <t>Niepubliczna Szkoła Muzyczna I st. Trzciana</t>
  </si>
  <si>
    <t>Prywatna Szkoła Muzyczna I st. Krosno</t>
  </si>
  <si>
    <t>Prywatna Szkoła Muzyczna I st. Wołomin</t>
  </si>
  <si>
    <t xml:space="preserve">Prywatna Szkoła Muzyczna II st. Wołomin </t>
  </si>
  <si>
    <t xml:space="preserve">Prywatna Szkoła Muzyczna I st. Szczecin </t>
  </si>
  <si>
    <t xml:space="preserve">Gdańska Społeczna Szkoła Muzyczna I st. Gdańsk </t>
  </si>
  <si>
    <t>Szkoła Muzyczna I st. Laski ( Izabelin)</t>
  </si>
  <si>
    <t xml:space="preserve">Społeczna Szkoła Muzyczna I st. Ostróda </t>
  </si>
  <si>
    <t>Prywatna Szkoła Muzyczna I st. Warszawa</t>
  </si>
  <si>
    <t xml:space="preserve">Salezjańska Ogólnokształ. Szkoła Muz. II st. Lutomiersk </t>
  </si>
  <si>
    <t>Niepubliczna Szkoła Muzyczna II st. Dębica</t>
  </si>
  <si>
    <t>Policealne Studium Aktorskie Olsztyn</t>
  </si>
  <si>
    <t xml:space="preserve">Policealne Studium Zawodowe Plastyczne Warszawa </t>
  </si>
  <si>
    <t xml:space="preserve">Niepubliczne Policealne Autorskie Studium  Wrocław </t>
  </si>
  <si>
    <t xml:space="preserve">Prywatna Szkoła Muzyczna I st. Białystok </t>
  </si>
  <si>
    <t>Społeczna Szkoła Muzyczna I st. Bielawa</t>
  </si>
  <si>
    <t xml:space="preserve">Archidiecezjalna Szkoła Muzyczna II st. Kraków </t>
  </si>
  <si>
    <t xml:space="preserve">Prywatna Szkoła Muzyczna I st. Reda </t>
  </si>
  <si>
    <t xml:space="preserve">I Prywatna Szkoła Muzyczna I st. Kielce </t>
  </si>
  <si>
    <t xml:space="preserve">I Prywatna Szkoła Muzyczna II st. Kielce </t>
  </si>
  <si>
    <t>Szkoła Muzyczna I st. Lublin</t>
  </si>
  <si>
    <t xml:space="preserve">Szkoła Muzyczna II st. Lublin </t>
  </si>
  <si>
    <t>Społeczna Szkoła Muzyczna I st Jelenia Góra</t>
  </si>
  <si>
    <t>Społeczna Szkoła Muzyczna II st Jelenia Góra</t>
  </si>
  <si>
    <t>Niepubliczna Szkoła Muzyczna I st. Łowicz</t>
  </si>
  <si>
    <t xml:space="preserve">Niepubliczna Szkoła Muzyczna II st. Łowicz </t>
  </si>
  <si>
    <t xml:space="preserve">Społeczna Szkoła Muzyczna I st. Lubartów </t>
  </si>
  <si>
    <t xml:space="preserve">Społeczna Szkoła Muzyczna  II st. Lubartów </t>
  </si>
  <si>
    <t xml:space="preserve">Społeczna Szkoła Muzyczna I st. Bełżyce </t>
  </si>
  <si>
    <t xml:space="preserve">Krakowska Zawodowa Szkoła Baletowa Kraków </t>
  </si>
  <si>
    <t xml:space="preserve">Prywatna Ogólnokształcąca Szkoła Muzyczna I st. Szczecin </t>
  </si>
  <si>
    <t>Szkoła Aktorska Haliny i Jana Machulskich Warszawa</t>
  </si>
  <si>
    <t xml:space="preserve">Społeczna Szkoła Muzyczna II st. Sanok </t>
  </si>
  <si>
    <t xml:space="preserve">Niepubliczna Szkoła Muzyczna I st. Łomianki </t>
  </si>
  <si>
    <t xml:space="preserve">Prywatna Szkoła Muzyczna I st. Nałęczów </t>
  </si>
  <si>
    <t xml:space="preserve">Prywatna Szkoła Muzyczna I st. Żyrardów </t>
  </si>
  <si>
    <t>Szkoła Muzyczna I st. Łódź</t>
  </si>
  <si>
    <t xml:space="preserve">Prywatna Ogólnokształcąca Szkoła Muzyczna I st. Kraków </t>
  </si>
  <si>
    <t>Szkoła Muzyczna II st. Bolesławiec</t>
  </si>
  <si>
    <t>Szkoła Muzyczna I st. Konstancin - Jeziorna</t>
  </si>
  <si>
    <t xml:space="preserve">Prywatna Szkoła Muzyczna Ist. Biała Podlaska </t>
  </si>
  <si>
    <t xml:space="preserve">Prywatna Szkoła Muzyczna  II st. Biała Podlaska </t>
  </si>
  <si>
    <t xml:space="preserve">Lubelska Szkoła Sztuki i Projektowania Lublin </t>
  </si>
  <si>
    <t>Społeczna Szkoła Muzyczna I st. Rzeszów</t>
  </si>
  <si>
    <t xml:space="preserve">Społeczna Szkoła Muzyczna II st. Rzeszów </t>
  </si>
  <si>
    <t xml:space="preserve">Wrocławska Szkoła Jazzu II st. Wrocław </t>
  </si>
  <si>
    <t xml:space="preserve">Liceum Plastyczne Słupsk </t>
  </si>
  <si>
    <t xml:space="preserve">Liceum Plastyczne Gdańsk </t>
  </si>
  <si>
    <t xml:space="preserve">Ogólnokształcąca Szkoła Sztuk Pięknych Gdańsk </t>
  </si>
  <si>
    <t xml:space="preserve">Policealne Studium Plastyczne Szczecin </t>
  </si>
  <si>
    <t>Warszawska Szkoła Muzyczna Warszawa</t>
  </si>
  <si>
    <t>Społeczna Szkoła Muzyczna I st. Kolbudy</t>
  </si>
  <si>
    <t xml:space="preserve">Społeczna Szkoła Muzyczna I st. Krosno </t>
  </si>
  <si>
    <t xml:space="preserve">Społeczna Szkoła Muzyczna Ii st. Krosno </t>
  </si>
  <si>
    <t>Studium Technik Scenograficznych Warszawa</t>
  </si>
  <si>
    <t xml:space="preserve">Katolickie Liceum Plastyczne Nowy Sącz </t>
  </si>
  <si>
    <t xml:space="preserve">Salezjańska Szkoła Muzyczna II st. Lutomiersk </t>
  </si>
  <si>
    <t>Niepubliczna Szkoła Muzyczna I st. Legionowo</t>
  </si>
  <si>
    <t>Diecezjalna Szkoła Organistowska II st. Gliwice</t>
  </si>
  <si>
    <t>Liceum Plastyczne im. Tadeusza Eysymonta w Gryficach</t>
  </si>
  <si>
    <t>Policealne Studium Plastyczne "Collage"</t>
  </si>
  <si>
    <t xml:space="preserve">Archidiecezjalna Szkoła Muzyczna I st. Kraków </t>
  </si>
  <si>
    <t xml:space="preserve">Diecezjalna Szkoła Organistowska II st. Bielsko Biała </t>
  </si>
  <si>
    <t xml:space="preserve">Policealne Studium Plastyczne  Anima - Art. Kraków </t>
  </si>
  <si>
    <t xml:space="preserve">Policealne Studium Ikonograficzne Bielsk Podlaski </t>
  </si>
  <si>
    <t>Tosca Pierwsza Prywatna Szkoła Muzyczna I st. Police</t>
  </si>
  <si>
    <t>Prywatna Szkoła Muzyczna I st. Stara Wieś</t>
  </si>
  <si>
    <t>Szkoła Muzyczna I st.Towarzystwa Oświatowego "Edukacja" Łódź</t>
  </si>
  <si>
    <t>Szkoła Muzyczna I st. Garwolin</t>
  </si>
  <si>
    <t xml:space="preserve">Prywatna Profesjonalna Szkoła Muzyczna I st. Kraków </t>
  </si>
  <si>
    <t xml:space="preserve">Szkoła Muzyczna Ii st. Jarosław </t>
  </si>
  <si>
    <t xml:space="preserve">Społeczna Szkoła Muzyczna II st. Świdnica </t>
  </si>
  <si>
    <t xml:space="preserve">Liceum Plastyczne Gliwice </t>
  </si>
  <si>
    <t>Prywatna Ogólnikształcąca Szkoła Muzyczna II st. Szczecin</t>
  </si>
  <si>
    <t>Szkoła Muzyczna I st. Nowe Miasto Lubawskie</t>
  </si>
  <si>
    <t>Szkoła Muzyczna I st. Golub Dobrzyń</t>
  </si>
  <si>
    <t xml:space="preserve">Szkoła Muzyczna I st. Wąbrzeźno </t>
  </si>
  <si>
    <t xml:space="preserve">Niepubliczna Szkoła Muzyczna I st. Poznań </t>
  </si>
  <si>
    <t>Ogólnokształcąca Szkoła Sztuk Pięknych Gliwice</t>
  </si>
  <si>
    <t xml:space="preserve">Niepubliczna Szkoła Muzyczna I st. Głowno </t>
  </si>
  <si>
    <t xml:space="preserve">Niepubliczna Szkoła Muzyczna I st. Trąbki Wielkie  </t>
  </si>
  <si>
    <t>Katolicka  Niepubliczna Ogólnokształcąca Szkoła Muzyczna I st. Nowy Sącz</t>
  </si>
  <si>
    <t>Katolicka  Niepubliczna Ogólnokształcąca Szkoła Muzyczna IIst. Nowy Sącz</t>
  </si>
  <si>
    <t xml:space="preserve">Szkoła Muzyczna II st. Krosno </t>
  </si>
  <si>
    <t xml:space="preserve">Prywatna Szkoła Muzyczna I st. Warszawa </t>
  </si>
  <si>
    <t xml:space="preserve">Prywatna Szkoła Muzyczna I st. Gdynia </t>
  </si>
  <si>
    <t xml:space="preserve">Szkoła Muzyczna I st. Nidzica </t>
  </si>
  <si>
    <t xml:space="preserve">Niepubliczna Szkoła Muzyczna I st. Lesko </t>
  </si>
  <si>
    <t xml:space="preserve">Katolicka Niepubliczna Szkoła Muzyczna I st. Śrem </t>
  </si>
  <si>
    <t>Społ Niepublicz. Ogólnokształ. Szkoła Muz. I st. Słubice</t>
  </si>
  <si>
    <t>Społeczna Szkoła Muzyczna I st.Łódź</t>
  </si>
  <si>
    <t>Niepubliczna Szkoła Muzyczna I st. Ostrowiec Świętokrzyski</t>
  </si>
  <si>
    <t>Niepubliczna Szkoła Muzyczna II st. Ostrowiec Świętokrzyski</t>
  </si>
  <si>
    <t xml:space="preserve">Niepubliczna Szkoła Muzyczna I st. Nakło nad Notecią </t>
  </si>
  <si>
    <t xml:space="preserve">Niepubliczna Szkoła Muzyki Rozrywkowej  II st.Lublin </t>
  </si>
  <si>
    <t>Niepaństwowa Szkoła Muzyczna I st. Sokołów Małopolski</t>
  </si>
  <si>
    <t xml:space="preserve">Niepaństwowa Szkoła Muzyczna I st.  Leżajsk </t>
  </si>
  <si>
    <t xml:space="preserve">Niepubliczna Szkoła Muzyczna I st. Kraków </t>
  </si>
  <si>
    <t>Niepubliczna Policealna Szkoła  Fotografii Wrocław</t>
  </si>
  <si>
    <t>Niepub. Szkoła Muzycz. I st Muzyczny" Promyk "Szczecin</t>
  </si>
  <si>
    <t xml:space="preserve">Niepubliczne Policealne Studium Plastyczne Warszawska Szkoła Reklamy Warszawa </t>
  </si>
  <si>
    <t>Niepubliczna Szkoła Muzyczna I st  Łódź</t>
  </si>
  <si>
    <t xml:space="preserve">Niepubliczne Liceum Plastyczne Cieszyn </t>
  </si>
  <si>
    <t>Niepubliczna Szkoła Muzyczna I st. Przeworsk</t>
  </si>
  <si>
    <t>Niepubliczna Szkoła Muzyczna II st. Przeworsk</t>
  </si>
  <si>
    <t>Niepubliczna Szkoła Muzyczna I st. Fundacji ARTE Elżbieta Jancewicz Warszawa</t>
  </si>
  <si>
    <t>Niepubliczna Szkoła Muzyczna I st. im. Leona Dimant Zawiercie</t>
  </si>
  <si>
    <t>Niepubliczna Szkoła Muzyczna I st. AKOLADA Komorów</t>
  </si>
  <si>
    <t>Prywatna Szkoła Muzyczna I st. Parczew</t>
  </si>
  <si>
    <t>Niepubliczna Szkoła Muzyczna I st. Kielce</t>
  </si>
  <si>
    <t>Niepubliczna Szkoła Muzyczna I st. im. K. Komedy Bibice</t>
  </si>
  <si>
    <t>Niepubliczna Szkoła Muzyczna I st. PRELUDIUM Opole</t>
  </si>
  <si>
    <t>Niepubliczna Szkoła Muzyczna I st. Radom</t>
  </si>
  <si>
    <t>Niepubliczna Szkoła Muzyczna I st. SZKOŁA MARZEŃ Piaseczno</t>
  </si>
  <si>
    <t>Niepubliczna Szkoła Muzyczna I st. Nadarzyn</t>
  </si>
  <si>
    <t>Nazwa szkoły</t>
  </si>
  <si>
    <t>Dotacja</t>
  </si>
  <si>
    <t>SUMA</t>
  </si>
  <si>
    <t>L P</t>
  </si>
  <si>
    <t>Nazwa jednostki</t>
  </si>
  <si>
    <t>SUMA  85410</t>
  </si>
  <si>
    <t>*1</t>
  </si>
  <si>
    <t>*  w zwiazku ze zmianą zasad odnośnie naliczania dotacji dla internatów funkcjonujących przy szkołach ( Rozporządzenie MKiDN)</t>
  </si>
  <si>
    <t>środki finansowe w wysokości 450 000 zł zostaną przesunięte.</t>
  </si>
  <si>
    <t>Cz. 24 - Kultura i Ochrona Dziedzictwa Narodowego</t>
  </si>
  <si>
    <t>Dz. 801, rozdz. 80132</t>
  </si>
  <si>
    <t xml:space="preserve"> - dotacja podmiotowa na 2016 r.</t>
  </si>
  <si>
    <t>Podział dotacji podmiotowej dla szkół i internatów niepublicznych z uprawnieniami szkół publicznych w 2016r.</t>
  </si>
  <si>
    <r>
      <rPr>
        <b/>
        <sz val="12"/>
        <color theme="1"/>
        <rFont val="Times New Roman"/>
        <family val="1"/>
        <charset val="238"/>
      </rPr>
      <t>Załącznik Nr 4</t>
    </r>
    <r>
      <rPr>
        <sz val="12"/>
        <color theme="1"/>
        <rFont val="Times New Roman"/>
        <family val="1"/>
        <charset val="238"/>
      </rPr>
      <t xml:space="preserve"> - Szkoły i internaty niepubliczne z uprawnieniami szkół publicznych                                                       </t>
    </r>
  </si>
  <si>
    <t>Dz. 854, rozdz. 85410</t>
  </si>
</sst>
</file>

<file path=xl/styles.xml><?xml version="1.0" encoding="utf-8"?>
<styleSheet xmlns="http://schemas.openxmlformats.org/spreadsheetml/2006/main">
  <numFmts count="4">
    <numFmt numFmtId="41" formatCode="_-* #,##0\ _z_ł_-;\-* #,##0\ _z_ł_-;_-* &quot;-&quot;\ _z_ł_-;_-@_-"/>
    <numFmt numFmtId="164" formatCode="0.0000%"/>
    <numFmt numFmtId="165" formatCode="0.000000%"/>
    <numFmt numFmtId="166" formatCode="#,##0.00_ ;\-#,##0.00\ "/>
  </numFmts>
  <fonts count="22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indexed="8"/>
      <name val="Franklin Gothic Book"/>
      <charset val="238"/>
    </font>
    <font>
      <sz val="10"/>
      <color indexed="8"/>
      <name val="Arial"/>
      <charset val="238"/>
    </font>
    <font>
      <sz val="11"/>
      <color indexed="8"/>
      <name val="Calibri"/>
      <charset val="238"/>
    </font>
    <font>
      <b/>
      <sz val="11"/>
      <color indexed="8"/>
      <name val="Calibri"/>
      <family val="2"/>
      <charset val="238"/>
    </font>
    <font>
      <sz val="11"/>
      <color rgb="FF006100"/>
      <name val="Calibri"/>
      <family val="2"/>
      <charset val="238"/>
      <scheme val="minor"/>
    </font>
    <font>
      <b/>
      <sz val="11"/>
      <color rgb="FF006100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1"/>
      <color theme="0"/>
      <name val="Times New Roman"/>
      <family val="1"/>
      <charset val="238"/>
    </font>
    <font>
      <b/>
      <sz val="12"/>
      <color rgb="FF006100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i/>
      <sz val="12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i/>
      <sz val="12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rgb="FFC6EFCE"/>
      </patternFill>
    </fill>
    <fill>
      <patternFill patternType="solid">
        <fgColor rgb="FF92D050"/>
        <bgColor indexed="64"/>
      </patternFill>
    </fill>
    <fill>
      <patternFill patternType="solid">
        <fgColor theme="6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" fillId="0" borderId="0"/>
    <xf numFmtId="0" fontId="3" fillId="0" borderId="0"/>
    <xf numFmtId="0" fontId="6" fillId="3" borderId="0" applyNumberFormat="0" applyBorder="0" applyAlignment="0" applyProtection="0"/>
    <xf numFmtId="0" fontId="3" fillId="0" borderId="0"/>
    <xf numFmtId="0" fontId="20" fillId="0" borderId="0"/>
  </cellStyleXfs>
  <cellXfs count="55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2" fillId="2" borderId="2" xfId="1" applyFont="1" applyFill="1" applyBorder="1" applyAlignment="1">
      <alignment horizontal="center"/>
    </xf>
    <xf numFmtId="0" fontId="2" fillId="0" borderId="3" xfId="1" applyFont="1" applyFill="1" applyBorder="1" applyAlignment="1">
      <alignment wrapText="1"/>
    </xf>
    <xf numFmtId="0" fontId="2" fillId="0" borderId="3" xfId="1" applyFont="1" applyFill="1" applyBorder="1" applyAlignment="1">
      <alignment horizontal="right" wrapText="1"/>
    </xf>
    <xf numFmtId="0" fontId="4" fillId="0" borderId="3" xfId="2" applyFont="1" applyFill="1" applyBorder="1" applyAlignment="1">
      <alignment wrapText="1"/>
    </xf>
    <xf numFmtId="0" fontId="4" fillId="0" borderId="3" xfId="2" applyNumberFormat="1" applyFont="1" applyFill="1" applyBorder="1" applyAlignment="1">
      <alignment wrapText="1"/>
    </xf>
    <xf numFmtId="0" fontId="4" fillId="0" borderId="4" xfId="2" applyNumberFormat="1" applyFont="1" applyFill="1" applyBorder="1" applyAlignment="1">
      <alignment wrapText="1"/>
    </xf>
    <xf numFmtId="0" fontId="2" fillId="0" borderId="3" xfId="1" applyNumberFormat="1" applyFont="1" applyFill="1" applyBorder="1" applyAlignment="1">
      <alignment wrapText="1"/>
    </xf>
    <xf numFmtId="41" fontId="0" fillId="0" borderId="0" xfId="0" applyNumberFormat="1"/>
    <xf numFmtId="0" fontId="5" fillId="0" borderId="3" xfId="2" applyNumberFormat="1" applyFont="1" applyFill="1" applyBorder="1" applyAlignment="1">
      <alignment wrapText="1"/>
    </xf>
    <xf numFmtId="0" fontId="5" fillId="0" borderId="3" xfId="2" applyFont="1" applyFill="1" applyBorder="1" applyAlignment="1">
      <alignment wrapText="1"/>
    </xf>
    <xf numFmtId="0" fontId="1" fillId="0" borderId="1" xfId="0" applyFont="1" applyBorder="1"/>
    <xf numFmtId="41" fontId="1" fillId="0" borderId="0" xfId="0" applyNumberFormat="1" applyFont="1"/>
    <xf numFmtId="0" fontId="1" fillId="0" borderId="0" xfId="0" applyFont="1"/>
    <xf numFmtId="41" fontId="0" fillId="0" borderId="1" xfId="0" applyNumberFormat="1" applyBorder="1"/>
    <xf numFmtId="4" fontId="0" fillId="0" borderId="0" xfId="0" applyNumberFormat="1"/>
    <xf numFmtId="164" fontId="0" fillId="0" borderId="0" xfId="0" applyNumberFormat="1"/>
    <xf numFmtId="4" fontId="0" fillId="0" borderId="1" xfId="0" applyNumberFormat="1" applyBorder="1"/>
    <xf numFmtId="0" fontId="4" fillId="2" borderId="2" xfId="2" applyFont="1" applyFill="1" applyBorder="1" applyAlignment="1">
      <alignment horizontal="center" vertical="center"/>
    </xf>
    <xf numFmtId="0" fontId="4" fillId="2" borderId="5" xfId="2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1" fontId="1" fillId="0" borderId="1" xfId="0" applyNumberFormat="1" applyFont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 vertical="center"/>
    </xf>
    <xf numFmtId="165" fontId="7" fillId="3" borderId="1" xfId="3" applyNumberFormat="1" applyFont="1" applyBorder="1" applyAlignment="1">
      <alignment horizontal="center" vertical="center"/>
    </xf>
    <xf numFmtId="4" fontId="7" fillId="3" borderId="1" xfId="3" applyNumberFormat="1" applyFont="1" applyBorder="1"/>
    <xf numFmtId="166" fontId="7" fillId="3" borderId="1" xfId="3" applyNumberFormat="1" applyFont="1" applyBorder="1"/>
    <xf numFmtId="0" fontId="7" fillId="3" borderId="1" xfId="3" applyFont="1" applyBorder="1"/>
    <xf numFmtId="41" fontId="7" fillId="3" borderId="1" xfId="3" applyNumberFormat="1" applyFont="1" applyBorder="1"/>
    <xf numFmtId="0" fontId="7" fillId="3" borderId="0" xfId="3" applyFont="1"/>
    <xf numFmtId="0" fontId="8" fillId="0" borderId="0" xfId="0" applyFont="1"/>
    <xf numFmtId="0" fontId="8" fillId="0" borderId="1" xfId="0" applyFont="1" applyBorder="1"/>
    <xf numFmtId="0" fontId="9" fillId="0" borderId="1" xfId="4" applyFont="1" applyFill="1" applyBorder="1" applyAlignment="1">
      <alignment wrapText="1"/>
    </xf>
    <xf numFmtId="4" fontId="10" fillId="0" borderId="1" xfId="0" applyNumberFormat="1" applyFont="1" applyBorder="1"/>
    <xf numFmtId="0" fontId="10" fillId="0" borderId="1" xfId="0" applyFont="1" applyBorder="1"/>
    <xf numFmtId="0" fontId="10" fillId="0" borderId="0" xfId="0" applyFont="1"/>
    <xf numFmtId="0" fontId="11" fillId="0" borderId="1" xfId="4" applyFont="1" applyFill="1" applyBorder="1" applyAlignment="1">
      <alignment horizontal="center" vertical="center" wrapText="1"/>
    </xf>
    <xf numFmtId="0" fontId="8" fillId="0" borderId="0" xfId="0" applyFont="1" applyBorder="1"/>
    <xf numFmtId="0" fontId="8" fillId="0" borderId="6" xfId="0" applyFont="1" applyBorder="1"/>
    <xf numFmtId="4" fontId="12" fillId="0" borderId="7" xfId="0" applyNumberFormat="1" applyFont="1" applyBorder="1"/>
    <xf numFmtId="0" fontId="14" fillId="0" borderId="0" xfId="3" applyFont="1" applyFill="1" applyBorder="1"/>
    <xf numFmtId="0" fontId="15" fillId="4" borderId="1" xfId="3" applyFont="1" applyFill="1" applyBorder="1" applyAlignment="1">
      <alignment horizontal="center" vertical="center"/>
    </xf>
    <xf numFmtId="0" fontId="16" fillId="5" borderId="6" xfId="0" applyFont="1" applyFill="1" applyBorder="1"/>
    <xf numFmtId="0" fontId="16" fillId="5" borderId="1" xfId="0" applyFont="1" applyFill="1" applyBorder="1"/>
    <xf numFmtId="0" fontId="12" fillId="5" borderId="1" xfId="0" applyFont="1" applyFill="1" applyBorder="1"/>
    <xf numFmtId="0" fontId="17" fillId="0" borderId="0" xfId="0" applyFont="1"/>
    <xf numFmtId="0" fontId="16" fillId="0" borderId="0" xfId="0" applyFont="1"/>
    <xf numFmtId="0" fontId="12" fillId="0" borderId="0" xfId="0" applyFont="1"/>
    <xf numFmtId="0" fontId="13" fillId="0" borderId="1" xfId="0" applyFont="1" applyBorder="1" applyAlignment="1">
      <alignment horizontal="center" vertical="center"/>
    </xf>
    <xf numFmtId="3" fontId="13" fillId="0" borderId="1" xfId="0" applyNumberFormat="1" applyFont="1" applyBorder="1"/>
    <xf numFmtId="0" fontId="21" fillId="0" borderId="0" xfId="5" applyFont="1"/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</cellXfs>
  <cellStyles count="6">
    <cellStyle name="Dobre" xfId="3" builtinId="26"/>
    <cellStyle name="Normalny" xfId="0" builtinId="0"/>
    <cellStyle name="Normalny 2" xfId="5"/>
    <cellStyle name="Normalny_Arkusz1" xfId="2"/>
    <cellStyle name="Normalny_Arkusz2" xfId="1"/>
    <cellStyle name="Normalny_Arkusz3" xfId="4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R148"/>
  <sheetViews>
    <sheetView topLeftCell="C1" workbookViewId="0">
      <pane xSplit="1" ySplit="2" topLeftCell="D113" activePane="bottomRight" state="frozen"/>
      <selection activeCell="C1" sqref="C1"/>
      <selection pane="topRight" activeCell="D1" sqref="D1"/>
      <selection pane="bottomLeft" activeCell="C3" sqref="C3"/>
      <selection pane="bottomRight" activeCell="M137" sqref="M137"/>
    </sheetView>
  </sheetViews>
  <sheetFormatPr defaultRowHeight="15"/>
  <cols>
    <col min="1" max="1" width="0" hidden="1" customWidth="1"/>
    <col min="2" max="2" width="19" hidden="1" customWidth="1"/>
    <col min="3" max="3" width="15.7109375" customWidth="1"/>
    <col min="4" max="4" width="16.140625" customWidth="1"/>
    <col min="5" max="5" width="19" customWidth="1"/>
    <col min="6" max="6" width="18.7109375" customWidth="1"/>
    <col min="7" max="7" width="10.7109375" style="10" customWidth="1"/>
    <col min="8" max="8" width="13.28515625" style="10" bestFit="1" customWidth="1"/>
    <col min="9" max="9" width="16.7109375" style="10" customWidth="1"/>
    <col min="10" max="10" width="13.5703125" style="10" customWidth="1"/>
    <col min="11" max="12" width="16.5703125" customWidth="1"/>
    <col min="13" max="13" width="13.28515625" bestFit="1" customWidth="1"/>
    <col min="14" max="14" width="15.85546875" style="10" bestFit="1" customWidth="1"/>
    <col min="15" max="15" width="17.5703125" customWidth="1"/>
    <col min="16" max="16" width="0" hidden="1" customWidth="1"/>
    <col min="17" max="17" width="26" hidden="1" customWidth="1"/>
    <col min="18" max="18" width="19" hidden="1" customWidth="1"/>
  </cols>
  <sheetData>
    <row r="2" spans="1:18" ht="36" customHeight="1">
      <c r="A2" s="20" t="s">
        <v>33</v>
      </c>
      <c r="B2" s="21" t="s">
        <v>4</v>
      </c>
      <c r="C2" s="22" t="s">
        <v>0</v>
      </c>
      <c r="D2" s="23" t="s">
        <v>2</v>
      </c>
      <c r="E2" s="23" t="s">
        <v>3</v>
      </c>
      <c r="F2" s="22"/>
      <c r="G2" s="24" t="s">
        <v>35</v>
      </c>
      <c r="H2" s="24" t="s">
        <v>34</v>
      </c>
      <c r="I2" s="24" t="s">
        <v>36</v>
      </c>
      <c r="J2" s="25" t="s">
        <v>37</v>
      </c>
      <c r="K2" s="25">
        <v>5.8089999999999999E-3</v>
      </c>
      <c r="L2" s="26" t="s">
        <v>38</v>
      </c>
      <c r="Q2" s="2" t="s">
        <v>2</v>
      </c>
      <c r="R2" s="2" t="s">
        <v>3</v>
      </c>
    </row>
    <row r="3" spans="1:18">
      <c r="A3" s="7">
        <v>2002</v>
      </c>
      <c r="B3" s="6" t="s">
        <v>22</v>
      </c>
      <c r="C3" s="1">
        <v>2002</v>
      </c>
      <c r="D3" s="1">
        <v>57</v>
      </c>
      <c r="E3" s="1">
        <v>80</v>
      </c>
      <c r="F3" s="1"/>
      <c r="G3" s="16">
        <f>SUMIF(stawka!$A$2:$A$15,B3,stawka!$C$2:$C$15)</f>
        <v>1511</v>
      </c>
      <c r="H3" s="16">
        <f>(D3*8)*G3</f>
        <v>689016</v>
      </c>
      <c r="I3" s="16">
        <f>(E3*4)*G3</f>
        <v>483520</v>
      </c>
      <c r="J3" s="19">
        <f>+H3+I3</f>
        <v>1172536</v>
      </c>
      <c r="K3" s="19">
        <f>ROUND(J3*$K$2,0)</f>
        <v>6811</v>
      </c>
      <c r="L3" s="27">
        <f>+J3+K3</f>
        <v>1179347</v>
      </c>
      <c r="Q3" s="1">
        <v>65</v>
      </c>
      <c r="R3" s="1">
        <v>80</v>
      </c>
    </row>
    <row r="4" spans="1:18">
      <c r="A4" s="7">
        <v>2006</v>
      </c>
      <c r="B4" s="6" t="s">
        <v>8</v>
      </c>
      <c r="C4" s="1">
        <v>2006</v>
      </c>
      <c r="D4" s="1">
        <v>41</v>
      </c>
      <c r="E4" s="1">
        <v>58</v>
      </c>
      <c r="F4" s="1"/>
      <c r="G4" s="16">
        <f>SUMIF(stawka!$A$2:$A$15,B4,stawka!$C$2:$C$15)</f>
        <v>477</v>
      </c>
      <c r="H4" s="16">
        <f t="shared" ref="H4:H67" si="0">(D4*8)*G4</f>
        <v>156456</v>
      </c>
      <c r="I4" s="16">
        <f t="shared" ref="I4:I67" si="1">(E4*4)*G4</f>
        <v>110664</v>
      </c>
      <c r="J4" s="19">
        <f t="shared" ref="J4:J67" si="2">+H4+I4</f>
        <v>267120</v>
      </c>
      <c r="K4" s="19">
        <f t="shared" ref="K4:K67" si="3">ROUND(J4*$K$2,0)</f>
        <v>1552</v>
      </c>
      <c r="L4" s="27">
        <f t="shared" ref="L4:L67" si="4">+J4+K4</f>
        <v>268672</v>
      </c>
      <c r="Q4" s="1">
        <v>45</v>
      </c>
      <c r="R4" s="1">
        <v>58</v>
      </c>
    </row>
    <row r="5" spans="1:18">
      <c r="A5" s="7">
        <v>2008</v>
      </c>
      <c r="B5" s="6" t="s">
        <v>8</v>
      </c>
      <c r="C5" s="1">
        <v>2008</v>
      </c>
      <c r="D5" s="1">
        <v>134</v>
      </c>
      <c r="E5" s="1">
        <v>160</v>
      </c>
      <c r="F5" s="1"/>
      <c r="G5" s="16">
        <f>SUMIF(stawka!$A$2:$A$15,B5,stawka!$C$2:$C$15)</f>
        <v>477</v>
      </c>
      <c r="H5" s="16">
        <f t="shared" si="0"/>
        <v>511344</v>
      </c>
      <c r="I5" s="16">
        <f t="shared" si="1"/>
        <v>305280</v>
      </c>
      <c r="J5" s="19">
        <f t="shared" si="2"/>
        <v>816624</v>
      </c>
      <c r="K5" s="19">
        <f t="shared" si="3"/>
        <v>4744</v>
      </c>
      <c r="L5" s="27">
        <f t="shared" si="4"/>
        <v>821368</v>
      </c>
      <c r="Q5" s="1">
        <v>115</v>
      </c>
      <c r="R5" s="1">
        <v>160</v>
      </c>
    </row>
    <row r="6" spans="1:18">
      <c r="A6" s="7">
        <v>2009</v>
      </c>
      <c r="B6" s="6" t="s">
        <v>8</v>
      </c>
      <c r="C6" s="1">
        <v>2009</v>
      </c>
      <c r="D6" s="1">
        <v>49</v>
      </c>
      <c r="E6" s="1">
        <v>55</v>
      </c>
      <c r="F6" s="1"/>
      <c r="G6" s="16">
        <f>SUMIF(stawka!$A$2:$A$15,B6,stawka!$C$2:$C$15)</f>
        <v>477</v>
      </c>
      <c r="H6" s="16">
        <f t="shared" si="0"/>
        <v>186984</v>
      </c>
      <c r="I6" s="16">
        <f t="shared" si="1"/>
        <v>104940</v>
      </c>
      <c r="J6" s="19">
        <f t="shared" si="2"/>
        <v>291924</v>
      </c>
      <c r="K6" s="19">
        <f t="shared" si="3"/>
        <v>1696</v>
      </c>
      <c r="L6" s="27">
        <f t="shared" si="4"/>
        <v>293620</v>
      </c>
      <c r="Q6" s="1">
        <v>49</v>
      </c>
      <c r="R6" s="1">
        <v>55</v>
      </c>
    </row>
    <row r="7" spans="1:18">
      <c r="A7" s="7">
        <v>2010</v>
      </c>
      <c r="B7" s="6" t="s">
        <v>8</v>
      </c>
      <c r="C7" s="1">
        <v>2010</v>
      </c>
      <c r="D7" s="1">
        <v>14</v>
      </c>
      <c r="E7" s="1">
        <v>32</v>
      </c>
      <c r="F7" s="1"/>
      <c r="G7" s="16">
        <f>SUMIF(stawka!$A$2:$A$15,B7,stawka!$C$2:$C$15)</f>
        <v>477</v>
      </c>
      <c r="H7" s="16">
        <f t="shared" si="0"/>
        <v>53424</v>
      </c>
      <c r="I7" s="16">
        <f t="shared" si="1"/>
        <v>61056</v>
      </c>
      <c r="J7" s="19">
        <f t="shared" si="2"/>
        <v>114480</v>
      </c>
      <c r="K7" s="19">
        <f t="shared" si="3"/>
        <v>665</v>
      </c>
      <c r="L7" s="27">
        <f t="shared" si="4"/>
        <v>115145</v>
      </c>
      <c r="Q7" s="1">
        <v>22</v>
      </c>
      <c r="R7" s="1">
        <v>32</v>
      </c>
    </row>
    <row r="8" spans="1:18">
      <c r="A8" s="7">
        <v>2010.1</v>
      </c>
      <c r="B8" s="6" t="s">
        <v>10</v>
      </c>
      <c r="C8" s="1">
        <v>2010.1</v>
      </c>
      <c r="D8" s="1">
        <v>17</v>
      </c>
      <c r="E8" s="1">
        <v>25</v>
      </c>
      <c r="F8" s="1"/>
      <c r="G8" s="16">
        <f>SUMIF(stawka!$A$2:$A$15,B8,stawka!$C$2:$C$15)</f>
        <v>586</v>
      </c>
      <c r="H8" s="16">
        <f t="shared" si="0"/>
        <v>79696</v>
      </c>
      <c r="I8" s="16">
        <f t="shared" si="1"/>
        <v>58600</v>
      </c>
      <c r="J8" s="19">
        <f t="shared" si="2"/>
        <v>138296</v>
      </c>
      <c r="K8" s="19">
        <f t="shared" si="3"/>
        <v>803</v>
      </c>
      <c r="L8" s="27">
        <f t="shared" si="4"/>
        <v>139099</v>
      </c>
      <c r="Q8" s="1">
        <v>25</v>
      </c>
      <c r="R8" s="1">
        <v>25</v>
      </c>
    </row>
    <row r="9" spans="1:18">
      <c r="A9" s="7">
        <v>2013</v>
      </c>
      <c r="B9" s="6" t="s">
        <v>8</v>
      </c>
      <c r="C9" s="1">
        <v>2013</v>
      </c>
      <c r="D9" s="1">
        <v>108</v>
      </c>
      <c r="E9" s="1">
        <v>110</v>
      </c>
      <c r="F9" s="1"/>
      <c r="G9" s="16">
        <f>SUMIF(stawka!$A$2:$A$15,B9,stawka!$C$2:$C$15)</f>
        <v>477</v>
      </c>
      <c r="H9" s="16">
        <f t="shared" si="0"/>
        <v>412128</v>
      </c>
      <c r="I9" s="16">
        <f t="shared" si="1"/>
        <v>209880</v>
      </c>
      <c r="J9" s="19">
        <f t="shared" si="2"/>
        <v>622008</v>
      </c>
      <c r="K9" s="19">
        <f t="shared" si="3"/>
        <v>3613</v>
      </c>
      <c r="L9" s="27">
        <f t="shared" si="4"/>
        <v>625621</v>
      </c>
      <c r="Q9" s="1">
        <v>98</v>
      </c>
      <c r="R9" s="1">
        <v>110</v>
      </c>
    </row>
    <row r="10" spans="1:18">
      <c r="A10" s="7">
        <v>2013.1</v>
      </c>
      <c r="B10" s="6" t="s">
        <v>10</v>
      </c>
      <c r="C10" s="1">
        <v>2013.1</v>
      </c>
      <c r="D10" s="1">
        <v>84</v>
      </c>
      <c r="E10" s="1">
        <v>93</v>
      </c>
      <c r="F10" s="1"/>
      <c r="G10" s="16">
        <f>SUMIF(stawka!$A$2:$A$15,B10,stawka!$C$2:$C$15)</f>
        <v>586</v>
      </c>
      <c r="H10" s="16">
        <f t="shared" si="0"/>
        <v>393792</v>
      </c>
      <c r="I10" s="16">
        <f t="shared" si="1"/>
        <v>217992</v>
      </c>
      <c r="J10" s="19">
        <f t="shared" si="2"/>
        <v>611784</v>
      </c>
      <c r="K10" s="19">
        <f t="shared" si="3"/>
        <v>3554</v>
      </c>
      <c r="L10" s="27">
        <f t="shared" si="4"/>
        <v>615338</v>
      </c>
      <c r="Q10" s="1">
        <v>79</v>
      </c>
      <c r="R10" s="1">
        <v>93</v>
      </c>
    </row>
    <row r="11" spans="1:18">
      <c r="A11" s="7">
        <v>2015</v>
      </c>
      <c r="B11" s="6" t="s">
        <v>8</v>
      </c>
      <c r="C11" s="1">
        <v>2015</v>
      </c>
      <c r="D11" s="1">
        <v>41</v>
      </c>
      <c r="E11" s="1">
        <v>60</v>
      </c>
      <c r="F11" s="1"/>
      <c r="G11" s="16">
        <f>SUMIF(stawka!$A$2:$A$15,B11,stawka!$C$2:$C$15)</f>
        <v>477</v>
      </c>
      <c r="H11" s="16">
        <f t="shared" si="0"/>
        <v>156456</v>
      </c>
      <c r="I11" s="16">
        <f t="shared" si="1"/>
        <v>114480</v>
      </c>
      <c r="J11" s="19">
        <f t="shared" si="2"/>
        <v>270936</v>
      </c>
      <c r="K11" s="19">
        <f t="shared" si="3"/>
        <v>1574</v>
      </c>
      <c r="L11" s="27">
        <f t="shared" si="4"/>
        <v>272510</v>
      </c>
      <c r="Q11" s="1">
        <v>55</v>
      </c>
      <c r="R11" s="1">
        <v>60</v>
      </c>
    </row>
    <row r="12" spans="1:18">
      <c r="A12" s="7">
        <v>2019</v>
      </c>
      <c r="B12" s="6" t="s">
        <v>8</v>
      </c>
      <c r="C12" s="1">
        <v>2019</v>
      </c>
      <c r="D12" s="1">
        <v>61</v>
      </c>
      <c r="E12" s="1">
        <v>64</v>
      </c>
      <c r="F12" s="1"/>
      <c r="G12" s="16">
        <f>SUMIF(stawka!$A$2:$A$15,B12,stawka!$C$2:$C$15)</f>
        <v>477</v>
      </c>
      <c r="H12" s="16">
        <f t="shared" si="0"/>
        <v>232776</v>
      </c>
      <c r="I12" s="16">
        <f t="shared" si="1"/>
        <v>122112</v>
      </c>
      <c r="J12" s="19">
        <f t="shared" si="2"/>
        <v>354888</v>
      </c>
      <c r="K12" s="19">
        <f t="shared" si="3"/>
        <v>2062</v>
      </c>
      <c r="L12" s="27">
        <f t="shared" si="4"/>
        <v>356950</v>
      </c>
      <c r="Q12" s="1">
        <v>64</v>
      </c>
      <c r="R12" s="1">
        <v>64</v>
      </c>
    </row>
    <row r="13" spans="1:18">
      <c r="A13" s="7">
        <v>2019.1</v>
      </c>
      <c r="B13" s="6" t="s">
        <v>10</v>
      </c>
      <c r="C13" s="1">
        <v>2019.1</v>
      </c>
      <c r="D13" s="1">
        <v>25</v>
      </c>
      <c r="E13" s="1">
        <v>34</v>
      </c>
      <c r="F13" s="1"/>
      <c r="G13" s="16">
        <f>SUMIF(stawka!$A$2:$A$15,B13,stawka!$C$2:$C$15)</f>
        <v>586</v>
      </c>
      <c r="H13" s="16">
        <f t="shared" si="0"/>
        <v>117200</v>
      </c>
      <c r="I13" s="16">
        <f t="shared" si="1"/>
        <v>79696</v>
      </c>
      <c r="J13" s="19">
        <f t="shared" si="2"/>
        <v>196896</v>
      </c>
      <c r="K13" s="19">
        <f t="shared" si="3"/>
        <v>1144</v>
      </c>
      <c r="L13" s="27">
        <f t="shared" si="4"/>
        <v>198040</v>
      </c>
      <c r="Q13" s="1">
        <v>26</v>
      </c>
      <c r="R13" s="1">
        <v>34</v>
      </c>
    </row>
    <row r="14" spans="1:18">
      <c r="A14" s="7">
        <v>2020</v>
      </c>
      <c r="B14" s="6" t="s">
        <v>10</v>
      </c>
      <c r="C14" s="1">
        <v>2020</v>
      </c>
      <c r="D14" s="1">
        <v>26</v>
      </c>
      <c r="E14" s="1">
        <v>37</v>
      </c>
      <c r="F14" s="1"/>
      <c r="G14" s="16">
        <f>SUMIF(stawka!$A$2:$A$15,B14,stawka!$C$2:$C$15)</f>
        <v>586</v>
      </c>
      <c r="H14" s="16">
        <f t="shared" si="0"/>
        <v>121888</v>
      </c>
      <c r="I14" s="16">
        <f t="shared" si="1"/>
        <v>86728</v>
      </c>
      <c r="J14" s="19">
        <f t="shared" si="2"/>
        <v>208616</v>
      </c>
      <c r="K14" s="19">
        <f t="shared" si="3"/>
        <v>1212</v>
      </c>
      <c r="L14" s="27">
        <f t="shared" si="4"/>
        <v>209828</v>
      </c>
      <c r="Q14" s="1">
        <v>26</v>
      </c>
      <c r="R14" s="1">
        <v>37</v>
      </c>
    </row>
    <row r="15" spans="1:18">
      <c r="A15" s="7">
        <v>2022</v>
      </c>
      <c r="B15" s="6" t="s">
        <v>18</v>
      </c>
      <c r="C15" s="1">
        <v>2022</v>
      </c>
      <c r="D15" s="1">
        <v>50</v>
      </c>
      <c r="E15" s="1">
        <v>60</v>
      </c>
      <c r="F15" s="1"/>
      <c r="G15" s="16">
        <f>SUMIF(stawka!$A$2:$A$15,B15,stawka!$C$2:$C$15)</f>
        <v>1548</v>
      </c>
      <c r="H15" s="16">
        <f t="shared" si="0"/>
        <v>619200</v>
      </c>
      <c r="I15" s="16">
        <f t="shared" si="1"/>
        <v>371520</v>
      </c>
      <c r="J15" s="19">
        <f t="shared" si="2"/>
        <v>990720</v>
      </c>
      <c r="K15" s="19">
        <f t="shared" si="3"/>
        <v>5755</v>
      </c>
      <c r="L15" s="27">
        <f t="shared" si="4"/>
        <v>996475</v>
      </c>
      <c r="Q15" s="1">
        <v>60</v>
      </c>
      <c r="R15" s="1">
        <v>60</v>
      </c>
    </row>
    <row r="16" spans="1:18">
      <c r="A16" s="7">
        <v>2023</v>
      </c>
      <c r="B16" s="6" t="s">
        <v>8</v>
      </c>
      <c r="C16" s="1">
        <v>2023</v>
      </c>
      <c r="D16" s="1">
        <v>43</v>
      </c>
      <c r="E16" s="1">
        <v>70</v>
      </c>
      <c r="F16" s="1"/>
      <c r="G16" s="16">
        <f>SUMIF(stawka!$A$2:$A$15,B16,stawka!$C$2:$C$15)</f>
        <v>477</v>
      </c>
      <c r="H16" s="16">
        <f t="shared" si="0"/>
        <v>164088</v>
      </c>
      <c r="I16" s="16">
        <f t="shared" si="1"/>
        <v>133560</v>
      </c>
      <c r="J16" s="19">
        <f t="shared" si="2"/>
        <v>297648</v>
      </c>
      <c r="K16" s="19">
        <f t="shared" si="3"/>
        <v>1729</v>
      </c>
      <c r="L16" s="27">
        <f t="shared" si="4"/>
        <v>299377</v>
      </c>
      <c r="Q16" s="1">
        <v>60</v>
      </c>
      <c r="R16" s="1">
        <v>70</v>
      </c>
    </row>
    <row r="17" spans="1:18">
      <c r="A17" s="7">
        <v>2029</v>
      </c>
      <c r="B17" s="6" t="s">
        <v>8</v>
      </c>
      <c r="C17" s="1">
        <v>2029</v>
      </c>
      <c r="D17" s="1">
        <v>6</v>
      </c>
      <c r="E17" s="1">
        <v>11</v>
      </c>
      <c r="F17" s="1"/>
      <c r="G17" s="16">
        <f>SUMIF(stawka!$A$2:$A$15,B17,stawka!$C$2:$C$15)</f>
        <v>477</v>
      </c>
      <c r="H17" s="16">
        <f t="shared" si="0"/>
        <v>22896</v>
      </c>
      <c r="I17" s="16">
        <f t="shared" si="1"/>
        <v>20988</v>
      </c>
      <c r="J17" s="19">
        <f t="shared" si="2"/>
        <v>43884</v>
      </c>
      <c r="K17" s="19">
        <f t="shared" si="3"/>
        <v>255</v>
      </c>
      <c r="L17" s="27">
        <f t="shared" si="4"/>
        <v>44139</v>
      </c>
      <c r="Q17" s="1">
        <v>6</v>
      </c>
      <c r="R17" s="1">
        <v>11</v>
      </c>
    </row>
    <row r="18" spans="1:18">
      <c r="A18" s="7">
        <v>2029.1</v>
      </c>
      <c r="B18" s="6" t="s">
        <v>10</v>
      </c>
      <c r="C18" s="1">
        <v>2029.1</v>
      </c>
      <c r="D18" s="1">
        <v>24</v>
      </c>
      <c r="E18" s="1">
        <v>30</v>
      </c>
      <c r="F18" s="1"/>
      <c r="G18" s="16">
        <f>SUMIF(stawka!$A$2:$A$15,B18,stawka!$C$2:$C$15)</f>
        <v>586</v>
      </c>
      <c r="H18" s="16">
        <f t="shared" si="0"/>
        <v>112512</v>
      </c>
      <c r="I18" s="16">
        <f t="shared" si="1"/>
        <v>70320</v>
      </c>
      <c r="J18" s="19">
        <f t="shared" si="2"/>
        <v>182832</v>
      </c>
      <c r="K18" s="19">
        <f t="shared" si="3"/>
        <v>1062</v>
      </c>
      <c r="L18" s="27">
        <f t="shared" si="4"/>
        <v>183894</v>
      </c>
      <c r="Q18" s="1">
        <v>26</v>
      </c>
      <c r="R18" s="1">
        <v>30</v>
      </c>
    </row>
    <row r="19" spans="1:18">
      <c r="A19" s="7">
        <v>2031</v>
      </c>
      <c r="B19" s="6" t="s">
        <v>8</v>
      </c>
      <c r="C19" s="1">
        <v>2031</v>
      </c>
      <c r="D19" s="1">
        <v>31</v>
      </c>
      <c r="E19" s="1">
        <v>46</v>
      </c>
      <c r="F19" s="1"/>
      <c r="G19" s="16">
        <f>SUMIF(stawka!$A$2:$A$15,B19,stawka!$C$2:$C$15)</f>
        <v>477</v>
      </c>
      <c r="H19" s="16">
        <f t="shared" si="0"/>
        <v>118296</v>
      </c>
      <c r="I19" s="16">
        <f t="shared" si="1"/>
        <v>87768</v>
      </c>
      <c r="J19" s="19">
        <f t="shared" si="2"/>
        <v>206064</v>
      </c>
      <c r="K19" s="19">
        <f t="shared" si="3"/>
        <v>1197</v>
      </c>
      <c r="L19" s="27">
        <f t="shared" si="4"/>
        <v>207261</v>
      </c>
      <c r="Q19" s="1">
        <v>35</v>
      </c>
      <c r="R19" s="1">
        <v>46</v>
      </c>
    </row>
    <row r="20" spans="1:18">
      <c r="A20" s="7">
        <v>2032</v>
      </c>
      <c r="B20" s="6" t="s">
        <v>8</v>
      </c>
      <c r="C20" s="1">
        <v>2032</v>
      </c>
      <c r="D20" s="1">
        <v>37</v>
      </c>
      <c r="E20" s="1">
        <v>50</v>
      </c>
      <c r="F20" s="1"/>
      <c r="G20" s="16">
        <f>SUMIF(stawka!$A$2:$A$15,B20,stawka!$C$2:$C$15)</f>
        <v>477</v>
      </c>
      <c r="H20" s="16">
        <f t="shared" si="0"/>
        <v>141192</v>
      </c>
      <c r="I20" s="16">
        <f t="shared" si="1"/>
        <v>95400</v>
      </c>
      <c r="J20" s="19">
        <f t="shared" si="2"/>
        <v>236592</v>
      </c>
      <c r="K20" s="19">
        <f t="shared" si="3"/>
        <v>1374</v>
      </c>
      <c r="L20" s="27">
        <f t="shared" si="4"/>
        <v>237966</v>
      </c>
      <c r="Q20" s="1">
        <v>46</v>
      </c>
      <c r="R20" s="1">
        <v>50</v>
      </c>
    </row>
    <row r="21" spans="1:18">
      <c r="A21" s="7">
        <v>2034</v>
      </c>
      <c r="B21" s="6" t="s">
        <v>20</v>
      </c>
      <c r="C21" s="1">
        <v>2034</v>
      </c>
      <c r="D21" s="1">
        <v>43</v>
      </c>
      <c r="E21" s="1">
        <v>50</v>
      </c>
      <c r="F21" s="1" t="s">
        <v>1</v>
      </c>
      <c r="G21" s="16">
        <f>SUMIF(stawka!$A$2:$A$15,B21,stawka!$C$2:$C$15)</f>
        <v>2692</v>
      </c>
      <c r="H21" s="16">
        <f t="shared" si="0"/>
        <v>926048</v>
      </c>
      <c r="I21" s="16">
        <f t="shared" si="1"/>
        <v>538400</v>
      </c>
      <c r="J21" s="19">
        <f t="shared" si="2"/>
        <v>1464448</v>
      </c>
      <c r="K21" s="19">
        <f t="shared" si="3"/>
        <v>8507</v>
      </c>
      <c r="L21" s="27">
        <f t="shared" si="4"/>
        <v>1472955</v>
      </c>
      <c r="Q21" s="1">
        <v>45</v>
      </c>
      <c r="R21" s="1">
        <v>50</v>
      </c>
    </row>
    <row r="22" spans="1:18">
      <c r="A22" s="7">
        <v>2035</v>
      </c>
      <c r="B22" s="6" t="s">
        <v>10</v>
      </c>
      <c r="C22" s="1">
        <v>2035</v>
      </c>
      <c r="D22" s="1">
        <v>25</v>
      </c>
      <c r="E22" s="1">
        <v>33</v>
      </c>
      <c r="F22" s="1"/>
      <c r="G22" s="16">
        <f>SUMIF(stawka!$A$2:$A$15,B22,stawka!$C$2:$C$15)</f>
        <v>586</v>
      </c>
      <c r="H22" s="16">
        <f t="shared" si="0"/>
        <v>117200</v>
      </c>
      <c r="I22" s="16">
        <f t="shared" si="1"/>
        <v>77352</v>
      </c>
      <c r="J22" s="19">
        <f t="shared" si="2"/>
        <v>194552</v>
      </c>
      <c r="K22" s="19">
        <f t="shared" si="3"/>
        <v>1130</v>
      </c>
      <c r="L22" s="27">
        <f t="shared" si="4"/>
        <v>195682</v>
      </c>
      <c r="Q22" s="1">
        <v>27</v>
      </c>
      <c r="R22" s="1">
        <v>33</v>
      </c>
    </row>
    <row r="23" spans="1:18">
      <c r="A23" s="7">
        <v>2038</v>
      </c>
      <c r="B23" s="6" t="s">
        <v>26</v>
      </c>
      <c r="C23" s="1">
        <v>2038</v>
      </c>
      <c r="D23" s="1">
        <v>20</v>
      </c>
      <c r="E23" s="1">
        <v>30</v>
      </c>
      <c r="F23" s="1"/>
      <c r="G23" s="16">
        <f>SUMIF(stawka!$A$2:$A$15,B23,stawka!$C$2:$C$15)</f>
        <v>644</v>
      </c>
      <c r="H23" s="16">
        <f t="shared" si="0"/>
        <v>103040</v>
      </c>
      <c r="I23" s="16">
        <f t="shared" si="1"/>
        <v>77280</v>
      </c>
      <c r="J23" s="19">
        <f t="shared" si="2"/>
        <v>180320</v>
      </c>
      <c r="K23" s="19">
        <f t="shared" si="3"/>
        <v>1047</v>
      </c>
      <c r="L23" s="27">
        <f t="shared" si="4"/>
        <v>181367</v>
      </c>
      <c r="Q23" s="1">
        <v>35</v>
      </c>
      <c r="R23" s="1">
        <v>30</v>
      </c>
    </row>
    <row r="24" spans="1:18">
      <c r="A24" s="7">
        <v>2040</v>
      </c>
      <c r="B24" s="6" t="s">
        <v>8</v>
      </c>
      <c r="C24" s="1">
        <v>2040</v>
      </c>
      <c r="D24" s="1">
        <v>105</v>
      </c>
      <c r="E24" s="1">
        <v>123</v>
      </c>
      <c r="F24" s="1"/>
      <c r="G24" s="16">
        <f>SUMIF(stawka!$A$2:$A$15,B24,stawka!$C$2:$C$15)</f>
        <v>477</v>
      </c>
      <c r="H24" s="16">
        <f t="shared" si="0"/>
        <v>400680</v>
      </c>
      <c r="I24" s="16">
        <f t="shared" si="1"/>
        <v>234684</v>
      </c>
      <c r="J24" s="19">
        <f t="shared" si="2"/>
        <v>635364</v>
      </c>
      <c r="K24" s="19">
        <f t="shared" si="3"/>
        <v>3691</v>
      </c>
      <c r="L24" s="27">
        <f t="shared" si="4"/>
        <v>639055</v>
      </c>
      <c r="Q24" s="1">
        <v>120</v>
      </c>
      <c r="R24" s="1">
        <v>123</v>
      </c>
    </row>
    <row r="25" spans="1:18">
      <c r="A25" s="7">
        <v>2041</v>
      </c>
      <c r="B25" s="6" t="s">
        <v>8</v>
      </c>
      <c r="C25" s="1">
        <v>2041</v>
      </c>
      <c r="D25" s="1">
        <v>41</v>
      </c>
      <c r="E25" s="1">
        <v>50</v>
      </c>
      <c r="F25" s="1"/>
      <c r="G25" s="16">
        <f>SUMIF(stawka!$A$2:$A$15,B25,stawka!$C$2:$C$15)</f>
        <v>477</v>
      </c>
      <c r="H25" s="16">
        <f t="shared" si="0"/>
        <v>156456</v>
      </c>
      <c r="I25" s="16">
        <f t="shared" si="1"/>
        <v>95400</v>
      </c>
      <c r="J25" s="19">
        <f t="shared" si="2"/>
        <v>251856</v>
      </c>
      <c r="K25" s="19">
        <f t="shared" si="3"/>
        <v>1463</v>
      </c>
      <c r="L25" s="27">
        <f t="shared" si="4"/>
        <v>253319</v>
      </c>
      <c r="Q25" s="1">
        <v>50</v>
      </c>
      <c r="R25" s="1">
        <v>50</v>
      </c>
    </row>
    <row r="26" spans="1:18">
      <c r="A26" s="7">
        <v>2042</v>
      </c>
      <c r="B26" s="6" t="s">
        <v>8</v>
      </c>
      <c r="C26" s="1">
        <v>2042</v>
      </c>
      <c r="D26" s="1">
        <v>85</v>
      </c>
      <c r="E26" s="1">
        <v>112</v>
      </c>
      <c r="F26" s="1"/>
      <c r="G26" s="16">
        <f>SUMIF(stawka!$A$2:$A$15,B26,stawka!$C$2:$C$15)</f>
        <v>477</v>
      </c>
      <c r="H26" s="16">
        <f t="shared" si="0"/>
        <v>324360</v>
      </c>
      <c r="I26" s="16">
        <f t="shared" si="1"/>
        <v>213696</v>
      </c>
      <c r="J26" s="19">
        <f t="shared" si="2"/>
        <v>538056</v>
      </c>
      <c r="K26" s="19">
        <f t="shared" si="3"/>
        <v>3126</v>
      </c>
      <c r="L26" s="27">
        <f t="shared" si="4"/>
        <v>541182</v>
      </c>
      <c r="Q26" s="1">
        <v>87</v>
      </c>
      <c r="R26" s="1">
        <v>112</v>
      </c>
    </row>
    <row r="27" spans="1:18">
      <c r="A27" s="7">
        <v>2042.1</v>
      </c>
      <c r="B27" s="6" t="s">
        <v>10</v>
      </c>
      <c r="C27" s="1">
        <v>2042.1</v>
      </c>
      <c r="D27" s="1">
        <v>21</v>
      </c>
      <c r="E27" s="1">
        <v>25</v>
      </c>
      <c r="F27" s="1"/>
      <c r="G27" s="16">
        <f>SUMIF(stawka!$A$2:$A$15,B27,stawka!$C$2:$C$15)</f>
        <v>586</v>
      </c>
      <c r="H27" s="16">
        <f t="shared" si="0"/>
        <v>98448</v>
      </c>
      <c r="I27" s="16">
        <f t="shared" si="1"/>
        <v>58600</v>
      </c>
      <c r="J27" s="19">
        <f t="shared" si="2"/>
        <v>157048</v>
      </c>
      <c r="K27" s="19">
        <f t="shared" si="3"/>
        <v>912</v>
      </c>
      <c r="L27" s="27">
        <f t="shared" si="4"/>
        <v>157960</v>
      </c>
      <c r="Q27" s="1">
        <v>24</v>
      </c>
      <c r="R27" s="1">
        <v>25</v>
      </c>
    </row>
    <row r="28" spans="1:18">
      <c r="A28" s="7">
        <v>2043</v>
      </c>
      <c r="B28" s="6" t="s">
        <v>8</v>
      </c>
      <c r="C28" s="1">
        <v>2043</v>
      </c>
      <c r="D28" s="1">
        <v>36</v>
      </c>
      <c r="E28" s="1">
        <v>38</v>
      </c>
      <c r="F28" s="1"/>
      <c r="G28" s="16">
        <f>SUMIF(stawka!$A$2:$A$15,B28,stawka!$C$2:$C$15)</f>
        <v>477</v>
      </c>
      <c r="H28" s="16">
        <f t="shared" si="0"/>
        <v>137376</v>
      </c>
      <c r="I28" s="16">
        <f t="shared" si="1"/>
        <v>72504</v>
      </c>
      <c r="J28" s="19">
        <f t="shared" si="2"/>
        <v>209880</v>
      </c>
      <c r="K28" s="19">
        <f t="shared" si="3"/>
        <v>1219</v>
      </c>
      <c r="L28" s="27">
        <f t="shared" si="4"/>
        <v>211099</v>
      </c>
      <c r="Q28" s="1">
        <v>36</v>
      </c>
      <c r="R28" s="1">
        <v>38</v>
      </c>
    </row>
    <row r="29" spans="1:18">
      <c r="A29" s="7">
        <v>2044</v>
      </c>
      <c r="B29" s="6" t="s">
        <v>8</v>
      </c>
      <c r="C29" s="1">
        <v>2044</v>
      </c>
      <c r="D29" s="1">
        <v>36</v>
      </c>
      <c r="E29" s="1">
        <v>42</v>
      </c>
      <c r="F29" s="1"/>
      <c r="G29" s="16">
        <f>SUMIF(stawka!$A$2:$A$15,B29,stawka!$C$2:$C$15)</f>
        <v>477</v>
      </c>
      <c r="H29" s="16">
        <f t="shared" si="0"/>
        <v>137376</v>
      </c>
      <c r="I29" s="16">
        <f t="shared" si="1"/>
        <v>80136</v>
      </c>
      <c r="J29" s="19">
        <f t="shared" si="2"/>
        <v>217512</v>
      </c>
      <c r="K29" s="19">
        <f t="shared" si="3"/>
        <v>1264</v>
      </c>
      <c r="L29" s="27">
        <f t="shared" si="4"/>
        <v>218776</v>
      </c>
      <c r="Q29" s="1">
        <v>40</v>
      </c>
      <c r="R29" s="1">
        <v>42</v>
      </c>
    </row>
    <row r="30" spans="1:18">
      <c r="A30" s="7">
        <v>2045</v>
      </c>
      <c r="B30" s="6" t="s">
        <v>8</v>
      </c>
      <c r="C30" s="1">
        <v>2045</v>
      </c>
      <c r="D30" s="1">
        <v>14</v>
      </c>
      <c r="E30" s="1">
        <v>20</v>
      </c>
      <c r="F30" s="1"/>
      <c r="G30" s="16">
        <f>SUMIF(stawka!$A$2:$A$15,B30,stawka!$C$2:$C$15)</f>
        <v>477</v>
      </c>
      <c r="H30" s="16">
        <f t="shared" si="0"/>
        <v>53424</v>
      </c>
      <c r="I30" s="16">
        <f t="shared" si="1"/>
        <v>38160</v>
      </c>
      <c r="J30" s="19">
        <f t="shared" si="2"/>
        <v>91584</v>
      </c>
      <c r="K30" s="19">
        <f t="shared" si="3"/>
        <v>532</v>
      </c>
      <c r="L30" s="27">
        <f t="shared" si="4"/>
        <v>92116</v>
      </c>
      <c r="Q30" s="1">
        <v>14</v>
      </c>
      <c r="R30" s="1">
        <v>20</v>
      </c>
    </row>
    <row r="31" spans="1:18">
      <c r="A31" s="7">
        <v>2046</v>
      </c>
      <c r="B31" s="6" t="s">
        <v>8</v>
      </c>
      <c r="C31" s="1">
        <v>2046</v>
      </c>
      <c r="D31" s="1">
        <v>64</v>
      </c>
      <c r="E31" s="1">
        <v>85</v>
      </c>
      <c r="F31" s="1"/>
      <c r="G31" s="16">
        <f>SUMIF(stawka!$A$2:$A$15,B31,stawka!$C$2:$C$15)</f>
        <v>477</v>
      </c>
      <c r="H31" s="16">
        <f t="shared" si="0"/>
        <v>244224</v>
      </c>
      <c r="I31" s="16">
        <f t="shared" si="1"/>
        <v>162180</v>
      </c>
      <c r="J31" s="19">
        <f t="shared" si="2"/>
        <v>406404</v>
      </c>
      <c r="K31" s="19">
        <f t="shared" si="3"/>
        <v>2361</v>
      </c>
      <c r="L31" s="27">
        <f t="shared" si="4"/>
        <v>408765</v>
      </c>
      <c r="Q31" s="1">
        <v>73</v>
      </c>
      <c r="R31" s="1">
        <v>85</v>
      </c>
    </row>
    <row r="32" spans="1:18">
      <c r="A32" s="7">
        <v>2047</v>
      </c>
      <c r="B32" s="6" t="s">
        <v>8</v>
      </c>
      <c r="C32" s="1">
        <v>2047</v>
      </c>
      <c r="D32" s="1">
        <v>104</v>
      </c>
      <c r="E32" s="1">
        <v>135</v>
      </c>
      <c r="F32" s="1"/>
      <c r="G32" s="16">
        <f>SUMIF(stawka!$A$2:$A$15,B32,stawka!$C$2:$C$15)</f>
        <v>477</v>
      </c>
      <c r="H32" s="16">
        <f t="shared" si="0"/>
        <v>396864</v>
      </c>
      <c r="I32" s="16">
        <f t="shared" si="1"/>
        <v>257580</v>
      </c>
      <c r="J32" s="19">
        <f t="shared" si="2"/>
        <v>654444</v>
      </c>
      <c r="K32" s="19">
        <f t="shared" si="3"/>
        <v>3802</v>
      </c>
      <c r="L32" s="27">
        <f t="shared" si="4"/>
        <v>658246</v>
      </c>
      <c r="Q32" s="1">
        <v>115</v>
      </c>
      <c r="R32" s="1">
        <v>135</v>
      </c>
    </row>
    <row r="33" spans="1:18" ht="15.75" customHeight="1">
      <c r="A33" s="7">
        <v>2049</v>
      </c>
      <c r="B33" s="6" t="s">
        <v>16</v>
      </c>
      <c r="C33" s="1">
        <v>2049</v>
      </c>
      <c r="D33" s="1">
        <v>41</v>
      </c>
      <c r="E33" s="1">
        <v>48</v>
      </c>
      <c r="F33" s="1" t="s">
        <v>1</v>
      </c>
      <c r="G33" s="16">
        <f>SUMIF(stawka!$A$2:$A$15,B33,stawka!$C$2:$C$15)</f>
        <v>1879</v>
      </c>
      <c r="H33" s="16">
        <f t="shared" si="0"/>
        <v>616312</v>
      </c>
      <c r="I33" s="16">
        <f t="shared" si="1"/>
        <v>360768</v>
      </c>
      <c r="J33" s="19">
        <f t="shared" si="2"/>
        <v>977080</v>
      </c>
      <c r="K33" s="19">
        <f t="shared" si="3"/>
        <v>5676</v>
      </c>
      <c r="L33" s="27">
        <f t="shared" si="4"/>
        <v>982756</v>
      </c>
      <c r="Q33" s="1">
        <v>41</v>
      </c>
      <c r="R33" s="1">
        <v>48</v>
      </c>
    </row>
    <row r="34" spans="1:18">
      <c r="A34" s="7">
        <v>2050</v>
      </c>
      <c r="B34" s="6" t="s">
        <v>10</v>
      </c>
      <c r="C34" s="1">
        <v>2050</v>
      </c>
      <c r="D34" s="1">
        <v>77</v>
      </c>
      <c r="E34" s="1">
        <v>95</v>
      </c>
      <c r="F34" s="1"/>
      <c r="G34" s="16">
        <f>SUMIF(stawka!$A$2:$A$15,B34,stawka!$C$2:$C$15)</f>
        <v>586</v>
      </c>
      <c r="H34" s="16">
        <f t="shared" si="0"/>
        <v>360976</v>
      </c>
      <c r="I34" s="16">
        <f t="shared" si="1"/>
        <v>222680</v>
      </c>
      <c r="J34" s="19">
        <f t="shared" si="2"/>
        <v>583656</v>
      </c>
      <c r="K34" s="19">
        <f t="shared" si="3"/>
        <v>3390</v>
      </c>
      <c r="L34" s="27">
        <f t="shared" si="4"/>
        <v>587046</v>
      </c>
      <c r="Q34" s="1">
        <v>89</v>
      </c>
      <c r="R34" s="1">
        <v>95</v>
      </c>
    </row>
    <row r="35" spans="1:18">
      <c r="A35" s="7">
        <v>2051</v>
      </c>
      <c r="B35" s="6" t="s">
        <v>28</v>
      </c>
      <c r="C35" s="1">
        <v>2051</v>
      </c>
      <c r="D35" s="1">
        <v>28</v>
      </c>
      <c r="E35" s="1">
        <v>40</v>
      </c>
      <c r="F35" s="1"/>
      <c r="G35" s="16">
        <f>SUMIF(stawka!$A$2:$A$15,B35,stawka!$C$2:$C$15)</f>
        <v>960</v>
      </c>
      <c r="H35" s="16">
        <f t="shared" si="0"/>
        <v>215040</v>
      </c>
      <c r="I35" s="16">
        <f t="shared" si="1"/>
        <v>153600</v>
      </c>
      <c r="J35" s="19">
        <f t="shared" si="2"/>
        <v>368640</v>
      </c>
      <c r="K35" s="19">
        <f t="shared" si="3"/>
        <v>2141</v>
      </c>
      <c r="L35" s="27">
        <f t="shared" si="4"/>
        <v>370781</v>
      </c>
      <c r="Q35" s="1">
        <v>36</v>
      </c>
      <c r="R35" s="1">
        <v>40</v>
      </c>
    </row>
    <row r="36" spans="1:18">
      <c r="A36" s="7">
        <v>2052</v>
      </c>
      <c r="B36" s="6" t="s">
        <v>28</v>
      </c>
      <c r="C36" s="1">
        <v>2052</v>
      </c>
      <c r="D36" s="1">
        <v>47</v>
      </c>
      <c r="E36" s="1">
        <v>108</v>
      </c>
      <c r="F36" s="1"/>
      <c r="G36" s="16">
        <f>SUMIF(stawka!$A$2:$A$15,B36,stawka!$C$2:$C$15)</f>
        <v>960</v>
      </c>
      <c r="H36" s="16">
        <f t="shared" si="0"/>
        <v>360960</v>
      </c>
      <c r="I36" s="16">
        <f t="shared" si="1"/>
        <v>414720</v>
      </c>
      <c r="J36" s="19">
        <f t="shared" si="2"/>
        <v>775680</v>
      </c>
      <c r="K36" s="19">
        <f t="shared" si="3"/>
        <v>4506</v>
      </c>
      <c r="L36" s="27">
        <f t="shared" si="4"/>
        <v>780186</v>
      </c>
      <c r="Q36" s="1">
        <v>70</v>
      </c>
      <c r="R36" s="1">
        <v>108</v>
      </c>
    </row>
    <row r="37" spans="1:18">
      <c r="A37" s="7">
        <v>2053</v>
      </c>
      <c r="B37" s="6" t="s">
        <v>28</v>
      </c>
      <c r="C37" s="1">
        <v>2053</v>
      </c>
      <c r="D37" s="1">
        <v>21</v>
      </c>
      <c r="E37" s="1">
        <v>80</v>
      </c>
      <c r="F37" s="1"/>
      <c r="G37" s="16">
        <f>SUMIF(stawka!$A$2:$A$15,B37,stawka!$C$2:$C$15)</f>
        <v>960</v>
      </c>
      <c r="H37" s="16">
        <f t="shared" si="0"/>
        <v>161280</v>
      </c>
      <c r="I37" s="16">
        <f t="shared" si="1"/>
        <v>307200</v>
      </c>
      <c r="J37" s="19">
        <f t="shared" si="2"/>
        <v>468480</v>
      </c>
      <c r="K37" s="19">
        <f t="shared" si="3"/>
        <v>2721</v>
      </c>
      <c r="L37" s="27">
        <f t="shared" si="4"/>
        <v>471201</v>
      </c>
      <c r="Q37" s="1">
        <v>42</v>
      </c>
      <c r="R37" s="1">
        <v>80</v>
      </c>
    </row>
    <row r="38" spans="1:18">
      <c r="A38" s="7">
        <v>2055</v>
      </c>
      <c r="B38" s="6" t="s">
        <v>8</v>
      </c>
      <c r="C38" s="1">
        <v>2055</v>
      </c>
      <c r="D38" s="1">
        <v>47</v>
      </c>
      <c r="E38" s="1">
        <v>60</v>
      </c>
      <c r="F38" s="1"/>
      <c r="G38" s="16">
        <f>SUMIF(stawka!$A$2:$A$15,B38,stawka!$C$2:$C$15)</f>
        <v>477</v>
      </c>
      <c r="H38" s="16">
        <f t="shared" si="0"/>
        <v>179352</v>
      </c>
      <c r="I38" s="16">
        <f t="shared" si="1"/>
        <v>114480</v>
      </c>
      <c r="J38" s="19">
        <f t="shared" si="2"/>
        <v>293832</v>
      </c>
      <c r="K38" s="19">
        <f t="shared" si="3"/>
        <v>1707</v>
      </c>
      <c r="L38" s="27">
        <f t="shared" si="4"/>
        <v>295539</v>
      </c>
      <c r="Q38" s="1">
        <v>50</v>
      </c>
      <c r="R38" s="1">
        <v>60</v>
      </c>
    </row>
    <row r="39" spans="1:18">
      <c r="A39" s="7">
        <v>2056</v>
      </c>
      <c r="B39" s="6" t="s">
        <v>8</v>
      </c>
      <c r="C39" s="1">
        <v>2056</v>
      </c>
      <c r="D39" s="1">
        <v>18</v>
      </c>
      <c r="E39" s="1">
        <v>29</v>
      </c>
      <c r="F39" s="1"/>
      <c r="G39" s="16">
        <f>SUMIF(stawka!$A$2:$A$15,B39,stawka!$C$2:$C$15)</f>
        <v>477</v>
      </c>
      <c r="H39" s="16">
        <f t="shared" si="0"/>
        <v>68688</v>
      </c>
      <c r="I39" s="16">
        <f t="shared" si="1"/>
        <v>55332</v>
      </c>
      <c r="J39" s="19">
        <f t="shared" si="2"/>
        <v>124020</v>
      </c>
      <c r="K39" s="19">
        <f t="shared" si="3"/>
        <v>720</v>
      </c>
      <c r="L39" s="27">
        <f t="shared" si="4"/>
        <v>124740</v>
      </c>
      <c r="Q39" s="1">
        <v>19</v>
      </c>
      <c r="R39" s="1">
        <v>29</v>
      </c>
    </row>
    <row r="40" spans="1:18">
      <c r="A40" s="7">
        <v>2058</v>
      </c>
      <c r="B40" s="6" t="s">
        <v>10</v>
      </c>
      <c r="C40" s="1">
        <v>2058</v>
      </c>
      <c r="D40" s="1">
        <v>72</v>
      </c>
      <c r="E40" s="1">
        <v>100</v>
      </c>
      <c r="F40" s="1"/>
      <c r="G40" s="16">
        <f>SUMIF(stawka!$A$2:$A$15,B40,stawka!$C$2:$C$15)</f>
        <v>586</v>
      </c>
      <c r="H40" s="16">
        <f t="shared" si="0"/>
        <v>337536</v>
      </c>
      <c r="I40" s="16">
        <f t="shared" si="1"/>
        <v>234400</v>
      </c>
      <c r="J40" s="19">
        <f t="shared" si="2"/>
        <v>571936</v>
      </c>
      <c r="K40" s="19">
        <f t="shared" si="3"/>
        <v>3322</v>
      </c>
      <c r="L40" s="27">
        <f t="shared" si="4"/>
        <v>575258</v>
      </c>
      <c r="Q40" s="1">
        <v>80</v>
      </c>
      <c r="R40" s="1">
        <v>100</v>
      </c>
    </row>
    <row r="41" spans="1:18">
      <c r="A41" s="7">
        <v>2060</v>
      </c>
      <c r="B41" s="6" t="s">
        <v>8</v>
      </c>
      <c r="C41" s="1">
        <v>2060</v>
      </c>
      <c r="D41" s="1">
        <v>36</v>
      </c>
      <c r="E41" s="1">
        <v>50</v>
      </c>
      <c r="F41" s="1"/>
      <c r="G41" s="16">
        <f>SUMIF(stawka!$A$2:$A$15,B41,stawka!$C$2:$C$15)</f>
        <v>477</v>
      </c>
      <c r="H41" s="16">
        <f t="shared" si="0"/>
        <v>137376</v>
      </c>
      <c r="I41" s="16">
        <f t="shared" si="1"/>
        <v>95400</v>
      </c>
      <c r="J41" s="19">
        <f t="shared" si="2"/>
        <v>232776</v>
      </c>
      <c r="K41" s="19">
        <f t="shared" si="3"/>
        <v>1352</v>
      </c>
      <c r="L41" s="27">
        <f t="shared" si="4"/>
        <v>234128</v>
      </c>
      <c r="Q41" s="1">
        <v>40</v>
      </c>
      <c r="R41" s="1">
        <v>50</v>
      </c>
    </row>
    <row r="42" spans="1:18">
      <c r="A42" s="7">
        <v>2062</v>
      </c>
      <c r="B42" s="6" t="s">
        <v>8</v>
      </c>
      <c r="C42" s="1">
        <v>2062</v>
      </c>
      <c r="D42" s="1">
        <v>15</v>
      </c>
      <c r="E42" s="1">
        <v>28</v>
      </c>
      <c r="F42" s="1"/>
      <c r="G42" s="16">
        <f>SUMIF(stawka!$A$2:$A$15,B42,stawka!$C$2:$C$15)</f>
        <v>477</v>
      </c>
      <c r="H42" s="16">
        <f t="shared" si="0"/>
        <v>57240</v>
      </c>
      <c r="I42" s="16">
        <f t="shared" si="1"/>
        <v>53424</v>
      </c>
      <c r="J42" s="19">
        <f t="shared" si="2"/>
        <v>110664</v>
      </c>
      <c r="K42" s="19">
        <f t="shared" si="3"/>
        <v>643</v>
      </c>
      <c r="L42" s="27">
        <f t="shared" si="4"/>
        <v>111307</v>
      </c>
      <c r="Q42" s="1">
        <v>25</v>
      </c>
      <c r="R42" s="1">
        <v>28</v>
      </c>
    </row>
    <row r="43" spans="1:18">
      <c r="A43" s="7">
        <v>2062.1</v>
      </c>
      <c r="B43" s="6" t="s">
        <v>10</v>
      </c>
      <c r="C43" s="1">
        <v>2062.1</v>
      </c>
      <c r="D43" s="1">
        <v>8</v>
      </c>
      <c r="E43" s="1">
        <v>20</v>
      </c>
      <c r="F43" s="1"/>
      <c r="G43" s="16">
        <f>SUMIF(stawka!$A$2:$A$15,B43,stawka!$C$2:$C$15)</f>
        <v>586</v>
      </c>
      <c r="H43" s="16">
        <f t="shared" si="0"/>
        <v>37504</v>
      </c>
      <c r="I43" s="16">
        <f t="shared" si="1"/>
        <v>46880</v>
      </c>
      <c r="J43" s="19">
        <f t="shared" si="2"/>
        <v>84384</v>
      </c>
      <c r="K43" s="19">
        <f t="shared" si="3"/>
        <v>490</v>
      </c>
      <c r="L43" s="27">
        <f t="shared" si="4"/>
        <v>84874</v>
      </c>
      <c r="Q43" s="1">
        <v>17</v>
      </c>
      <c r="R43" s="1">
        <v>20</v>
      </c>
    </row>
    <row r="44" spans="1:18">
      <c r="A44" s="7">
        <v>2064</v>
      </c>
      <c r="B44" s="6" t="s">
        <v>8</v>
      </c>
      <c r="C44" s="1">
        <v>2064</v>
      </c>
      <c r="D44" s="1">
        <v>110</v>
      </c>
      <c r="E44" s="1">
        <v>136</v>
      </c>
      <c r="F44" s="1"/>
      <c r="G44" s="16">
        <f>SUMIF(stawka!$A$2:$A$15,B44,stawka!$C$2:$C$15)</f>
        <v>477</v>
      </c>
      <c r="H44" s="16">
        <f t="shared" si="0"/>
        <v>419760</v>
      </c>
      <c r="I44" s="16">
        <f t="shared" si="1"/>
        <v>259488</v>
      </c>
      <c r="J44" s="19">
        <f t="shared" si="2"/>
        <v>679248</v>
      </c>
      <c r="K44" s="19">
        <f t="shared" si="3"/>
        <v>3946</v>
      </c>
      <c r="L44" s="27">
        <f t="shared" si="4"/>
        <v>683194</v>
      </c>
      <c r="Q44" s="1">
        <v>114</v>
      </c>
      <c r="R44" s="1">
        <v>136</v>
      </c>
    </row>
    <row r="45" spans="1:18">
      <c r="A45" s="7">
        <v>2064.1</v>
      </c>
      <c r="B45" s="6" t="s">
        <v>10</v>
      </c>
      <c r="C45" s="1">
        <v>2064.1</v>
      </c>
      <c r="D45" s="1">
        <v>27</v>
      </c>
      <c r="E45" s="1">
        <v>33</v>
      </c>
      <c r="F45" s="1"/>
      <c r="G45" s="16">
        <f>SUMIF(stawka!$A$2:$A$15,B45,stawka!$C$2:$C$15)</f>
        <v>586</v>
      </c>
      <c r="H45" s="16">
        <f t="shared" si="0"/>
        <v>126576</v>
      </c>
      <c r="I45" s="16">
        <f t="shared" si="1"/>
        <v>77352</v>
      </c>
      <c r="J45" s="19">
        <f t="shared" si="2"/>
        <v>203928</v>
      </c>
      <c r="K45" s="19">
        <f t="shared" si="3"/>
        <v>1185</v>
      </c>
      <c r="L45" s="27">
        <f t="shared" si="4"/>
        <v>205113</v>
      </c>
      <c r="Q45" s="1">
        <v>33</v>
      </c>
      <c r="R45" s="1">
        <v>33</v>
      </c>
    </row>
    <row r="46" spans="1:18">
      <c r="A46" s="7">
        <v>2066</v>
      </c>
      <c r="B46" s="6" t="s">
        <v>8</v>
      </c>
      <c r="C46" s="1">
        <v>2066</v>
      </c>
      <c r="D46" s="1">
        <v>5</v>
      </c>
      <c r="E46" s="1">
        <v>11</v>
      </c>
      <c r="F46" s="1"/>
      <c r="G46" s="16">
        <f>SUMIF(stawka!$A$2:$A$15,B46,stawka!$C$2:$C$15)</f>
        <v>477</v>
      </c>
      <c r="H46" s="16">
        <f t="shared" si="0"/>
        <v>19080</v>
      </c>
      <c r="I46" s="16">
        <f t="shared" si="1"/>
        <v>20988</v>
      </c>
      <c r="J46" s="19">
        <f t="shared" si="2"/>
        <v>40068</v>
      </c>
      <c r="K46" s="19">
        <f t="shared" si="3"/>
        <v>233</v>
      </c>
      <c r="L46" s="27">
        <f t="shared" si="4"/>
        <v>40301</v>
      </c>
      <c r="Q46" s="1">
        <v>9</v>
      </c>
      <c r="R46" s="1">
        <v>11</v>
      </c>
    </row>
    <row r="47" spans="1:18">
      <c r="A47" s="7">
        <v>2066.1</v>
      </c>
      <c r="B47" s="6" t="s">
        <v>10</v>
      </c>
      <c r="C47" s="1">
        <v>2066.1</v>
      </c>
      <c r="D47" s="1">
        <v>3</v>
      </c>
      <c r="E47" s="1">
        <v>6</v>
      </c>
      <c r="F47" s="1"/>
      <c r="G47" s="16">
        <f>SUMIF(stawka!$A$2:$A$15,B47,stawka!$C$2:$C$15)</f>
        <v>586</v>
      </c>
      <c r="H47" s="16">
        <f t="shared" si="0"/>
        <v>14064</v>
      </c>
      <c r="I47" s="16">
        <f t="shared" si="1"/>
        <v>14064</v>
      </c>
      <c r="J47" s="19">
        <f t="shared" si="2"/>
        <v>28128</v>
      </c>
      <c r="K47" s="19">
        <f t="shared" si="3"/>
        <v>163</v>
      </c>
      <c r="L47" s="27">
        <f t="shared" si="4"/>
        <v>28291</v>
      </c>
      <c r="Q47" s="1">
        <v>4</v>
      </c>
      <c r="R47" s="1">
        <v>6</v>
      </c>
    </row>
    <row r="48" spans="1:18">
      <c r="A48" s="7">
        <v>2067</v>
      </c>
      <c r="B48" s="6" t="s">
        <v>8</v>
      </c>
      <c r="C48" s="1">
        <v>2067</v>
      </c>
      <c r="D48" s="1">
        <v>41</v>
      </c>
      <c r="E48" s="1">
        <v>52</v>
      </c>
      <c r="F48" s="1"/>
      <c r="G48" s="16">
        <f>SUMIF(stawka!$A$2:$A$15,B48,stawka!$C$2:$C$15)</f>
        <v>477</v>
      </c>
      <c r="H48" s="16">
        <f t="shared" si="0"/>
        <v>156456</v>
      </c>
      <c r="I48" s="16">
        <f t="shared" si="1"/>
        <v>99216</v>
      </c>
      <c r="J48" s="19">
        <f t="shared" si="2"/>
        <v>255672</v>
      </c>
      <c r="K48" s="19">
        <f t="shared" si="3"/>
        <v>1485</v>
      </c>
      <c r="L48" s="27">
        <f t="shared" si="4"/>
        <v>257157</v>
      </c>
      <c r="Q48" s="1">
        <v>47</v>
      </c>
      <c r="R48" s="1">
        <v>52</v>
      </c>
    </row>
    <row r="49" spans="1:18">
      <c r="A49" s="7">
        <v>2067.1</v>
      </c>
      <c r="B49" s="6" t="s">
        <v>10</v>
      </c>
      <c r="C49" s="1">
        <v>2067.1</v>
      </c>
      <c r="D49" s="1">
        <v>25</v>
      </c>
      <c r="E49" s="1">
        <v>46</v>
      </c>
      <c r="F49" s="1"/>
      <c r="G49" s="16">
        <f>SUMIF(stawka!$A$2:$A$15,B49,stawka!$C$2:$C$15)</f>
        <v>586</v>
      </c>
      <c r="H49" s="16">
        <f t="shared" si="0"/>
        <v>117200</v>
      </c>
      <c r="I49" s="16">
        <f t="shared" si="1"/>
        <v>107824</v>
      </c>
      <c r="J49" s="19">
        <f t="shared" si="2"/>
        <v>225024</v>
      </c>
      <c r="K49" s="19">
        <f t="shared" si="3"/>
        <v>1307</v>
      </c>
      <c r="L49" s="27">
        <f t="shared" si="4"/>
        <v>226331</v>
      </c>
      <c r="Q49" s="1">
        <v>33</v>
      </c>
      <c r="R49" s="1">
        <v>46</v>
      </c>
    </row>
    <row r="50" spans="1:18">
      <c r="A50" s="7">
        <v>2068</v>
      </c>
      <c r="B50" s="6" t="s">
        <v>8</v>
      </c>
      <c r="C50" s="1">
        <v>2068</v>
      </c>
      <c r="D50" s="1">
        <v>65</v>
      </c>
      <c r="E50" s="1">
        <v>85</v>
      </c>
      <c r="F50" s="1"/>
      <c r="G50" s="16">
        <f>SUMIF(stawka!$A$2:$A$15,B50,stawka!$C$2:$C$15)</f>
        <v>477</v>
      </c>
      <c r="H50" s="16">
        <f t="shared" si="0"/>
        <v>248040</v>
      </c>
      <c r="I50" s="16">
        <f t="shared" si="1"/>
        <v>162180</v>
      </c>
      <c r="J50" s="19">
        <f t="shared" si="2"/>
        <v>410220</v>
      </c>
      <c r="K50" s="19">
        <f t="shared" si="3"/>
        <v>2383</v>
      </c>
      <c r="L50" s="27">
        <f t="shared" si="4"/>
        <v>412603</v>
      </c>
      <c r="Q50" s="1">
        <v>66</v>
      </c>
      <c r="R50" s="1">
        <v>85</v>
      </c>
    </row>
    <row r="51" spans="1:18">
      <c r="A51" s="7">
        <v>2068.1</v>
      </c>
      <c r="B51" s="6" t="s">
        <v>10</v>
      </c>
      <c r="C51" s="1">
        <v>2068.1</v>
      </c>
      <c r="D51" s="1">
        <v>13</v>
      </c>
      <c r="E51" s="1">
        <v>20</v>
      </c>
      <c r="F51" s="1"/>
      <c r="G51" s="16">
        <f>SUMIF(stawka!$A$2:$A$15,B51,stawka!$C$2:$C$15)</f>
        <v>586</v>
      </c>
      <c r="H51" s="16">
        <f t="shared" si="0"/>
        <v>60944</v>
      </c>
      <c r="I51" s="16">
        <f t="shared" si="1"/>
        <v>46880</v>
      </c>
      <c r="J51" s="19">
        <f t="shared" si="2"/>
        <v>107824</v>
      </c>
      <c r="K51" s="19">
        <f t="shared" si="3"/>
        <v>626</v>
      </c>
      <c r="L51" s="27">
        <f t="shared" si="4"/>
        <v>108450</v>
      </c>
      <c r="Q51" s="1">
        <v>15</v>
      </c>
      <c r="R51" s="1">
        <v>20</v>
      </c>
    </row>
    <row r="52" spans="1:18">
      <c r="A52" s="7">
        <v>2069</v>
      </c>
      <c r="B52" s="6" t="s">
        <v>8</v>
      </c>
      <c r="C52" s="1">
        <v>2069</v>
      </c>
      <c r="D52" s="1">
        <v>59</v>
      </c>
      <c r="E52" s="1">
        <v>75</v>
      </c>
      <c r="F52" s="1"/>
      <c r="G52" s="16">
        <f>SUMIF(stawka!$A$2:$A$15,B52,stawka!$C$2:$C$15)</f>
        <v>477</v>
      </c>
      <c r="H52" s="16">
        <f t="shared" si="0"/>
        <v>225144</v>
      </c>
      <c r="I52" s="16">
        <f t="shared" si="1"/>
        <v>143100</v>
      </c>
      <c r="J52" s="19">
        <f t="shared" si="2"/>
        <v>368244</v>
      </c>
      <c r="K52" s="19">
        <f t="shared" si="3"/>
        <v>2139</v>
      </c>
      <c r="L52" s="27">
        <f t="shared" si="4"/>
        <v>370383</v>
      </c>
      <c r="Q52" s="1">
        <v>65</v>
      </c>
      <c r="R52" s="1">
        <v>75</v>
      </c>
    </row>
    <row r="53" spans="1:18">
      <c r="A53" s="7">
        <v>2070</v>
      </c>
      <c r="B53" s="6" t="s">
        <v>24</v>
      </c>
      <c r="C53" s="1">
        <v>2070</v>
      </c>
      <c r="D53" s="1">
        <v>36</v>
      </c>
      <c r="E53" s="1">
        <v>55</v>
      </c>
      <c r="F53" s="1"/>
      <c r="G53" s="16">
        <f>SUMIF(stawka!$A$2:$A$15,B53,stawka!$C$2:$C$15)</f>
        <v>820</v>
      </c>
      <c r="H53" s="16">
        <f t="shared" si="0"/>
        <v>236160</v>
      </c>
      <c r="I53" s="16">
        <f t="shared" si="1"/>
        <v>180400</v>
      </c>
      <c r="J53" s="19">
        <f t="shared" si="2"/>
        <v>416560</v>
      </c>
      <c r="K53" s="19">
        <f t="shared" si="3"/>
        <v>2420</v>
      </c>
      <c r="L53" s="27">
        <f t="shared" si="4"/>
        <v>418980</v>
      </c>
      <c r="Q53" s="1">
        <v>50</v>
      </c>
      <c r="R53" s="1">
        <v>55</v>
      </c>
    </row>
    <row r="54" spans="1:18">
      <c r="A54" s="7">
        <v>2071</v>
      </c>
      <c r="B54" s="6" t="s">
        <v>12</v>
      </c>
      <c r="C54" s="1">
        <v>2071</v>
      </c>
      <c r="D54" s="1">
        <v>127</v>
      </c>
      <c r="E54" s="1">
        <v>136</v>
      </c>
      <c r="F54" s="1"/>
      <c r="G54" s="16">
        <f>SUMIF(stawka!$A$2:$A$15,B54,stawka!$C$2:$C$15)</f>
        <v>1449</v>
      </c>
      <c r="H54" s="16">
        <f t="shared" si="0"/>
        <v>1472184</v>
      </c>
      <c r="I54" s="16">
        <f t="shared" si="1"/>
        <v>788256</v>
      </c>
      <c r="J54" s="19">
        <f t="shared" si="2"/>
        <v>2260440</v>
      </c>
      <c r="K54" s="19">
        <f t="shared" si="3"/>
        <v>13131</v>
      </c>
      <c r="L54" s="27">
        <f t="shared" si="4"/>
        <v>2273571</v>
      </c>
      <c r="Q54" s="1">
        <v>136</v>
      </c>
      <c r="R54" s="1">
        <v>136</v>
      </c>
    </row>
    <row r="55" spans="1:18">
      <c r="A55" s="7">
        <v>2073</v>
      </c>
      <c r="B55" s="6" t="s">
        <v>28</v>
      </c>
      <c r="C55" s="1">
        <v>2073</v>
      </c>
      <c r="D55" s="1">
        <v>58</v>
      </c>
      <c r="E55" s="1">
        <v>94</v>
      </c>
      <c r="F55" s="1"/>
      <c r="G55" s="16">
        <f>SUMIF(stawka!$A$2:$A$15,B55,stawka!$C$2:$C$15)</f>
        <v>960</v>
      </c>
      <c r="H55" s="16">
        <f t="shared" si="0"/>
        <v>445440</v>
      </c>
      <c r="I55" s="16">
        <f t="shared" si="1"/>
        <v>360960</v>
      </c>
      <c r="J55" s="19">
        <f t="shared" si="2"/>
        <v>806400</v>
      </c>
      <c r="K55" s="19">
        <f t="shared" si="3"/>
        <v>4684</v>
      </c>
      <c r="L55" s="27">
        <f t="shared" si="4"/>
        <v>811084</v>
      </c>
      <c r="Q55" s="1">
        <v>74</v>
      </c>
      <c r="R55" s="1">
        <v>94</v>
      </c>
    </row>
    <row r="56" spans="1:18">
      <c r="A56" s="7">
        <v>2074</v>
      </c>
      <c r="B56" s="6" t="s">
        <v>10</v>
      </c>
      <c r="C56" s="1">
        <v>2074</v>
      </c>
      <c r="D56" s="1">
        <v>63</v>
      </c>
      <c r="E56" s="1">
        <v>64</v>
      </c>
      <c r="F56" s="1"/>
      <c r="G56" s="16">
        <f>SUMIF(stawka!$A$2:$A$15,B56,stawka!$C$2:$C$15)</f>
        <v>586</v>
      </c>
      <c r="H56" s="16">
        <f t="shared" si="0"/>
        <v>295344</v>
      </c>
      <c r="I56" s="16">
        <f t="shared" si="1"/>
        <v>150016</v>
      </c>
      <c r="J56" s="19">
        <f t="shared" si="2"/>
        <v>445360</v>
      </c>
      <c r="K56" s="19">
        <f t="shared" si="3"/>
        <v>2587</v>
      </c>
      <c r="L56" s="27">
        <f t="shared" si="4"/>
        <v>447947</v>
      </c>
      <c r="Q56" s="1">
        <v>63</v>
      </c>
      <c r="R56" s="1">
        <v>64</v>
      </c>
    </row>
    <row r="57" spans="1:18">
      <c r="A57" s="7">
        <v>2076</v>
      </c>
      <c r="B57" s="6" t="s">
        <v>8</v>
      </c>
      <c r="C57" s="1">
        <v>2076</v>
      </c>
      <c r="D57" s="1">
        <v>36</v>
      </c>
      <c r="E57" s="1">
        <v>90</v>
      </c>
      <c r="F57" s="1"/>
      <c r="G57" s="16">
        <f>SUMIF(stawka!$A$2:$A$15,B57,stawka!$C$2:$C$15)</f>
        <v>477</v>
      </c>
      <c r="H57" s="16">
        <f t="shared" si="0"/>
        <v>137376</v>
      </c>
      <c r="I57" s="16">
        <f t="shared" si="1"/>
        <v>171720</v>
      </c>
      <c r="J57" s="19">
        <f t="shared" si="2"/>
        <v>309096</v>
      </c>
      <c r="K57" s="19">
        <f t="shared" si="3"/>
        <v>1796</v>
      </c>
      <c r="L57" s="27">
        <f t="shared" si="4"/>
        <v>310892</v>
      </c>
      <c r="Q57" s="1">
        <v>80</v>
      </c>
      <c r="R57" s="1">
        <v>90</v>
      </c>
    </row>
    <row r="58" spans="1:18">
      <c r="A58" s="7">
        <v>2077</v>
      </c>
      <c r="B58" s="6" t="s">
        <v>8</v>
      </c>
      <c r="C58" s="1">
        <v>2077</v>
      </c>
      <c r="D58" s="1">
        <v>27</v>
      </c>
      <c r="E58" s="1">
        <v>30</v>
      </c>
      <c r="F58" s="1"/>
      <c r="G58" s="16">
        <f>SUMIF(stawka!$A$2:$A$15,B58,stawka!$C$2:$C$15)</f>
        <v>477</v>
      </c>
      <c r="H58" s="16">
        <f t="shared" si="0"/>
        <v>103032</v>
      </c>
      <c r="I58" s="16">
        <f t="shared" si="1"/>
        <v>57240</v>
      </c>
      <c r="J58" s="19">
        <f t="shared" si="2"/>
        <v>160272</v>
      </c>
      <c r="K58" s="19">
        <f t="shared" si="3"/>
        <v>931</v>
      </c>
      <c r="L58" s="27">
        <f t="shared" si="4"/>
        <v>161203</v>
      </c>
      <c r="Q58" s="1">
        <v>30</v>
      </c>
      <c r="R58" s="1">
        <v>30</v>
      </c>
    </row>
    <row r="59" spans="1:18">
      <c r="A59" s="7">
        <v>2078</v>
      </c>
      <c r="B59" s="6" t="s">
        <v>8</v>
      </c>
      <c r="C59" s="1">
        <v>2078</v>
      </c>
      <c r="D59" s="1">
        <v>46</v>
      </c>
      <c r="E59" s="1">
        <v>66</v>
      </c>
      <c r="F59" s="1"/>
      <c r="G59" s="16">
        <f>SUMIF(stawka!$A$2:$A$15,B59,stawka!$C$2:$C$15)</f>
        <v>477</v>
      </c>
      <c r="H59" s="16">
        <f t="shared" si="0"/>
        <v>175536</v>
      </c>
      <c r="I59" s="16">
        <f t="shared" si="1"/>
        <v>125928</v>
      </c>
      <c r="J59" s="19">
        <f t="shared" si="2"/>
        <v>301464</v>
      </c>
      <c r="K59" s="19">
        <f t="shared" si="3"/>
        <v>1751</v>
      </c>
      <c r="L59" s="27">
        <f t="shared" si="4"/>
        <v>303215</v>
      </c>
      <c r="Q59" s="1">
        <v>51</v>
      </c>
      <c r="R59" s="1">
        <v>66</v>
      </c>
    </row>
    <row r="60" spans="1:18">
      <c r="A60" s="7">
        <v>2079</v>
      </c>
      <c r="B60" s="6" t="s">
        <v>8</v>
      </c>
      <c r="C60" s="1">
        <v>2079</v>
      </c>
      <c r="D60" s="1">
        <v>20</v>
      </c>
      <c r="E60" s="1">
        <v>38</v>
      </c>
      <c r="F60" s="1"/>
      <c r="G60" s="16">
        <f>SUMIF(stawka!$A$2:$A$15,B60,stawka!$C$2:$C$15)</f>
        <v>477</v>
      </c>
      <c r="H60" s="16">
        <f t="shared" si="0"/>
        <v>76320</v>
      </c>
      <c r="I60" s="16">
        <f t="shared" si="1"/>
        <v>72504</v>
      </c>
      <c r="J60" s="19">
        <f t="shared" si="2"/>
        <v>148824</v>
      </c>
      <c r="K60" s="19">
        <f t="shared" si="3"/>
        <v>865</v>
      </c>
      <c r="L60" s="27">
        <f t="shared" si="4"/>
        <v>149689</v>
      </c>
      <c r="Q60" s="1">
        <v>35</v>
      </c>
      <c r="R60" s="1">
        <v>38</v>
      </c>
    </row>
    <row r="61" spans="1:18">
      <c r="A61" s="7">
        <v>2080</v>
      </c>
      <c r="B61" s="6" t="s">
        <v>12</v>
      </c>
      <c r="C61" s="1">
        <v>2080</v>
      </c>
      <c r="D61" s="1">
        <v>87</v>
      </c>
      <c r="E61" s="1">
        <v>110</v>
      </c>
      <c r="F61" s="1"/>
      <c r="G61" s="16">
        <f>SUMIF(stawka!$A$2:$A$15,B61,stawka!$C$2:$C$15)</f>
        <v>1449</v>
      </c>
      <c r="H61" s="16">
        <f t="shared" si="0"/>
        <v>1008504</v>
      </c>
      <c r="I61" s="16">
        <f t="shared" si="1"/>
        <v>637560</v>
      </c>
      <c r="J61" s="19">
        <f t="shared" si="2"/>
        <v>1646064</v>
      </c>
      <c r="K61" s="19">
        <f t="shared" si="3"/>
        <v>9562</v>
      </c>
      <c r="L61" s="27">
        <f t="shared" si="4"/>
        <v>1655626</v>
      </c>
      <c r="Q61" s="1">
        <v>95</v>
      </c>
      <c r="R61" s="1">
        <v>110</v>
      </c>
    </row>
    <row r="62" spans="1:18">
      <c r="A62" s="7">
        <v>2081</v>
      </c>
      <c r="B62" s="6" t="s">
        <v>10</v>
      </c>
      <c r="C62" s="1">
        <v>2081</v>
      </c>
      <c r="D62" s="1">
        <v>21</v>
      </c>
      <c r="E62" s="1">
        <v>30</v>
      </c>
      <c r="F62" s="1"/>
      <c r="G62" s="16">
        <f>SUMIF(stawka!$A$2:$A$15,B62,stawka!$C$2:$C$15)</f>
        <v>586</v>
      </c>
      <c r="H62" s="16">
        <f t="shared" si="0"/>
        <v>98448</v>
      </c>
      <c r="I62" s="16">
        <f t="shared" si="1"/>
        <v>70320</v>
      </c>
      <c r="J62" s="19">
        <f t="shared" si="2"/>
        <v>168768</v>
      </c>
      <c r="K62" s="19">
        <f t="shared" si="3"/>
        <v>980</v>
      </c>
      <c r="L62" s="27">
        <f t="shared" si="4"/>
        <v>169748</v>
      </c>
      <c r="Q62" s="1">
        <v>21</v>
      </c>
      <c r="R62" s="1">
        <v>30</v>
      </c>
    </row>
    <row r="63" spans="1:18">
      <c r="A63" s="7">
        <v>2082</v>
      </c>
      <c r="B63" s="6" t="s">
        <v>8</v>
      </c>
      <c r="C63" s="1">
        <v>2082</v>
      </c>
      <c r="D63" s="1">
        <v>77</v>
      </c>
      <c r="E63" s="1">
        <v>98</v>
      </c>
      <c r="F63" s="1"/>
      <c r="G63" s="16">
        <f>SUMIF(stawka!$A$2:$A$15,B63,stawka!$C$2:$C$15)</f>
        <v>477</v>
      </c>
      <c r="H63" s="16">
        <f t="shared" si="0"/>
        <v>293832</v>
      </c>
      <c r="I63" s="16">
        <f t="shared" si="1"/>
        <v>186984</v>
      </c>
      <c r="J63" s="19">
        <f t="shared" si="2"/>
        <v>480816</v>
      </c>
      <c r="K63" s="19">
        <f t="shared" si="3"/>
        <v>2793</v>
      </c>
      <c r="L63" s="27">
        <f t="shared" si="4"/>
        <v>483609</v>
      </c>
      <c r="Q63" s="1">
        <v>82</v>
      </c>
      <c r="R63" s="1">
        <v>98</v>
      </c>
    </row>
    <row r="64" spans="1:18">
      <c r="A64" s="7">
        <v>2083</v>
      </c>
      <c r="B64" s="6" t="s">
        <v>8</v>
      </c>
      <c r="C64" s="1">
        <v>2083</v>
      </c>
      <c r="D64" s="1">
        <v>56</v>
      </c>
      <c r="E64" s="1">
        <v>62</v>
      </c>
      <c r="F64" s="1"/>
      <c r="G64" s="16">
        <f>SUMIF(stawka!$A$2:$A$15,B64,stawka!$C$2:$C$15)</f>
        <v>477</v>
      </c>
      <c r="H64" s="16">
        <f t="shared" si="0"/>
        <v>213696</v>
      </c>
      <c r="I64" s="16">
        <f t="shared" si="1"/>
        <v>118296</v>
      </c>
      <c r="J64" s="19">
        <f t="shared" si="2"/>
        <v>331992</v>
      </c>
      <c r="K64" s="19">
        <f t="shared" si="3"/>
        <v>1929</v>
      </c>
      <c r="L64" s="27">
        <f t="shared" si="4"/>
        <v>333921</v>
      </c>
      <c r="Q64" s="1">
        <v>56</v>
      </c>
      <c r="R64" s="1">
        <v>62</v>
      </c>
    </row>
    <row r="65" spans="1:18">
      <c r="A65" s="7">
        <v>2083.1</v>
      </c>
      <c r="B65" s="6" t="s">
        <v>10</v>
      </c>
      <c r="C65" s="1">
        <v>2083.1</v>
      </c>
      <c r="D65" s="1">
        <v>12</v>
      </c>
      <c r="E65" s="1">
        <v>22</v>
      </c>
      <c r="F65" s="1"/>
      <c r="G65" s="16">
        <f>SUMIF(stawka!$A$2:$A$15,B65,stawka!$C$2:$C$15)</f>
        <v>586</v>
      </c>
      <c r="H65" s="16">
        <f t="shared" si="0"/>
        <v>56256</v>
      </c>
      <c r="I65" s="16">
        <f t="shared" si="1"/>
        <v>51568</v>
      </c>
      <c r="J65" s="19">
        <f t="shared" si="2"/>
        <v>107824</v>
      </c>
      <c r="K65" s="19">
        <f t="shared" si="3"/>
        <v>626</v>
      </c>
      <c r="L65" s="27">
        <f t="shared" si="4"/>
        <v>108450</v>
      </c>
      <c r="Q65" s="1">
        <v>16</v>
      </c>
      <c r="R65" s="1">
        <v>22</v>
      </c>
    </row>
    <row r="66" spans="1:18">
      <c r="A66" s="7">
        <v>2084</v>
      </c>
      <c r="B66" s="6" t="s">
        <v>28</v>
      </c>
      <c r="C66" s="1">
        <v>2084</v>
      </c>
      <c r="D66" s="1">
        <v>35</v>
      </c>
      <c r="E66" s="1">
        <v>80</v>
      </c>
      <c r="F66" s="1"/>
      <c r="G66" s="16">
        <f>SUMIF(stawka!$A$2:$A$15,B66,stawka!$C$2:$C$15)</f>
        <v>960</v>
      </c>
      <c r="H66" s="16">
        <f t="shared" si="0"/>
        <v>268800</v>
      </c>
      <c r="I66" s="16">
        <f t="shared" si="1"/>
        <v>307200</v>
      </c>
      <c r="J66" s="19">
        <f t="shared" si="2"/>
        <v>576000</v>
      </c>
      <c r="K66" s="19">
        <f t="shared" si="3"/>
        <v>3346</v>
      </c>
      <c r="L66" s="27">
        <f t="shared" si="4"/>
        <v>579346</v>
      </c>
      <c r="Q66" s="1">
        <v>40</v>
      </c>
      <c r="R66" s="1">
        <v>80</v>
      </c>
    </row>
    <row r="67" spans="1:18">
      <c r="A67" s="7">
        <v>2085</v>
      </c>
      <c r="B67" s="6" t="s">
        <v>8</v>
      </c>
      <c r="C67" s="1">
        <v>2085</v>
      </c>
      <c r="D67" s="1">
        <v>45</v>
      </c>
      <c r="E67" s="1">
        <v>55</v>
      </c>
      <c r="F67" s="1"/>
      <c r="G67" s="16">
        <f>SUMIF(stawka!$A$2:$A$15,B67,stawka!$C$2:$C$15)</f>
        <v>477</v>
      </c>
      <c r="H67" s="16">
        <f t="shared" si="0"/>
        <v>171720</v>
      </c>
      <c r="I67" s="16">
        <f t="shared" si="1"/>
        <v>104940</v>
      </c>
      <c r="J67" s="19">
        <f t="shared" si="2"/>
        <v>276660</v>
      </c>
      <c r="K67" s="19">
        <f t="shared" si="3"/>
        <v>1607</v>
      </c>
      <c r="L67" s="27">
        <f t="shared" si="4"/>
        <v>278267</v>
      </c>
      <c r="Q67" s="1">
        <v>48</v>
      </c>
      <c r="R67" s="1">
        <v>55</v>
      </c>
    </row>
    <row r="68" spans="1:18">
      <c r="A68" s="7">
        <v>2085.1</v>
      </c>
      <c r="B68" s="6" t="s">
        <v>10</v>
      </c>
      <c r="C68" s="1">
        <v>2085.1</v>
      </c>
      <c r="D68" s="1">
        <v>3</v>
      </c>
      <c r="E68" s="1">
        <v>9</v>
      </c>
      <c r="F68" s="1"/>
      <c r="G68" s="16">
        <f>SUMIF(stawka!$A$2:$A$15,B68,stawka!$C$2:$C$15)</f>
        <v>586</v>
      </c>
      <c r="H68" s="16">
        <f t="shared" ref="H68:H131" si="5">(D68*8)*G68</f>
        <v>14064</v>
      </c>
      <c r="I68" s="16">
        <f t="shared" ref="I68:I131" si="6">(E68*4)*G68</f>
        <v>21096</v>
      </c>
      <c r="J68" s="19">
        <f t="shared" ref="J68:J131" si="7">+H68+I68</f>
        <v>35160</v>
      </c>
      <c r="K68" s="19">
        <f t="shared" ref="K68:K131" si="8">ROUND(J68*$K$2,0)</f>
        <v>204</v>
      </c>
      <c r="L68" s="27">
        <f t="shared" ref="L68:L131" si="9">+J68+K68</f>
        <v>35364</v>
      </c>
      <c r="Q68" s="1">
        <v>3</v>
      </c>
      <c r="R68" s="1">
        <v>9</v>
      </c>
    </row>
    <row r="69" spans="1:18">
      <c r="A69" s="7">
        <v>2086</v>
      </c>
      <c r="B69" s="6" t="s">
        <v>10</v>
      </c>
      <c r="C69" s="1">
        <v>2086</v>
      </c>
      <c r="D69" s="1">
        <v>125</v>
      </c>
      <c r="E69" s="1">
        <v>220</v>
      </c>
      <c r="F69" s="1"/>
      <c r="G69" s="16">
        <f>SUMIF(stawka!$A$2:$A$15,B69,stawka!$C$2:$C$15)</f>
        <v>586</v>
      </c>
      <c r="H69" s="16">
        <f t="shared" si="5"/>
        <v>586000</v>
      </c>
      <c r="I69" s="16">
        <f t="shared" si="6"/>
        <v>515680</v>
      </c>
      <c r="J69" s="19">
        <f t="shared" si="7"/>
        <v>1101680</v>
      </c>
      <c r="K69" s="19">
        <f t="shared" si="8"/>
        <v>6400</v>
      </c>
      <c r="L69" s="27">
        <f t="shared" si="9"/>
        <v>1108080</v>
      </c>
      <c r="Q69" s="1">
        <v>170</v>
      </c>
      <c r="R69" s="1">
        <v>220</v>
      </c>
    </row>
    <row r="70" spans="1:18">
      <c r="A70" s="7">
        <v>2087</v>
      </c>
      <c r="B70" s="6" t="s">
        <v>18</v>
      </c>
      <c r="C70" s="1">
        <v>2087</v>
      </c>
      <c r="D70" s="1">
        <v>35</v>
      </c>
      <c r="E70" s="1">
        <v>46</v>
      </c>
      <c r="F70" s="1"/>
      <c r="G70" s="16">
        <f>SUMIF(stawka!$A$2:$A$15,B70,stawka!$C$2:$C$15)</f>
        <v>1548</v>
      </c>
      <c r="H70" s="16">
        <f t="shared" si="5"/>
        <v>433440</v>
      </c>
      <c r="I70" s="16">
        <f t="shared" si="6"/>
        <v>284832</v>
      </c>
      <c r="J70" s="19">
        <f t="shared" si="7"/>
        <v>718272</v>
      </c>
      <c r="K70" s="19">
        <f t="shared" si="8"/>
        <v>4172</v>
      </c>
      <c r="L70" s="27">
        <f t="shared" si="9"/>
        <v>722444</v>
      </c>
      <c r="Q70" s="1">
        <v>40</v>
      </c>
      <c r="R70" s="1">
        <v>46</v>
      </c>
    </row>
    <row r="71" spans="1:18">
      <c r="A71" s="7">
        <v>2088</v>
      </c>
      <c r="B71" s="6" t="s">
        <v>18</v>
      </c>
      <c r="C71" s="1">
        <v>2088</v>
      </c>
      <c r="D71" s="1">
        <v>12</v>
      </c>
      <c r="E71" s="1">
        <v>22</v>
      </c>
      <c r="F71" s="1"/>
      <c r="G71" s="16">
        <f>SUMIF(stawka!$A$2:$A$15,B71,stawka!$C$2:$C$15)</f>
        <v>1548</v>
      </c>
      <c r="H71" s="16">
        <f t="shared" si="5"/>
        <v>148608</v>
      </c>
      <c r="I71" s="16">
        <f t="shared" si="6"/>
        <v>136224</v>
      </c>
      <c r="J71" s="19">
        <f t="shared" si="7"/>
        <v>284832</v>
      </c>
      <c r="K71" s="19">
        <f t="shared" si="8"/>
        <v>1655</v>
      </c>
      <c r="L71" s="27">
        <f t="shared" si="9"/>
        <v>286487</v>
      </c>
      <c r="Q71" s="1">
        <v>14</v>
      </c>
      <c r="R71" s="1">
        <v>22</v>
      </c>
    </row>
    <row r="72" spans="1:18">
      <c r="A72" s="7">
        <v>2089</v>
      </c>
      <c r="B72" s="6" t="s">
        <v>22</v>
      </c>
      <c r="C72" s="1">
        <v>2089</v>
      </c>
      <c r="D72" s="1">
        <v>7</v>
      </c>
      <c r="E72" s="1">
        <v>13</v>
      </c>
      <c r="F72" s="1"/>
      <c r="G72" s="16">
        <f>SUMIF(stawka!$A$2:$A$15,B72,stawka!$C$2:$C$15)</f>
        <v>1511</v>
      </c>
      <c r="H72" s="16">
        <f t="shared" si="5"/>
        <v>84616</v>
      </c>
      <c r="I72" s="16">
        <f t="shared" si="6"/>
        <v>78572</v>
      </c>
      <c r="J72" s="19">
        <f t="shared" si="7"/>
        <v>163188</v>
      </c>
      <c r="K72" s="19">
        <f t="shared" si="8"/>
        <v>948</v>
      </c>
      <c r="L72" s="27">
        <f t="shared" si="9"/>
        <v>164136</v>
      </c>
      <c r="Q72" s="1">
        <v>7</v>
      </c>
      <c r="R72" s="1">
        <v>13</v>
      </c>
    </row>
    <row r="73" spans="1:18">
      <c r="A73" s="7">
        <v>2090</v>
      </c>
      <c r="B73" s="6" t="s">
        <v>28</v>
      </c>
      <c r="C73" s="1">
        <v>2090</v>
      </c>
      <c r="D73" s="1">
        <v>36</v>
      </c>
      <c r="E73" s="1">
        <v>40</v>
      </c>
      <c r="F73" s="1"/>
      <c r="G73" s="16">
        <f>SUMIF(stawka!$A$2:$A$15,B73,stawka!$C$2:$C$15)</f>
        <v>960</v>
      </c>
      <c r="H73" s="16">
        <f t="shared" si="5"/>
        <v>276480</v>
      </c>
      <c r="I73" s="16">
        <f t="shared" si="6"/>
        <v>153600</v>
      </c>
      <c r="J73" s="19">
        <f t="shared" si="7"/>
        <v>430080</v>
      </c>
      <c r="K73" s="19">
        <f t="shared" si="8"/>
        <v>2498</v>
      </c>
      <c r="L73" s="27">
        <f t="shared" si="9"/>
        <v>432578</v>
      </c>
      <c r="Q73" s="1">
        <v>46</v>
      </c>
      <c r="R73" s="1">
        <v>40</v>
      </c>
    </row>
    <row r="74" spans="1:18">
      <c r="A74" s="7">
        <v>2093</v>
      </c>
      <c r="B74" s="6" t="s">
        <v>8</v>
      </c>
      <c r="C74" s="1">
        <v>2093</v>
      </c>
      <c r="D74" s="1">
        <v>125</v>
      </c>
      <c r="E74" s="1">
        <v>159</v>
      </c>
      <c r="F74" s="1"/>
      <c r="G74" s="16">
        <f>SUMIF(stawka!$A$2:$A$15,B74,stawka!$C$2:$C$15)</f>
        <v>477</v>
      </c>
      <c r="H74" s="16">
        <f t="shared" si="5"/>
        <v>477000</v>
      </c>
      <c r="I74" s="16">
        <f t="shared" si="6"/>
        <v>303372</v>
      </c>
      <c r="J74" s="19">
        <f t="shared" si="7"/>
        <v>780372</v>
      </c>
      <c r="K74" s="19">
        <f t="shared" si="8"/>
        <v>4533</v>
      </c>
      <c r="L74" s="27">
        <f t="shared" si="9"/>
        <v>784905</v>
      </c>
      <c r="Q74" s="1">
        <v>140</v>
      </c>
      <c r="R74" s="1">
        <v>159</v>
      </c>
    </row>
    <row r="75" spans="1:18">
      <c r="A75" s="7">
        <v>2094</v>
      </c>
      <c r="B75" s="6" t="s">
        <v>8</v>
      </c>
      <c r="C75" s="1">
        <v>2094</v>
      </c>
      <c r="D75" s="1">
        <v>7</v>
      </c>
      <c r="E75" s="1">
        <v>110</v>
      </c>
      <c r="F75" s="1"/>
      <c r="G75" s="16">
        <f>SUMIF(stawka!$A$2:$A$15,B75,stawka!$C$2:$C$15)</f>
        <v>477</v>
      </c>
      <c r="H75" s="16">
        <f t="shared" si="5"/>
        <v>26712</v>
      </c>
      <c r="I75" s="16">
        <f t="shared" si="6"/>
        <v>209880</v>
      </c>
      <c r="J75" s="19">
        <f t="shared" si="7"/>
        <v>236592</v>
      </c>
      <c r="K75" s="19">
        <f t="shared" si="8"/>
        <v>1374</v>
      </c>
      <c r="L75" s="27">
        <f t="shared" si="9"/>
        <v>237966</v>
      </c>
      <c r="Q75" s="1">
        <v>80</v>
      </c>
      <c r="R75" s="1">
        <v>110</v>
      </c>
    </row>
    <row r="76" spans="1:18">
      <c r="A76" s="7">
        <v>2095</v>
      </c>
      <c r="B76" s="6" t="s">
        <v>8</v>
      </c>
      <c r="C76" s="1">
        <v>2095</v>
      </c>
      <c r="D76" s="1">
        <v>35</v>
      </c>
      <c r="E76" s="1">
        <v>44</v>
      </c>
      <c r="F76" s="1"/>
      <c r="G76" s="16">
        <f>SUMIF(stawka!$A$2:$A$15,B76,stawka!$C$2:$C$15)</f>
        <v>477</v>
      </c>
      <c r="H76" s="16">
        <f t="shared" si="5"/>
        <v>133560</v>
      </c>
      <c r="I76" s="16">
        <f t="shared" si="6"/>
        <v>83952</v>
      </c>
      <c r="J76" s="19">
        <f t="shared" si="7"/>
        <v>217512</v>
      </c>
      <c r="K76" s="19">
        <f t="shared" si="8"/>
        <v>1264</v>
      </c>
      <c r="L76" s="27">
        <f t="shared" si="9"/>
        <v>218776</v>
      </c>
      <c r="Q76" s="1">
        <v>38</v>
      </c>
      <c r="R76" s="1">
        <v>44</v>
      </c>
    </row>
    <row r="77" spans="1:18">
      <c r="A77" s="7">
        <v>2096</v>
      </c>
      <c r="B77" s="6" t="s">
        <v>8</v>
      </c>
      <c r="C77" s="1">
        <v>2096</v>
      </c>
      <c r="D77" s="1">
        <v>34</v>
      </c>
      <c r="E77" s="1">
        <v>60</v>
      </c>
      <c r="F77" s="1"/>
      <c r="G77" s="16">
        <f>SUMIF(stawka!$A$2:$A$15,B77,stawka!$C$2:$C$15)</f>
        <v>477</v>
      </c>
      <c r="H77" s="16">
        <f t="shared" si="5"/>
        <v>129744</v>
      </c>
      <c r="I77" s="16">
        <f t="shared" si="6"/>
        <v>114480</v>
      </c>
      <c r="J77" s="19">
        <f t="shared" si="7"/>
        <v>244224</v>
      </c>
      <c r="K77" s="19">
        <f t="shared" si="8"/>
        <v>1419</v>
      </c>
      <c r="L77" s="27">
        <f t="shared" si="9"/>
        <v>245643</v>
      </c>
      <c r="Q77" s="1">
        <v>55</v>
      </c>
      <c r="R77" s="1">
        <v>60</v>
      </c>
    </row>
    <row r="78" spans="1:18">
      <c r="A78" s="7">
        <v>2096.1</v>
      </c>
      <c r="B78" s="6" t="s">
        <v>10</v>
      </c>
      <c r="C78" s="1">
        <v>2096.1</v>
      </c>
      <c r="D78" s="1">
        <v>45</v>
      </c>
      <c r="E78" s="1">
        <v>68</v>
      </c>
      <c r="F78" s="1"/>
      <c r="G78" s="16">
        <f>SUMIF(stawka!$A$2:$A$15,B78,stawka!$C$2:$C$15)</f>
        <v>586</v>
      </c>
      <c r="H78" s="16">
        <f t="shared" si="5"/>
        <v>210960</v>
      </c>
      <c r="I78" s="16">
        <f t="shared" si="6"/>
        <v>159392</v>
      </c>
      <c r="J78" s="19">
        <f t="shared" si="7"/>
        <v>370352</v>
      </c>
      <c r="K78" s="19">
        <f t="shared" si="8"/>
        <v>2151</v>
      </c>
      <c r="L78" s="27">
        <f t="shared" si="9"/>
        <v>372503</v>
      </c>
      <c r="Q78" s="1">
        <v>55</v>
      </c>
      <c r="R78" s="1">
        <v>68</v>
      </c>
    </row>
    <row r="79" spans="1:18">
      <c r="A79" s="7">
        <v>2097</v>
      </c>
      <c r="B79" s="6" t="s">
        <v>28</v>
      </c>
      <c r="C79" s="1">
        <v>2097</v>
      </c>
      <c r="D79" s="1">
        <v>8</v>
      </c>
      <c r="E79" s="1">
        <v>9</v>
      </c>
      <c r="F79" s="1"/>
      <c r="G79" s="16">
        <f>SUMIF(stawka!$A$2:$A$15,B79,stawka!$C$2:$C$15)</f>
        <v>960</v>
      </c>
      <c r="H79" s="16">
        <f t="shared" si="5"/>
        <v>61440</v>
      </c>
      <c r="I79" s="16">
        <f t="shared" si="6"/>
        <v>34560</v>
      </c>
      <c r="J79" s="19">
        <f t="shared" si="7"/>
        <v>96000</v>
      </c>
      <c r="K79" s="19">
        <f t="shared" si="8"/>
        <v>558</v>
      </c>
      <c r="L79" s="27">
        <f t="shared" si="9"/>
        <v>96558</v>
      </c>
      <c r="Q79" s="1">
        <v>9</v>
      </c>
      <c r="R79" s="1">
        <v>9</v>
      </c>
    </row>
    <row r="80" spans="1:18">
      <c r="A80" s="7">
        <v>2098</v>
      </c>
      <c r="B80" s="6" t="s">
        <v>18</v>
      </c>
      <c r="C80" s="1">
        <v>2098</v>
      </c>
      <c r="D80" s="1">
        <v>57</v>
      </c>
      <c r="E80" s="1">
        <v>70</v>
      </c>
      <c r="F80" s="1"/>
      <c r="G80" s="16">
        <f>SUMIF(stawka!$A$2:$A$15,B80,stawka!$C$2:$C$15)</f>
        <v>1548</v>
      </c>
      <c r="H80" s="16">
        <f t="shared" si="5"/>
        <v>705888</v>
      </c>
      <c r="I80" s="16">
        <f t="shared" si="6"/>
        <v>433440</v>
      </c>
      <c r="J80" s="19">
        <f t="shared" si="7"/>
        <v>1139328</v>
      </c>
      <c r="K80" s="19">
        <f t="shared" si="8"/>
        <v>6618</v>
      </c>
      <c r="L80" s="27">
        <f t="shared" si="9"/>
        <v>1145946</v>
      </c>
      <c r="Q80" s="1">
        <v>60</v>
      </c>
      <c r="R80" s="1">
        <v>70</v>
      </c>
    </row>
    <row r="81" spans="1:18">
      <c r="A81" s="7">
        <v>2099</v>
      </c>
      <c r="B81" s="6" t="s">
        <v>10</v>
      </c>
      <c r="C81" s="1">
        <v>2099</v>
      </c>
      <c r="D81" s="1">
        <v>2</v>
      </c>
      <c r="E81" s="1">
        <v>8</v>
      </c>
      <c r="F81" s="1"/>
      <c r="G81" s="16">
        <f>SUMIF(stawka!$A$2:$A$15,B81,stawka!$C$2:$C$15)</f>
        <v>586</v>
      </c>
      <c r="H81" s="16">
        <f t="shared" si="5"/>
        <v>9376</v>
      </c>
      <c r="I81" s="16">
        <f t="shared" si="6"/>
        <v>18752</v>
      </c>
      <c r="J81" s="19">
        <f t="shared" si="7"/>
        <v>28128</v>
      </c>
      <c r="K81" s="19">
        <f t="shared" si="8"/>
        <v>163</v>
      </c>
      <c r="L81" s="27">
        <f t="shared" si="9"/>
        <v>28291</v>
      </c>
      <c r="Q81" s="1">
        <v>4</v>
      </c>
      <c r="R81" s="1">
        <v>8</v>
      </c>
    </row>
    <row r="82" spans="1:18">
      <c r="A82" s="7">
        <v>2101</v>
      </c>
      <c r="B82" s="6" t="s">
        <v>8</v>
      </c>
      <c r="C82" s="1">
        <v>2101</v>
      </c>
      <c r="D82" s="1">
        <v>107</v>
      </c>
      <c r="E82" s="1">
        <v>120</v>
      </c>
      <c r="F82" s="1"/>
      <c r="G82" s="16">
        <f>SUMIF(stawka!$A$2:$A$15,B82,stawka!$C$2:$C$15)</f>
        <v>477</v>
      </c>
      <c r="H82" s="16">
        <f t="shared" si="5"/>
        <v>408312</v>
      </c>
      <c r="I82" s="16">
        <f t="shared" si="6"/>
        <v>228960</v>
      </c>
      <c r="J82" s="19">
        <f t="shared" si="7"/>
        <v>637272</v>
      </c>
      <c r="K82" s="19">
        <f t="shared" si="8"/>
        <v>3702</v>
      </c>
      <c r="L82" s="27">
        <f t="shared" si="9"/>
        <v>640974</v>
      </c>
      <c r="Q82" s="1">
        <v>113</v>
      </c>
      <c r="R82" s="1">
        <v>120</v>
      </c>
    </row>
    <row r="83" spans="1:18">
      <c r="A83" s="7">
        <v>2102</v>
      </c>
      <c r="B83" s="6" t="s">
        <v>10</v>
      </c>
      <c r="C83" s="1">
        <v>2102</v>
      </c>
      <c r="D83" s="1">
        <v>32</v>
      </c>
      <c r="E83" s="1">
        <v>40</v>
      </c>
      <c r="F83" s="1"/>
      <c r="G83" s="16">
        <f>SUMIF(stawka!$A$2:$A$15,B83,stawka!$C$2:$C$15)</f>
        <v>586</v>
      </c>
      <c r="H83" s="16">
        <f t="shared" si="5"/>
        <v>150016</v>
      </c>
      <c r="I83" s="16">
        <f t="shared" si="6"/>
        <v>93760</v>
      </c>
      <c r="J83" s="19">
        <f t="shared" si="7"/>
        <v>243776</v>
      </c>
      <c r="K83" s="19">
        <f t="shared" si="8"/>
        <v>1416</v>
      </c>
      <c r="L83" s="27">
        <f t="shared" si="9"/>
        <v>245192</v>
      </c>
      <c r="Q83" s="1">
        <v>34</v>
      </c>
      <c r="R83" s="1">
        <v>40</v>
      </c>
    </row>
    <row r="84" spans="1:18">
      <c r="A84" s="7">
        <v>2103</v>
      </c>
      <c r="B84" s="6" t="s">
        <v>18</v>
      </c>
      <c r="C84" s="1">
        <v>2103</v>
      </c>
      <c r="D84" s="1">
        <v>51</v>
      </c>
      <c r="E84" s="1">
        <v>70</v>
      </c>
      <c r="F84" s="1"/>
      <c r="G84" s="16">
        <f>SUMIF(stawka!$A$2:$A$15,B84,stawka!$C$2:$C$15)</f>
        <v>1548</v>
      </c>
      <c r="H84" s="16">
        <f t="shared" si="5"/>
        <v>631584</v>
      </c>
      <c r="I84" s="16">
        <f t="shared" si="6"/>
        <v>433440</v>
      </c>
      <c r="J84" s="19">
        <f t="shared" si="7"/>
        <v>1065024</v>
      </c>
      <c r="K84" s="19">
        <f t="shared" si="8"/>
        <v>6187</v>
      </c>
      <c r="L84" s="27">
        <f t="shared" si="9"/>
        <v>1071211</v>
      </c>
      <c r="Q84" s="1">
        <v>60</v>
      </c>
      <c r="R84" s="1">
        <v>70</v>
      </c>
    </row>
    <row r="85" spans="1:18">
      <c r="A85" s="7">
        <v>2105</v>
      </c>
      <c r="B85" s="6" t="s">
        <v>28</v>
      </c>
      <c r="C85" s="1">
        <v>2105</v>
      </c>
      <c r="D85" s="1">
        <v>18</v>
      </c>
      <c r="E85" s="1">
        <v>60</v>
      </c>
      <c r="F85" s="1"/>
      <c r="G85" s="16">
        <f>SUMIF(stawka!$A$2:$A$15,B85,stawka!$C$2:$C$15)</f>
        <v>960</v>
      </c>
      <c r="H85" s="16">
        <f t="shared" si="5"/>
        <v>138240</v>
      </c>
      <c r="I85" s="16">
        <f t="shared" si="6"/>
        <v>230400</v>
      </c>
      <c r="J85" s="19">
        <f t="shared" si="7"/>
        <v>368640</v>
      </c>
      <c r="K85" s="19">
        <f t="shared" si="8"/>
        <v>2141</v>
      </c>
      <c r="L85" s="27">
        <f t="shared" si="9"/>
        <v>370781</v>
      </c>
      <c r="Q85" s="1">
        <v>30</v>
      </c>
      <c r="R85" s="1">
        <v>60</v>
      </c>
    </row>
    <row r="86" spans="1:18">
      <c r="A86" s="7">
        <v>2107</v>
      </c>
      <c r="B86" s="6" t="s">
        <v>8</v>
      </c>
      <c r="C86" s="1">
        <v>2107</v>
      </c>
      <c r="D86" s="1">
        <v>93</v>
      </c>
      <c r="E86" s="1">
        <v>105</v>
      </c>
      <c r="F86" s="1"/>
      <c r="G86" s="16">
        <f>SUMIF(stawka!$A$2:$A$15,B86,stawka!$C$2:$C$15)</f>
        <v>477</v>
      </c>
      <c r="H86" s="16">
        <f t="shared" si="5"/>
        <v>354888</v>
      </c>
      <c r="I86" s="16">
        <f t="shared" si="6"/>
        <v>200340</v>
      </c>
      <c r="J86" s="19">
        <f t="shared" si="7"/>
        <v>555228</v>
      </c>
      <c r="K86" s="19">
        <f t="shared" si="8"/>
        <v>3225</v>
      </c>
      <c r="L86" s="27">
        <f t="shared" si="9"/>
        <v>558453</v>
      </c>
      <c r="Q86" s="1">
        <v>96</v>
      </c>
      <c r="R86" s="1">
        <v>105</v>
      </c>
    </row>
    <row r="87" spans="1:18">
      <c r="A87" s="7">
        <v>2108</v>
      </c>
      <c r="B87" s="6" t="s">
        <v>10</v>
      </c>
      <c r="C87" s="1">
        <v>2108</v>
      </c>
      <c r="D87" s="1">
        <v>25</v>
      </c>
      <c r="E87" s="1">
        <v>30</v>
      </c>
      <c r="F87" s="1"/>
      <c r="G87" s="16">
        <f>SUMIF(stawka!$A$2:$A$15,B87,stawka!$C$2:$C$15)</f>
        <v>586</v>
      </c>
      <c r="H87" s="16">
        <f t="shared" si="5"/>
        <v>117200</v>
      </c>
      <c r="I87" s="16">
        <f t="shared" si="6"/>
        <v>70320</v>
      </c>
      <c r="J87" s="19">
        <f t="shared" si="7"/>
        <v>187520</v>
      </c>
      <c r="K87" s="19">
        <f t="shared" si="8"/>
        <v>1089</v>
      </c>
      <c r="L87" s="27">
        <f t="shared" si="9"/>
        <v>188609</v>
      </c>
      <c r="Q87" s="1">
        <v>27</v>
      </c>
      <c r="R87" s="1">
        <v>30</v>
      </c>
    </row>
    <row r="88" spans="1:18">
      <c r="A88" s="7">
        <v>2110</v>
      </c>
      <c r="B88" s="6" t="s">
        <v>28</v>
      </c>
      <c r="C88" s="1">
        <v>2110</v>
      </c>
      <c r="D88" s="1">
        <v>5</v>
      </c>
      <c r="E88" s="1">
        <v>10</v>
      </c>
      <c r="F88" s="1"/>
      <c r="G88" s="16">
        <f>SUMIF(stawka!$A$2:$A$15,B88,stawka!$C$2:$C$15)</f>
        <v>960</v>
      </c>
      <c r="H88" s="16">
        <f t="shared" si="5"/>
        <v>38400</v>
      </c>
      <c r="I88" s="16">
        <f t="shared" si="6"/>
        <v>38400</v>
      </c>
      <c r="J88" s="19">
        <f t="shared" si="7"/>
        <v>76800</v>
      </c>
      <c r="K88" s="19">
        <f t="shared" si="8"/>
        <v>446</v>
      </c>
      <c r="L88" s="27">
        <f t="shared" si="9"/>
        <v>77246</v>
      </c>
      <c r="Q88" s="1">
        <v>5</v>
      </c>
      <c r="R88" s="1">
        <v>10</v>
      </c>
    </row>
    <row r="89" spans="1:18">
      <c r="A89" s="7">
        <v>2111</v>
      </c>
      <c r="B89" s="6" t="s">
        <v>28</v>
      </c>
      <c r="C89" s="1">
        <v>2111</v>
      </c>
      <c r="D89" s="1">
        <v>10</v>
      </c>
      <c r="E89" s="1">
        <v>15</v>
      </c>
      <c r="F89" s="1"/>
      <c r="G89" s="16">
        <f>SUMIF(stawka!$A$2:$A$15,B89,stawka!$C$2:$C$15)</f>
        <v>960</v>
      </c>
      <c r="H89" s="16">
        <f t="shared" si="5"/>
        <v>76800</v>
      </c>
      <c r="I89" s="16">
        <f t="shared" si="6"/>
        <v>57600</v>
      </c>
      <c r="J89" s="19">
        <f t="shared" si="7"/>
        <v>134400</v>
      </c>
      <c r="K89" s="19">
        <f t="shared" si="8"/>
        <v>781</v>
      </c>
      <c r="L89" s="27">
        <f t="shared" si="9"/>
        <v>135181</v>
      </c>
      <c r="Q89" s="1">
        <v>15</v>
      </c>
      <c r="R89" s="1">
        <v>15</v>
      </c>
    </row>
    <row r="90" spans="1:18">
      <c r="A90" s="7">
        <v>2116</v>
      </c>
      <c r="B90" s="6" t="s">
        <v>8</v>
      </c>
      <c r="C90" s="1">
        <v>2116</v>
      </c>
      <c r="D90" s="1">
        <v>82</v>
      </c>
      <c r="E90" s="1">
        <v>101</v>
      </c>
      <c r="F90" s="1"/>
      <c r="G90" s="16">
        <f>SUMIF(stawka!$A$2:$A$15,B90,stawka!$C$2:$C$15)</f>
        <v>477</v>
      </c>
      <c r="H90" s="16">
        <f t="shared" si="5"/>
        <v>312912</v>
      </c>
      <c r="I90" s="16">
        <f t="shared" si="6"/>
        <v>192708</v>
      </c>
      <c r="J90" s="19">
        <f t="shared" si="7"/>
        <v>505620</v>
      </c>
      <c r="K90" s="19">
        <f t="shared" si="8"/>
        <v>2937</v>
      </c>
      <c r="L90" s="27">
        <f t="shared" si="9"/>
        <v>508557</v>
      </c>
      <c r="Q90" s="1">
        <v>86</v>
      </c>
      <c r="R90" s="1">
        <v>101</v>
      </c>
    </row>
    <row r="91" spans="1:18">
      <c r="A91" s="7">
        <v>2117</v>
      </c>
      <c r="B91" s="6" t="s">
        <v>8</v>
      </c>
      <c r="C91" s="1">
        <v>2117</v>
      </c>
      <c r="D91" s="1">
        <v>37</v>
      </c>
      <c r="E91" s="1">
        <v>70</v>
      </c>
      <c r="F91" s="1"/>
      <c r="G91" s="16">
        <f>SUMIF(stawka!$A$2:$A$15,B91,stawka!$C$2:$C$15)</f>
        <v>477</v>
      </c>
      <c r="H91" s="16">
        <f t="shared" si="5"/>
        <v>141192</v>
      </c>
      <c r="I91" s="16">
        <f t="shared" si="6"/>
        <v>133560</v>
      </c>
      <c r="J91" s="19">
        <f t="shared" si="7"/>
        <v>274752</v>
      </c>
      <c r="K91" s="19">
        <f t="shared" si="8"/>
        <v>1596</v>
      </c>
      <c r="L91" s="27">
        <f t="shared" si="9"/>
        <v>276348</v>
      </c>
      <c r="Q91" s="1">
        <v>60</v>
      </c>
      <c r="R91" s="1">
        <v>70</v>
      </c>
    </row>
    <row r="92" spans="1:18">
      <c r="A92" s="7">
        <v>2118</v>
      </c>
      <c r="B92" s="6" t="s">
        <v>8</v>
      </c>
      <c r="C92" s="1">
        <v>2118</v>
      </c>
      <c r="D92" s="1">
        <v>35</v>
      </c>
      <c r="E92" s="1">
        <v>45</v>
      </c>
      <c r="F92" s="1"/>
      <c r="G92" s="16">
        <f>SUMIF(stawka!$A$2:$A$15,B92,stawka!$C$2:$C$15)</f>
        <v>477</v>
      </c>
      <c r="H92" s="16">
        <f t="shared" si="5"/>
        <v>133560</v>
      </c>
      <c r="I92" s="16">
        <f t="shared" si="6"/>
        <v>85860</v>
      </c>
      <c r="J92" s="19">
        <f t="shared" si="7"/>
        <v>219420</v>
      </c>
      <c r="K92" s="19">
        <f t="shared" si="8"/>
        <v>1275</v>
      </c>
      <c r="L92" s="27">
        <f t="shared" si="9"/>
        <v>220695</v>
      </c>
      <c r="Q92" s="1">
        <v>40</v>
      </c>
      <c r="R92" s="1">
        <v>45</v>
      </c>
    </row>
    <row r="93" spans="1:18">
      <c r="A93" s="7">
        <v>2119</v>
      </c>
      <c r="B93" s="6" t="s">
        <v>8</v>
      </c>
      <c r="C93" s="1">
        <v>2119</v>
      </c>
      <c r="D93" s="1">
        <v>121</v>
      </c>
      <c r="E93" s="1">
        <v>160</v>
      </c>
      <c r="F93" s="1"/>
      <c r="G93" s="16">
        <f>SUMIF(stawka!$A$2:$A$15,B93,stawka!$C$2:$C$15)</f>
        <v>477</v>
      </c>
      <c r="H93" s="16">
        <f t="shared" si="5"/>
        <v>461736</v>
      </c>
      <c r="I93" s="16">
        <f t="shared" si="6"/>
        <v>305280</v>
      </c>
      <c r="J93" s="19">
        <f t="shared" si="7"/>
        <v>767016</v>
      </c>
      <c r="K93" s="19">
        <f t="shared" si="8"/>
        <v>4456</v>
      </c>
      <c r="L93" s="27">
        <f t="shared" si="9"/>
        <v>771472</v>
      </c>
      <c r="Q93" s="1">
        <v>130</v>
      </c>
      <c r="R93" s="1">
        <v>160</v>
      </c>
    </row>
    <row r="94" spans="1:18">
      <c r="A94" s="7">
        <v>2120</v>
      </c>
      <c r="B94" s="6" t="s">
        <v>8</v>
      </c>
      <c r="C94" s="1">
        <v>2120</v>
      </c>
      <c r="D94" s="1">
        <v>61</v>
      </c>
      <c r="E94" s="1">
        <v>95</v>
      </c>
      <c r="F94" s="1"/>
      <c r="G94" s="16">
        <f>SUMIF(stawka!$A$2:$A$15,B94,stawka!$C$2:$C$15)</f>
        <v>477</v>
      </c>
      <c r="H94" s="16">
        <f t="shared" si="5"/>
        <v>232776</v>
      </c>
      <c r="I94" s="16">
        <f t="shared" si="6"/>
        <v>181260</v>
      </c>
      <c r="J94" s="19">
        <f t="shared" si="7"/>
        <v>414036</v>
      </c>
      <c r="K94" s="19">
        <f t="shared" si="8"/>
        <v>2405</v>
      </c>
      <c r="L94" s="27">
        <f t="shared" si="9"/>
        <v>416441</v>
      </c>
      <c r="Q94" s="1">
        <v>80</v>
      </c>
      <c r="R94" s="1">
        <v>95</v>
      </c>
    </row>
    <row r="95" spans="1:18">
      <c r="A95" s="7">
        <v>2121</v>
      </c>
      <c r="B95" s="6" t="s">
        <v>10</v>
      </c>
      <c r="C95" s="1">
        <v>2121</v>
      </c>
      <c r="D95" s="1">
        <v>39</v>
      </c>
      <c r="E95" s="1">
        <v>57</v>
      </c>
      <c r="F95" s="1"/>
      <c r="G95" s="16">
        <f>SUMIF(stawka!$A$2:$A$15,B95,stawka!$C$2:$C$15)</f>
        <v>586</v>
      </c>
      <c r="H95" s="16">
        <f t="shared" si="5"/>
        <v>182832</v>
      </c>
      <c r="I95" s="16">
        <f t="shared" si="6"/>
        <v>133608</v>
      </c>
      <c r="J95" s="19">
        <f t="shared" si="7"/>
        <v>316440</v>
      </c>
      <c r="K95" s="19">
        <f t="shared" si="8"/>
        <v>1838</v>
      </c>
      <c r="L95" s="27">
        <f t="shared" si="9"/>
        <v>318278</v>
      </c>
      <c r="Q95" s="1">
        <v>42</v>
      </c>
      <c r="R95" s="1">
        <v>57</v>
      </c>
    </row>
    <row r="96" spans="1:18">
      <c r="A96" s="7">
        <v>2122</v>
      </c>
      <c r="B96" s="6" t="s">
        <v>10</v>
      </c>
      <c r="C96" s="1">
        <v>2122</v>
      </c>
      <c r="D96" s="1">
        <v>31</v>
      </c>
      <c r="E96" s="1">
        <v>41</v>
      </c>
      <c r="F96" s="1"/>
      <c r="G96" s="16">
        <f>SUMIF(stawka!$A$2:$A$15,B96,stawka!$C$2:$C$15)</f>
        <v>586</v>
      </c>
      <c r="H96" s="16">
        <f t="shared" si="5"/>
        <v>145328</v>
      </c>
      <c r="I96" s="16">
        <f t="shared" si="6"/>
        <v>96104</v>
      </c>
      <c r="J96" s="19">
        <f t="shared" si="7"/>
        <v>241432</v>
      </c>
      <c r="K96" s="19">
        <f t="shared" si="8"/>
        <v>1402</v>
      </c>
      <c r="L96" s="27">
        <f t="shared" si="9"/>
        <v>242834</v>
      </c>
      <c r="Q96" s="1">
        <v>33</v>
      </c>
      <c r="R96" s="1">
        <v>41</v>
      </c>
    </row>
    <row r="97" spans="1:18">
      <c r="A97" s="7">
        <v>2123</v>
      </c>
      <c r="B97" s="6" t="s">
        <v>18</v>
      </c>
      <c r="C97" s="1">
        <v>2123</v>
      </c>
      <c r="D97" s="1">
        <v>10</v>
      </c>
      <c r="E97" s="1">
        <v>25</v>
      </c>
      <c r="F97" s="1"/>
      <c r="G97" s="16">
        <f>SUMIF(stawka!$A$2:$A$15,B97,stawka!$C$2:$C$15)</f>
        <v>1548</v>
      </c>
      <c r="H97" s="16">
        <f t="shared" si="5"/>
        <v>123840</v>
      </c>
      <c r="I97" s="16">
        <f t="shared" si="6"/>
        <v>154800</v>
      </c>
      <c r="J97" s="19">
        <f t="shared" si="7"/>
        <v>278640</v>
      </c>
      <c r="K97" s="19">
        <f t="shared" si="8"/>
        <v>1619</v>
      </c>
      <c r="L97" s="27">
        <f t="shared" si="9"/>
        <v>280259</v>
      </c>
      <c r="Q97" s="1">
        <v>15</v>
      </c>
      <c r="R97" s="1">
        <v>25</v>
      </c>
    </row>
    <row r="98" spans="1:18">
      <c r="A98" s="7">
        <v>2124</v>
      </c>
      <c r="B98" s="6" t="s">
        <v>14</v>
      </c>
      <c r="C98" s="1">
        <v>2124</v>
      </c>
      <c r="D98" s="1">
        <v>1</v>
      </c>
      <c r="E98" s="1">
        <v>4</v>
      </c>
      <c r="F98" s="1"/>
      <c r="G98" s="16">
        <f>SUMIF(stawka!$A$2:$A$15,B98,stawka!$C$2:$C$15)</f>
        <v>1516</v>
      </c>
      <c r="H98" s="16">
        <f t="shared" si="5"/>
        <v>12128</v>
      </c>
      <c r="I98" s="16">
        <f t="shared" si="6"/>
        <v>24256</v>
      </c>
      <c r="J98" s="19">
        <f t="shared" si="7"/>
        <v>36384</v>
      </c>
      <c r="K98" s="19">
        <f t="shared" si="8"/>
        <v>211</v>
      </c>
      <c r="L98" s="27">
        <f t="shared" si="9"/>
        <v>36595</v>
      </c>
      <c r="Q98" s="1">
        <v>4</v>
      </c>
      <c r="R98" s="1">
        <v>4</v>
      </c>
    </row>
    <row r="99" spans="1:18">
      <c r="A99" s="7">
        <v>2126</v>
      </c>
      <c r="B99" s="6" t="s">
        <v>8</v>
      </c>
      <c r="C99" s="1">
        <v>2126</v>
      </c>
      <c r="D99" s="1">
        <v>6</v>
      </c>
      <c r="E99" s="1">
        <v>10</v>
      </c>
      <c r="F99" s="1"/>
      <c r="G99" s="16">
        <f>SUMIF(stawka!$A$2:$A$15,B99,stawka!$C$2:$C$15)</f>
        <v>477</v>
      </c>
      <c r="H99" s="16">
        <f t="shared" si="5"/>
        <v>22896</v>
      </c>
      <c r="I99" s="16">
        <f t="shared" si="6"/>
        <v>19080</v>
      </c>
      <c r="J99" s="19">
        <f t="shared" si="7"/>
        <v>41976</v>
      </c>
      <c r="K99" s="19">
        <f t="shared" si="8"/>
        <v>244</v>
      </c>
      <c r="L99" s="27">
        <f t="shared" si="9"/>
        <v>42220</v>
      </c>
      <c r="Q99" s="1">
        <v>10</v>
      </c>
      <c r="R99" s="1">
        <v>10</v>
      </c>
    </row>
    <row r="100" spans="1:18">
      <c r="A100" s="7">
        <v>2127</v>
      </c>
      <c r="B100" s="6" t="s">
        <v>8</v>
      </c>
      <c r="C100" s="1">
        <v>2127</v>
      </c>
      <c r="D100" s="1">
        <v>15</v>
      </c>
      <c r="E100" s="1">
        <v>20</v>
      </c>
      <c r="F100" s="1"/>
      <c r="G100" s="16">
        <f>SUMIF(stawka!$A$2:$A$15,B100,stawka!$C$2:$C$15)</f>
        <v>477</v>
      </c>
      <c r="H100" s="16">
        <f t="shared" si="5"/>
        <v>57240</v>
      </c>
      <c r="I100" s="16">
        <f t="shared" si="6"/>
        <v>38160</v>
      </c>
      <c r="J100" s="19">
        <f t="shared" si="7"/>
        <v>95400</v>
      </c>
      <c r="K100" s="19">
        <f t="shared" si="8"/>
        <v>554</v>
      </c>
      <c r="L100" s="27">
        <f t="shared" si="9"/>
        <v>95954</v>
      </c>
      <c r="Q100" s="1">
        <v>20</v>
      </c>
      <c r="R100" s="1">
        <v>20</v>
      </c>
    </row>
    <row r="101" spans="1:18">
      <c r="A101" s="7">
        <v>2128</v>
      </c>
      <c r="B101" s="6" t="s">
        <v>8</v>
      </c>
      <c r="C101" s="1">
        <v>2128</v>
      </c>
      <c r="D101" s="1">
        <v>13</v>
      </c>
      <c r="E101" s="1">
        <v>20</v>
      </c>
      <c r="F101" s="1"/>
      <c r="G101" s="16">
        <f>SUMIF(stawka!$A$2:$A$15,B101,stawka!$C$2:$C$15)</f>
        <v>477</v>
      </c>
      <c r="H101" s="16">
        <f t="shared" si="5"/>
        <v>49608</v>
      </c>
      <c r="I101" s="16">
        <f t="shared" si="6"/>
        <v>38160</v>
      </c>
      <c r="J101" s="19">
        <f t="shared" si="7"/>
        <v>87768</v>
      </c>
      <c r="K101" s="19">
        <f t="shared" si="8"/>
        <v>510</v>
      </c>
      <c r="L101" s="27">
        <f t="shared" si="9"/>
        <v>88278</v>
      </c>
      <c r="Q101" s="1">
        <v>20</v>
      </c>
      <c r="R101" s="1">
        <v>20</v>
      </c>
    </row>
    <row r="102" spans="1:18">
      <c r="A102" s="7">
        <v>2129</v>
      </c>
      <c r="B102" s="6" t="s">
        <v>8</v>
      </c>
      <c r="C102" s="1">
        <v>2129</v>
      </c>
      <c r="D102" s="1">
        <v>60</v>
      </c>
      <c r="E102" s="1">
        <v>85</v>
      </c>
      <c r="F102" s="1"/>
      <c r="G102" s="16">
        <f>SUMIF(stawka!$A$2:$A$15,B102,stawka!$C$2:$C$15)</f>
        <v>477</v>
      </c>
      <c r="H102" s="16">
        <f t="shared" si="5"/>
        <v>228960</v>
      </c>
      <c r="I102" s="16">
        <f t="shared" si="6"/>
        <v>162180</v>
      </c>
      <c r="J102" s="19">
        <f t="shared" si="7"/>
        <v>391140</v>
      </c>
      <c r="K102" s="19">
        <f t="shared" si="8"/>
        <v>2272</v>
      </c>
      <c r="L102" s="27">
        <f t="shared" si="9"/>
        <v>393412</v>
      </c>
      <c r="Q102" s="1">
        <v>70</v>
      </c>
      <c r="R102" s="1">
        <v>85</v>
      </c>
    </row>
    <row r="103" spans="1:18">
      <c r="A103" s="7">
        <v>2131</v>
      </c>
      <c r="B103" s="6" t="s">
        <v>8</v>
      </c>
      <c r="C103" s="1">
        <v>2131</v>
      </c>
      <c r="D103" s="1">
        <v>73</v>
      </c>
      <c r="E103" s="1">
        <v>150</v>
      </c>
      <c r="F103" s="1"/>
      <c r="G103" s="16">
        <f>SUMIF(stawka!$A$2:$A$15,B103,stawka!$C$2:$C$15)</f>
        <v>477</v>
      </c>
      <c r="H103" s="16">
        <f t="shared" si="5"/>
        <v>278568</v>
      </c>
      <c r="I103" s="16">
        <f t="shared" si="6"/>
        <v>286200</v>
      </c>
      <c r="J103" s="19">
        <f t="shared" si="7"/>
        <v>564768</v>
      </c>
      <c r="K103" s="19">
        <f t="shared" si="8"/>
        <v>3281</v>
      </c>
      <c r="L103" s="27">
        <f t="shared" si="9"/>
        <v>568049</v>
      </c>
      <c r="Q103" s="1">
        <v>100</v>
      </c>
      <c r="R103" s="1">
        <v>150</v>
      </c>
    </row>
    <row r="104" spans="1:18">
      <c r="A104" s="7">
        <v>2133</v>
      </c>
      <c r="B104" s="6" t="s">
        <v>22</v>
      </c>
      <c r="C104" s="1">
        <v>2133</v>
      </c>
      <c r="D104" s="1">
        <v>13</v>
      </c>
      <c r="E104" s="1">
        <v>30</v>
      </c>
      <c r="F104" s="1"/>
      <c r="G104" s="16">
        <f>SUMIF(stawka!$A$2:$A$15,B104,stawka!$C$2:$C$15)</f>
        <v>1511</v>
      </c>
      <c r="H104" s="16">
        <f t="shared" si="5"/>
        <v>157144</v>
      </c>
      <c r="I104" s="16">
        <f t="shared" si="6"/>
        <v>181320</v>
      </c>
      <c r="J104" s="19">
        <f t="shared" si="7"/>
        <v>338464</v>
      </c>
      <c r="K104" s="19">
        <f t="shared" si="8"/>
        <v>1966</v>
      </c>
      <c r="L104" s="27">
        <f t="shared" si="9"/>
        <v>340430</v>
      </c>
      <c r="Q104" s="1">
        <v>20</v>
      </c>
      <c r="R104" s="1">
        <v>30</v>
      </c>
    </row>
    <row r="105" spans="1:18">
      <c r="A105" s="7">
        <v>2135</v>
      </c>
      <c r="B105" s="6" t="s">
        <v>8</v>
      </c>
      <c r="C105" s="1">
        <v>2135</v>
      </c>
      <c r="D105" s="1">
        <v>38</v>
      </c>
      <c r="E105" s="1">
        <v>42</v>
      </c>
      <c r="F105" s="1"/>
      <c r="G105" s="16">
        <f>SUMIF(stawka!$A$2:$A$15,B105,stawka!$C$2:$C$15)</f>
        <v>477</v>
      </c>
      <c r="H105" s="16">
        <f t="shared" si="5"/>
        <v>145008</v>
      </c>
      <c r="I105" s="16">
        <f t="shared" si="6"/>
        <v>80136</v>
      </c>
      <c r="J105" s="19">
        <f t="shared" si="7"/>
        <v>225144</v>
      </c>
      <c r="K105" s="19">
        <f t="shared" si="8"/>
        <v>1308</v>
      </c>
      <c r="L105" s="27">
        <f t="shared" si="9"/>
        <v>226452</v>
      </c>
      <c r="Q105" s="1">
        <v>40</v>
      </c>
      <c r="R105" s="1">
        <v>42</v>
      </c>
    </row>
    <row r="106" spans="1:18">
      <c r="A106" s="7">
        <v>2136</v>
      </c>
      <c r="B106" s="6" t="s">
        <v>8</v>
      </c>
      <c r="C106" s="1">
        <v>2136</v>
      </c>
      <c r="D106" s="1">
        <v>81</v>
      </c>
      <c r="E106" s="1">
        <v>170</v>
      </c>
      <c r="F106" s="1"/>
      <c r="G106" s="16">
        <f>SUMIF(stawka!$A$2:$A$15,B106,stawka!$C$2:$C$15)</f>
        <v>477</v>
      </c>
      <c r="H106" s="16">
        <f t="shared" si="5"/>
        <v>309096</v>
      </c>
      <c r="I106" s="16">
        <f t="shared" si="6"/>
        <v>324360</v>
      </c>
      <c r="J106" s="19">
        <f t="shared" si="7"/>
        <v>633456</v>
      </c>
      <c r="K106" s="19">
        <f t="shared" si="8"/>
        <v>3680</v>
      </c>
      <c r="L106" s="27">
        <f t="shared" si="9"/>
        <v>637136</v>
      </c>
      <c r="Q106" s="1">
        <v>120</v>
      </c>
      <c r="R106" s="1">
        <v>170</v>
      </c>
    </row>
    <row r="107" spans="1:18">
      <c r="A107" s="7">
        <v>2137</v>
      </c>
      <c r="B107" s="6" t="s">
        <v>12</v>
      </c>
      <c r="C107" s="1">
        <v>2137</v>
      </c>
      <c r="D107" s="1">
        <v>84</v>
      </c>
      <c r="E107" s="1">
        <v>103</v>
      </c>
      <c r="F107" s="1"/>
      <c r="G107" s="16">
        <f>SUMIF(stawka!$A$2:$A$15,B107,stawka!$C$2:$C$15)</f>
        <v>1449</v>
      </c>
      <c r="H107" s="16">
        <f t="shared" si="5"/>
        <v>973728</v>
      </c>
      <c r="I107" s="16">
        <f t="shared" si="6"/>
        <v>596988</v>
      </c>
      <c r="J107" s="19">
        <f t="shared" si="7"/>
        <v>1570716</v>
      </c>
      <c r="K107" s="19">
        <f t="shared" si="8"/>
        <v>9124</v>
      </c>
      <c r="L107" s="27">
        <f t="shared" si="9"/>
        <v>1579840</v>
      </c>
      <c r="Q107" s="1">
        <v>89</v>
      </c>
      <c r="R107" s="1">
        <v>103</v>
      </c>
    </row>
    <row r="108" spans="1:18">
      <c r="A108" s="7">
        <v>2138</v>
      </c>
      <c r="B108" s="6" t="s">
        <v>14</v>
      </c>
      <c r="C108" s="1">
        <v>2138</v>
      </c>
      <c r="D108" s="1">
        <v>14</v>
      </c>
      <c r="E108" s="1">
        <v>26</v>
      </c>
      <c r="F108" s="1"/>
      <c r="G108" s="16">
        <f>SUMIF(stawka!$A$2:$A$15,B108,stawka!$C$2:$C$15)</f>
        <v>1516</v>
      </c>
      <c r="H108" s="16">
        <f t="shared" si="5"/>
        <v>169792</v>
      </c>
      <c r="I108" s="16">
        <f t="shared" si="6"/>
        <v>157664</v>
      </c>
      <c r="J108" s="19">
        <f t="shared" si="7"/>
        <v>327456</v>
      </c>
      <c r="K108" s="19">
        <f t="shared" si="8"/>
        <v>1902</v>
      </c>
      <c r="L108" s="27">
        <f t="shared" si="9"/>
        <v>329358</v>
      </c>
      <c r="Q108" s="1">
        <v>16</v>
      </c>
      <c r="R108" s="1">
        <v>26</v>
      </c>
    </row>
    <row r="109" spans="1:18">
      <c r="A109" s="7">
        <v>2139</v>
      </c>
      <c r="B109" s="6" t="s">
        <v>10</v>
      </c>
      <c r="C109" s="1">
        <v>2139</v>
      </c>
      <c r="D109" s="1">
        <v>5</v>
      </c>
      <c r="E109" s="1">
        <v>20</v>
      </c>
      <c r="F109" s="1"/>
      <c r="G109" s="16">
        <f>SUMIF(stawka!$A$2:$A$15,B109,stawka!$C$2:$C$15)</f>
        <v>586</v>
      </c>
      <c r="H109" s="16">
        <f t="shared" si="5"/>
        <v>23440</v>
      </c>
      <c r="I109" s="16">
        <f t="shared" si="6"/>
        <v>46880</v>
      </c>
      <c r="J109" s="19">
        <f t="shared" si="7"/>
        <v>70320</v>
      </c>
      <c r="K109" s="19">
        <f t="shared" si="8"/>
        <v>408</v>
      </c>
      <c r="L109" s="27">
        <f t="shared" si="9"/>
        <v>70728</v>
      </c>
      <c r="Q109" s="1">
        <v>10</v>
      </c>
      <c r="R109" s="1">
        <v>20</v>
      </c>
    </row>
    <row r="110" spans="1:18">
      <c r="A110" s="7">
        <v>2140</v>
      </c>
      <c r="B110" s="6" t="s">
        <v>8</v>
      </c>
      <c r="C110" s="1">
        <v>2140</v>
      </c>
      <c r="D110" s="1">
        <v>44</v>
      </c>
      <c r="E110" s="1">
        <v>58</v>
      </c>
      <c r="F110" s="1"/>
      <c r="G110" s="16">
        <f>SUMIF(stawka!$A$2:$A$15,B110,stawka!$C$2:$C$15)</f>
        <v>477</v>
      </c>
      <c r="H110" s="16">
        <f t="shared" si="5"/>
        <v>167904</v>
      </c>
      <c r="I110" s="16">
        <f t="shared" si="6"/>
        <v>110664</v>
      </c>
      <c r="J110" s="19">
        <f t="shared" si="7"/>
        <v>278568</v>
      </c>
      <c r="K110" s="19">
        <f t="shared" si="8"/>
        <v>1618</v>
      </c>
      <c r="L110" s="27">
        <f t="shared" si="9"/>
        <v>280186</v>
      </c>
      <c r="Q110" s="1">
        <v>49</v>
      </c>
      <c r="R110" s="1">
        <v>58</v>
      </c>
    </row>
    <row r="111" spans="1:18">
      <c r="A111" s="7">
        <v>2141</v>
      </c>
      <c r="B111" s="6" t="s">
        <v>8</v>
      </c>
      <c r="C111" s="1">
        <v>2141</v>
      </c>
      <c r="D111" s="1">
        <v>29</v>
      </c>
      <c r="E111" s="1">
        <v>37</v>
      </c>
      <c r="F111" s="1"/>
      <c r="G111" s="16">
        <f>SUMIF(stawka!$A$2:$A$15,B111,stawka!$C$2:$C$15)</f>
        <v>477</v>
      </c>
      <c r="H111" s="16">
        <f t="shared" si="5"/>
        <v>110664</v>
      </c>
      <c r="I111" s="16">
        <f t="shared" si="6"/>
        <v>70596</v>
      </c>
      <c r="J111" s="19">
        <f t="shared" si="7"/>
        <v>181260</v>
      </c>
      <c r="K111" s="19">
        <f t="shared" si="8"/>
        <v>1053</v>
      </c>
      <c r="L111" s="27">
        <f t="shared" si="9"/>
        <v>182313</v>
      </c>
      <c r="Q111" s="1">
        <v>31</v>
      </c>
      <c r="R111" s="1">
        <v>37</v>
      </c>
    </row>
    <row r="112" spans="1:18">
      <c r="A112" s="7">
        <v>2142</v>
      </c>
      <c r="B112" s="6" t="s">
        <v>8</v>
      </c>
      <c r="C112" s="1">
        <v>2142</v>
      </c>
      <c r="D112" s="1">
        <v>9</v>
      </c>
      <c r="E112" s="1">
        <v>20</v>
      </c>
      <c r="F112" s="1"/>
      <c r="G112" s="16">
        <f>SUMIF(stawka!$A$2:$A$15,B112,stawka!$C$2:$C$15)</f>
        <v>477</v>
      </c>
      <c r="H112" s="16">
        <f t="shared" si="5"/>
        <v>34344</v>
      </c>
      <c r="I112" s="16">
        <f t="shared" si="6"/>
        <v>38160</v>
      </c>
      <c r="J112" s="19">
        <f t="shared" si="7"/>
        <v>72504</v>
      </c>
      <c r="K112" s="19">
        <f t="shared" si="8"/>
        <v>421</v>
      </c>
      <c r="L112" s="27">
        <f t="shared" si="9"/>
        <v>72925</v>
      </c>
      <c r="Q112" s="1">
        <v>20</v>
      </c>
      <c r="R112" s="1">
        <v>20</v>
      </c>
    </row>
    <row r="113" spans="1:18">
      <c r="A113" s="7">
        <v>2143</v>
      </c>
      <c r="B113" s="6" t="s">
        <v>8</v>
      </c>
      <c r="C113" s="1">
        <v>2143</v>
      </c>
      <c r="D113" s="1">
        <v>33</v>
      </c>
      <c r="E113" s="1">
        <v>60</v>
      </c>
      <c r="F113" s="1"/>
      <c r="G113" s="16">
        <f>SUMIF(stawka!$A$2:$A$15,B113,stawka!$C$2:$C$15)</f>
        <v>477</v>
      </c>
      <c r="H113" s="16">
        <f t="shared" si="5"/>
        <v>125928</v>
      </c>
      <c r="I113" s="16">
        <f t="shared" si="6"/>
        <v>114480</v>
      </c>
      <c r="J113" s="19">
        <f t="shared" si="7"/>
        <v>240408</v>
      </c>
      <c r="K113" s="19">
        <f t="shared" si="8"/>
        <v>1397</v>
      </c>
      <c r="L113" s="27">
        <f t="shared" si="9"/>
        <v>241805</v>
      </c>
      <c r="Q113" s="1">
        <v>32</v>
      </c>
      <c r="R113" s="1">
        <v>60</v>
      </c>
    </row>
    <row r="114" spans="1:18">
      <c r="A114" s="7">
        <v>2148</v>
      </c>
      <c r="B114" s="6" t="s">
        <v>8</v>
      </c>
      <c r="C114" s="1">
        <v>2148</v>
      </c>
      <c r="D114" s="1">
        <v>88</v>
      </c>
      <c r="E114" s="1">
        <v>95</v>
      </c>
      <c r="F114" s="1"/>
      <c r="G114" s="16">
        <f>SUMIF(stawka!$A$2:$A$15,B114,stawka!$C$2:$C$15)</f>
        <v>477</v>
      </c>
      <c r="H114" s="16">
        <f t="shared" si="5"/>
        <v>335808</v>
      </c>
      <c r="I114" s="16">
        <f t="shared" si="6"/>
        <v>181260</v>
      </c>
      <c r="J114" s="19">
        <f t="shared" si="7"/>
        <v>517068</v>
      </c>
      <c r="K114" s="19">
        <f t="shared" si="8"/>
        <v>3004</v>
      </c>
      <c r="L114" s="27">
        <f t="shared" si="9"/>
        <v>520072</v>
      </c>
      <c r="Q114" s="1">
        <v>90</v>
      </c>
      <c r="R114" s="1">
        <v>95</v>
      </c>
    </row>
    <row r="115" spans="1:18">
      <c r="A115" s="7">
        <v>2149</v>
      </c>
      <c r="B115" s="6" t="s">
        <v>12</v>
      </c>
      <c r="C115" s="1">
        <v>2149</v>
      </c>
      <c r="D115" s="1">
        <v>43</v>
      </c>
      <c r="E115" s="1">
        <v>44</v>
      </c>
      <c r="F115" s="1"/>
      <c r="G115" s="16">
        <f>SUMIF(stawka!$A$2:$A$15,B115,stawka!$C$2:$C$15)</f>
        <v>1449</v>
      </c>
      <c r="H115" s="16">
        <f t="shared" si="5"/>
        <v>498456</v>
      </c>
      <c r="I115" s="16">
        <f t="shared" si="6"/>
        <v>255024</v>
      </c>
      <c r="J115" s="19">
        <f t="shared" si="7"/>
        <v>753480</v>
      </c>
      <c r="K115" s="19">
        <f t="shared" si="8"/>
        <v>4377</v>
      </c>
      <c r="L115" s="27">
        <f t="shared" si="9"/>
        <v>757857</v>
      </c>
      <c r="Q115" s="1">
        <v>44</v>
      </c>
      <c r="R115" s="1">
        <v>44</v>
      </c>
    </row>
    <row r="116" spans="1:18">
      <c r="A116" s="7">
        <v>2150</v>
      </c>
      <c r="B116" s="6" t="s">
        <v>8</v>
      </c>
      <c r="C116" s="1">
        <v>2150</v>
      </c>
      <c r="D116" s="1">
        <v>79</v>
      </c>
      <c r="E116" s="1">
        <v>120</v>
      </c>
      <c r="F116" s="1"/>
      <c r="G116" s="16">
        <f>SUMIF(stawka!$A$2:$A$15,B116,stawka!$C$2:$C$15)</f>
        <v>477</v>
      </c>
      <c r="H116" s="16">
        <f t="shared" si="5"/>
        <v>301464</v>
      </c>
      <c r="I116" s="16">
        <f t="shared" si="6"/>
        <v>228960</v>
      </c>
      <c r="J116" s="19">
        <f t="shared" si="7"/>
        <v>530424</v>
      </c>
      <c r="K116" s="19">
        <f t="shared" si="8"/>
        <v>3081</v>
      </c>
      <c r="L116" s="27">
        <f t="shared" si="9"/>
        <v>533505</v>
      </c>
      <c r="Q116" s="1">
        <v>110</v>
      </c>
      <c r="R116" s="1">
        <v>120</v>
      </c>
    </row>
    <row r="117" spans="1:18">
      <c r="A117" s="7">
        <v>2153</v>
      </c>
      <c r="B117" s="6" t="s">
        <v>8</v>
      </c>
      <c r="C117" s="1">
        <v>2153</v>
      </c>
      <c r="D117" s="1">
        <v>51</v>
      </c>
      <c r="E117" s="1">
        <v>120</v>
      </c>
      <c r="F117" s="1"/>
      <c r="G117" s="16">
        <f>SUMIF(stawka!$A$2:$A$15,B117,stawka!$C$2:$C$15)</f>
        <v>477</v>
      </c>
      <c r="H117" s="16">
        <f t="shared" si="5"/>
        <v>194616</v>
      </c>
      <c r="I117" s="16">
        <f t="shared" si="6"/>
        <v>228960</v>
      </c>
      <c r="J117" s="19">
        <f t="shared" si="7"/>
        <v>423576</v>
      </c>
      <c r="K117" s="19">
        <f t="shared" si="8"/>
        <v>2461</v>
      </c>
      <c r="L117" s="27">
        <f t="shared" si="9"/>
        <v>426037</v>
      </c>
      <c r="Q117" s="1">
        <v>120</v>
      </c>
      <c r="R117" s="1">
        <v>120</v>
      </c>
    </row>
    <row r="118" spans="1:18">
      <c r="A118" s="7">
        <v>2154</v>
      </c>
      <c r="B118" s="6" t="s">
        <v>10</v>
      </c>
      <c r="C118" s="1">
        <v>2154</v>
      </c>
      <c r="D118" s="1">
        <v>13</v>
      </c>
      <c r="E118" s="1">
        <v>30</v>
      </c>
      <c r="F118" s="1"/>
      <c r="G118" s="16">
        <f>SUMIF(stawka!$A$2:$A$15,B118,stawka!$C$2:$C$15)</f>
        <v>586</v>
      </c>
      <c r="H118" s="16">
        <f t="shared" si="5"/>
        <v>60944</v>
      </c>
      <c r="I118" s="16">
        <f t="shared" si="6"/>
        <v>70320</v>
      </c>
      <c r="J118" s="19">
        <f t="shared" si="7"/>
        <v>131264</v>
      </c>
      <c r="K118" s="19">
        <f t="shared" si="8"/>
        <v>763</v>
      </c>
      <c r="L118" s="27">
        <f t="shared" si="9"/>
        <v>132027</v>
      </c>
      <c r="Q118" s="1">
        <v>25</v>
      </c>
      <c r="R118" s="1">
        <v>30</v>
      </c>
    </row>
    <row r="119" spans="1:18">
      <c r="A119" s="7">
        <v>2155</v>
      </c>
      <c r="B119" s="6" t="s">
        <v>8</v>
      </c>
      <c r="C119" s="1">
        <v>2155</v>
      </c>
      <c r="D119" s="1">
        <v>41</v>
      </c>
      <c r="E119" s="1">
        <v>50</v>
      </c>
      <c r="F119" s="1"/>
      <c r="G119" s="16">
        <f>SUMIF(stawka!$A$2:$A$15,B119,stawka!$C$2:$C$15)</f>
        <v>477</v>
      </c>
      <c r="H119" s="16">
        <f t="shared" si="5"/>
        <v>156456</v>
      </c>
      <c r="I119" s="16">
        <f t="shared" si="6"/>
        <v>95400</v>
      </c>
      <c r="J119" s="19">
        <f t="shared" si="7"/>
        <v>251856</v>
      </c>
      <c r="K119" s="19">
        <f t="shared" si="8"/>
        <v>1463</v>
      </c>
      <c r="L119" s="27">
        <f t="shared" si="9"/>
        <v>253319</v>
      </c>
      <c r="Q119" s="1">
        <v>45</v>
      </c>
      <c r="R119" s="1">
        <v>50</v>
      </c>
    </row>
    <row r="120" spans="1:18">
      <c r="A120" s="7">
        <v>2157</v>
      </c>
      <c r="B120" s="6" t="s">
        <v>10</v>
      </c>
      <c r="C120" s="1">
        <v>2157</v>
      </c>
      <c r="D120" s="1">
        <v>26</v>
      </c>
      <c r="E120" s="1">
        <v>36</v>
      </c>
      <c r="F120" s="1"/>
      <c r="G120" s="16">
        <f>SUMIF(stawka!$A$2:$A$15,B120,stawka!$C$2:$C$15)</f>
        <v>586</v>
      </c>
      <c r="H120" s="16">
        <f t="shared" si="5"/>
        <v>121888</v>
      </c>
      <c r="I120" s="16">
        <f t="shared" si="6"/>
        <v>84384</v>
      </c>
      <c r="J120" s="19">
        <f t="shared" si="7"/>
        <v>206272</v>
      </c>
      <c r="K120" s="19">
        <f t="shared" si="8"/>
        <v>1198</v>
      </c>
      <c r="L120" s="27">
        <f t="shared" si="9"/>
        <v>207470</v>
      </c>
      <c r="Q120" s="1">
        <v>27</v>
      </c>
      <c r="R120" s="1">
        <v>36</v>
      </c>
    </row>
    <row r="121" spans="1:18">
      <c r="A121" s="7">
        <v>2161</v>
      </c>
      <c r="B121" s="6" t="s">
        <v>8</v>
      </c>
      <c r="C121" s="1">
        <v>2161</v>
      </c>
      <c r="D121" s="1">
        <v>86</v>
      </c>
      <c r="E121" s="1">
        <v>115</v>
      </c>
      <c r="F121" s="1"/>
      <c r="G121" s="16">
        <f>SUMIF(stawka!$A$2:$A$15,B121,stawka!$C$2:$C$15)</f>
        <v>477</v>
      </c>
      <c r="H121" s="16">
        <f t="shared" si="5"/>
        <v>328176</v>
      </c>
      <c r="I121" s="16">
        <f t="shared" si="6"/>
        <v>219420</v>
      </c>
      <c r="J121" s="19">
        <f t="shared" si="7"/>
        <v>547596</v>
      </c>
      <c r="K121" s="19">
        <f t="shared" si="8"/>
        <v>3181</v>
      </c>
      <c r="L121" s="27">
        <f t="shared" si="9"/>
        <v>550777</v>
      </c>
      <c r="Q121" s="1">
        <v>88</v>
      </c>
      <c r="R121" s="1">
        <v>115</v>
      </c>
    </row>
    <row r="122" spans="1:18">
      <c r="A122" s="7">
        <v>2162</v>
      </c>
      <c r="B122" s="6" t="s">
        <v>8</v>
      </c>
      <c r="C122" s="1">
        <v>2162</v>
      </c>
      <c r="D122" s="1">
        <v>41</v>
      </c>
      <c r="E122" s="1">
        <v>67</v>
      </c>
      <c r="F122" s="1"/>
      <c r="G122" s="16">
        <f>SUMIF(stawka!$A$2:$A$15,B122,stawka!$C$2:$C$15)</f>
        <v>477</v>
      </c>
      <c r="H122" s="16">
        <f t="shared" si="5"/>
        <v>156456</v>
      </c>
      <c r="I122" s="16">
        <f t="shared" si="6"/>
        <v>127836</v>
      </c>
      <c r="J122" s="19">
        <f t="shared" si="7"/>
        <v>284292</v>
      </c>
      <c r="K122" s="19">
        <f t="shared" si="8"/>
        <v>1651</v>
      </c>
      <c r="L122" s="27">
        <f t="shared" si="9"/>
        <v>285943</v>
      </c>
      <c r="Q122" s="1">
        <v>45</v>
      </c>
      <c r="R122" s="1">
        <v>67</v>
      </c>
    </row>
    <row r="123" spans="1:18">
      <c r="A123" s="7">
        <v>2163</v>
      </c>
      <c r="B123" s="6" t="s">
        <v>8</v>
      </c>
      <c r="C123" s="1">
        <v>2163</v>
      </c>
      <c r="D123" s="1">
        <v>43</v>
      </c>
      <c r="E123" s="1">
        <v>65</v>
      </c>
      <c r="F123" s="1"/>
      <c r="G123" s="16">
        <f>SUMIF(stawka!$A$2:$A$15,B123,stawka!$C$2:$C$15)</f>
        <v>477</v>
      </c>
      <c r="H123" s="16">
        <f t="shared" si="5"/>
        <v>164088</v>
      </c>
      <c r="I123" s="16">
        <f t="shared" si="6"/>
        <v>124020</v>
      </c>
      <c r="J123" s="19">
        <f t="shared" si="7"/>
        <v>288108</v>
      </c>
      <c r="K123" s="19">
        <f t="shared" si="8"/>
        <v>1674</v>
      </c>
      <c r="L123" s="27">
        <f t="shared" si="9"/>
        <v>289782</v>
      </c>
      <c r="Q123" s="1">
        <v>49</v>
      </c>
      <c r="R123" s="1">
        <v>65</v>
      </c>
    </row>
    <row r="124" spans="1:18">
      <c r="A124" s="7">
        <v>2166</v>
      </c>
      <c r="B124" s="6" t="s">
        <v>28</v>
      </c>
      <c r="C124" s="1">
        <v>2166</v>
      </c>
      <c r="D124" s="1">
        <v>57</v>
      </c>
      <c r="E124" s="1">
        <v>97</v>
      </c>
      <c r="F124" s="1"/>
      <c r="G124" s="16">
        <f>SUMIF(stawka!$A$2:$A$15,B124,stawka!$C$2:$C$15)</f>
        <v>960</v>
      </c>
      <c r="H124" s="16">
        <f t="shared" si="5"/>
        <v>437760</v>
      </c>
      <c r="I124" s="16">
        <f t="shared" si="6"/>
        <v>372480</v>
      </c>
      <c r="J124" s="19">
        <f t="shared" si="7"/>
        <v>810240</v>
      </c>
      <c r="K124" s="19">
        <f t="shared" si="8"/>
        <v>4707</v>
      </c>
      <c r="L124" s="27">
        <f t="shared" si="9"/>
        <v>814947</v>
      </c>
      <c r="Q124" s="1">
        <v>75</v>
      </c>
      <c r="R124" s="1">
        <v>97</v>
      </c>
    </row>
    <row r="125" spans="1:18">
      <c r="A125" s="7">
        <v>2167</v>
      </c>
      <c r="B125" s="6" t="s">
        <v>8</v>
      </c>
      <c r="C125" s="1">
        <v>2167</v>
      </c>
      <c r="D125" s="1">
        <v>65</v>
      </c>
      <c r="E125" s="1">
        <v>85</v>
      </c>
      <c r="F125" s="1"/>
      <c r="G125" s="16">
        <f>SUMIF(stawka!$A$2:$A$15,B125,stawka!$C$2:$C$15)</f>
        <v>477</v>
      </c>
      <c r="H125" s="16">
        <f t="shared" si="5"/>
        <v>248040</v>
      </c>
      <c r="I125" s="16">
        <f t="shared" si="6"/>
        <v>162180</v>
      </c>
      <c r="J125" s="19">
        <f t="shared" si="7"/>
        <v>410220</v>
      </c>
      <c r="K125" s="19">
        <f t="shared" si="8"/>
        <v>2383</v>
      </c>
      <c r="L125" s="27">
        <f t="shared" si="9"/>
        <v>412603</v>
      </c>
      <c r="Q125" s="1">
        <v>65</v>
      </c>
      <c r="R125" s="1">
        <v>85</v>
      </c>
    </row>
    <row r="126" spans="1:18">
      <c r="A126" s="7">
        <v>2168</v>
      </c>
      <c r="B126" s="6" t="s">
        <v>28</v>
      </c>
      <c r="C126" s="1">
        <v>2168</v>
      </c>
      <c r="D126" s="1">
        <v>240</v>
      </c>
      <c r="E126" s="1">
        <v>360</v>
      </c>
      <c r="F126" s="1"/>
      <c r="G126" s="16">
        <f>SUMIF(stawka!$A$2:$A$15,B126,stawka!$C$2:$C$15)</f>
        <v>960</v>
      </c>
      <c r="H126" s="16">
        <f t="shared" si="5"/>
        <v>1843200</v>
      </c>
      <c r="I126" s="16">
        <f t="shared" si="6"/>
        <v>1382400</v>
      </c>
      <c r="J126" s="19">
        <f t="shared" si="7"/>
        <v>3225600</v>
      </c>
      <c r="K126" s="19">
        <f t="shared" si="8"/>
        <v>18738</v>
      </c>
      <c r="L126" s="27">
        <f t="shared" si="9"/>
        <v>3244338</v>
      </c>
      <c r="Q126" s="1">
        <v>340</v>
      </c>
      <c r="R126" s="1">
        <v>360</v>
      </c>
    </row>
    <row r="127" spans="1:18">
      <c r="A127" s="7">
        <v>2169</v>
      </c>
      <c r="B127" s="6" t="s">
        <v>8</v>
      </c>
      <c r="C127" s="1">
        <v>2169</v>
      </c>
      <c r="D127" s="1">
        <v>76</v>
      </c>
      <c r="E127" s="1">
        <v>110</v>
      </c>
      <c r="F127" s="1"/>
      <c r="G127" s="16">
        <f>SUMIF(stawka!$A$2:$A$15,B127,stawka!$C$2:$C$15)</f>
        <v>477</v>
      </c>
      <c r="H127" s="16">
        <f t="shared" si="5"/>
        <v>290016</v>
      </c>
      <c r="I127" s="16">
        <f t="shared" si="6"/>
        <v>209880</v>
      </c>
      <c r="J127" s="19">
        <f t="shared" si="7"/>
        <v>499896</v>
      </c>
      <c r="K127" s="19">
        <f t="shared" si="8"/>
        <v>2904</v>
      </c>
      <c r="L127" s="27">
        <f t="shared" si="9"/>
        <v>502800</v>
      </c>
      <c r="Q127" s="1">
        <v>84</v>
      </c>
      <c r="R127" s="1">
        <v>110</v>
      </c>
    </row>
    <row r="128" spans="1:18">
      <c r="A128" s="7">
        <v>2170</v>
      </c>
      <c r="B128" s="6" t="s">
        <v>18</v>
      </c>
      <c r="C128" s="1">
        <v>2170</v>
      </c>
      <c r="D128" s="1">
        <v>31</v>
      </c>
      <c r="E128" s="1">
        <v>45</v>
      </c>
      <c r="F128" s="1"/>
      <c r="G128" s="16">
        <f>SUMIF(stawka!$A$2:$A$15,B128,stawka!$C$2:$C$15)</f>
        <v>1548</v>
      </c>
      <c r="H128" s="16">
        <f t="shared" si="5"/>
        <v>383904</v>
      </c>
      <c r="I128" s="16">
        <f t="shared" si="6"/>
        <v>278640</v>
      </c>
      <c r="J128" s="19">
        <f t="shared" si="7"/>
        <v>662544</v>
      </c>
      <c r="K128" s="19">
        <f t="shared" si="8"/>
        <v>3849</v>
      </c>
      <c r="L128" s="27">
        <f t="shared" si="9"/>
        <v>666393</v>
      </c>
      <c r="Q128" s="1">
        <v>30</v>
      </c>
      <c r="R128" s="1">
        <v>45</v>
      </c>
    </row>
    <row r="129" spans="1:18">
      <c r="A129" s="7">
        <v>2171</v>
      </c>
      <c r="B129" s="6" t="s">
        <v>8</v>
      </c>
      <c r="C129" s="1">
        <v>2171</v>
      </c>
      <c r="D129" s="1">
        <v>15</v>
      </c>
      <c r="E129" s="1">
        <v>37</v>
      </c>
      <c r="F129" s="1"/>
      <c r="G129" s="16">
        <f>SUMIF(stawka!$A$2:$A$15,B129,stawka!$C$2:$C$15)</f>
        <v>477</v>
      </c>
      <c r="H129" s="16">
        <f t="shared" si="5"/>
        <v>57240</v>
      </c>
      <c r="I129" s="16">
        <f t="shared" si="6"/>
        <v>70596</v>
      </c>
      <c r="J129" s="19">
        <f t="shared" si="7"/>
        <v>127836</v>
      </c>
      <c r="K129" s="19">
        <f t="shared" si="8"/>
        <v>743</v>
      </c>
      <c r="L129" s="27">
        <f t="shared" si="9"/>
        <v>128579</v>
      </c>
      <c r="Q129" s="1">
        <v>17</v>
      </c>
      <c r="R129" s="1">
        <v>37</v>
      </c>
    </row>
    <row r="130" spans="1:18">
      <c r="A130" s="7">
        <v>2172</v>
      </c>
      <c r="B130" s="6" t="s">
        <v>10</v>
      </c>
      <c r="C130" s="1">
        <v>2172</v>
      </c>
      <c r="D130" s="1">
        <v>27</v>
      </c>
      <c r="E130" s="1">
        <v>50</v>
      </c>
      <c r="F130" s="1"/>
      <c r="G130" s="16">
        <f>SUMIF(stawka!$A$2:$A$15,B130,stawka!$C$2:$C$15)</f>
        <v>586</v>
      </c>
      <c r="H130" s="16">
        <f t="shared" si="5"/>
        <v>126576</v>
      </c>
      <c r="I130" s="16">
        <f t="shared" si="6"/>
        <v>117200</v>
      </c>
      <c r="J130" s="19">
        <f t="shared" si="7"/>
        <v>243776</v>
      </c>
      <c r="K130" s="19">
        <f t="shared" si="8"/>
        <v>1416</v>
      </c>
      <c r="L130" s="27">
        <f t="shared" si="9"/>
        <v>245192</v>
      </c>
      <c r="Q130" s="1">
        <v>30</v>
      </c>
      <c r="R130" s="1">
        <v>50</v>
      </c>
    </row>
    <row r="131" spans="1:18">
      <c r="A131" s="7">
        <v>2173</v>
      </c>
      <c r="B131" s="6" t="s">
        <v>8</v>
      </c>
      <c r="C131" s="1">
        <v>2173</v>
      </c>
      <c r="D131" s="1">
        <v>44</v>
      </c>
      <c r="E131" s="1">
        <v>60</v>
      </c>
      <c r="F131" s="1"/>
      <c r="G131" s="16">
        <f>SUMIF(stawka!$A$2:$A$15,B131,stawka!$C$2:$C$15)</f>
        <v>477</v>
      </c>
      <c r="H131" s="16">
        <f t="shared" si="5"/>
        <v>167904</v>
      </c>
      <c r="I131" s="16">
        <f t="shared" si="6"/>
        <v>114480</v>
      </c>
      <c r="J131" s="19">
        <f t="shared" si="7"/>
        <v>282384</v>
      </c>
      <c r="K131" s="19">
        <f t="shared" si="8"/>
        <v>1640</v>
      </c>
      <c r="L131" s="27">
        <f t="shared" si="9"/>
        <v>284024</v>
      </c>
      <c r="Q131" s="1">
        <v>50</v>
      </c>
      <c r="R131" s="1">
        <v>60</v>
      </c>
    </row>
    <row r="132" spans="1:18">
      <c r="A132" s="7">
        <v>2174</v>
      </c>
      <c r="B132" s="6" t="s">
        <v>8</v>
      </c>
      <c r="C132" s="1">
        <v>2174</v>
      </c>
      <c r="D132" s="1">
        <v>90</v>
      </c>
      <c r="E132" s="1">
        <v>126</v>
      </c>
      <c r="F132" s="1"/>
      <c r="G132" s="16">
        <f>SUMIF(stawka!$A$2:$A$15,B132,stawka!$C$2:$C$15)</f>
        <v>477</v>
      </c>
      <c r="H132" s="16">
        <f t="shared" ref="H132:H144" si="10">(D132*8)*G132</f>
        <v>343440</v>
      </c>
      <c r="I132" s="16">
        <f t="shared" ref="I132:I144" si="11">(E132*4)*G132</f>
        <v>240408</v>
      </c>
      <c r="J132" s="19">
        <f t="shared" ref="J132:J144" si="12">+H132+I132</f>
        <v>583848</v>
      </c>
      <c r="K132" s="19">
        <f t="shared" ref="K132:K140" si="13">ROUND(J132*$K$2,0)</f>
        <v>3392</v>
      </c>
      <c r="L132" s="27">
        <f t="shared" ref="L132:L139" si="14">+J132+K132</f>
        <v>587240</v>
      </c>
      <c r="Q132" s="1">
        <v>91</v>
      </c>
      <c r="R132" s="1">
        <v>126</v>
      </c>
    </row>
    <row r="133" spans="1:18">
      <c r="A133" s="7">
        <v>2176</v>
      </c>
      <c r="B133" s="6" t="s">
        <v>8</v>
      </c>
      <c r="C133" s="1">
        <v>2176</v>
      </c>
      <c r="D133" s="1">
        <v>35</v>
      </c>
      <c r="E133" s="1">
        <v>43</v>
      </c>
      <c r="F133" s="1"/>
      <c r="G133" s="16">
        <f>SUMIF(stawka!$A$2:$A$15,B133,stawka!$C$2:$C$15)</f>
        <v>477</v>
      </c>
      <c r="H133" s="16">
        <f t="shared" si="10"/>
        <v>133560</v>
      </c>
      <c r="I133" s="16">
        <f t="shared" si="11"/>
        <v>82044</v>
      </c>
      <c r="J133" s="19">
        <f t="shared" si="12"/>
        <v>215604</v>
      </c>
      <c r="K133" s="19">
        <f t="shared" si="13"/>
        <v>1252</v>
      </c>
      <c r="L133" s="27">
        <f t="shared" si="14"/>
        <v>216856</v>
      </c>
      <c r="Q133" s="1">
        <v>35</v>
      </c>
      <c r="R133" s="1">
        <v>43</v>
      </c>
    </row>
    <row r="134" spans="1:18">
      <c r="A134" s="7">
        <v>2177</v>
      </c>
      <c r="B134" s="6" t="s">
        <v>8</v>
      </c>
      <c r="C134" s="1">
        <v>2177</v>
      </c>
      <c r="D134" s="1">
        <v>31</v>
      </c>
      <c r="E134" s="1">
        <v>48</v>
      </c>
      <c r="F134" s="1"/>
      <c r="G134" s="16">
        <f>SUMIF(stawka!$A$2:$A$15,B134,stawka!$C$2:$C$15)</f>
        <v>477</v>
      </c>
      <c r="H134" s="16">
        <f t="shared" si="10"/>
        <v>118296</v>
      </c>
      <c r="I134" s="16">
        <f t="shared" si="11"/>
        <v>91584</v>
      </c>
      <c r="J134" s="19">
        <f t="shared" si="12"/>
        <v>209880</v>
      </c>
      <c r="K134" s="19">
        <f t="shared" si="13"/>
        <v>1219</v>
      </c>
      <c r="L134" s="27">
        <f t="shared" si="14"/>
        <v>211099</v>
      </c>
      <c r="Q134" s="1">
        <v>37</v>
      </c>
      <c r="R134" s="1">
        <v>48</v>
      </c>
    </row>
    <row r="135" spans="1:18">
      <c r="A135" s="7">
        <v>2178</v>
      </c>
      <c r="B135" s="6" t="s">
        <v>8</v>
      </c>
      <c r="C135" s="1">
        <v>2178</v>
      </c>
      <c r="D135" s="1">
        <v>24</v>
      </c>
      <c r="E135" s="1">
        <v>50</v>
      </c>
      <c r="F135" s="1"/>
      <c r="G135" s="16">
        <f>SUMIF(stawka!$A$2:$A$15,B135,stawka!$C$2:$C$15)</f>
        <v>477</v>
      </c>
      <c r="H135" s="16">
        <f t="shared" si="10"/>
        <v>91584</v>
      </c>
      <c r="I135" s="16">
        <f t="shared" si="11"/>
        <v>95400</v>
      </c>
      <c r="J135" s="19">
        <f t="shared" si="12"/>
        <v>186984</v>
      </c>
      <c r="K135" s="19">
        <f t="shared" si="13"/>
        <v>1086</v>
      </c>
      <c r="L135" s="27">
        <f t="shared" si="14"/>
        <v>188070</v>
      </c>
      <c r="Q135" s="1">
        <v>30</v>
      </c>
      <c r="R135" s="1">
        <v>50</v>
      </c>
    </row>
    <row r="136" spans="1:18">
      <c r="A136" s="7">
        <v>2179</v>
      </c>
      <c r="B136" s="6" t="s">
        <v>8</v>
      </c>
      <c r="C136" s="1">
        <v>2179</v>
      </c>
      <c r="D136" s="1">
        <v>59</v>
      </c>
      <c r="E136" s="1">
        <v>80</v>
      </c>
      <c r="F136" s="1"/>
      <c r="G136" s="16">
        <f>SUMIF(stawka!$A$2:$A$15,B136,stawka!$C$2:$C$15)</f>
        <v>477</v>
      </c>
      <c r="H136" s="16">
        <f t="shared" si="10"/>
        <v>225144</v>
      </c>
      <c r="I136" s="16">
        <f t="shared" si="11"/>
        <v>152640</v>
      </c>
      <c r="J136" s="19">
        <f t="shared" si="12"/>
        <v>377784</v>
      </c>
      <c r="K136" s="19">
        <f t="shared" si="13"/>
        <v>2195</v>
      </c>
      <c r="L136" s="27">
        <f t="shared" si="14"/>
        <v>379979</v>
      </c>
      <c r="Q136" s="1">
        <v>63</v>
      </c>
      <c r="R136" s="1">
        <v>80</v>
      </c>
    </row>
    <row r="137" spans="1:18">
      <c r="A137" s="7">
        <v>2180</v>
      </c>
      <c r="B137" s="6" t="s">
        <v>8</v>
      </c>
      <c r="C137" s="1">
        <v>2180</v>
      </c>
      <c r="D137" s="1">
        <v>31</v>
      </c>
      <c r="E137" s="1">
        <v>45</v>
      </c>
      <c r="F137" s="1"/>
      <c r="G137" s="16">
        <f>SUMIF(stawka!$A$2:$A$15,B137,stawka!$C$2:$C$15)</f>
        <v>477</v>
      </c>
      <c r="H137" s="16">
        <f t="shared" si="10"/>
        <v>118296</v>
      </c>
      <c r="I137" s="16">
        <f t="shared" si="11"/>
        <v>85860</v>
      </c>
      <c r="J137" s="19">
        <f t="shared" si="12"/>
        <v>204156</v>
      </c>
      <c r="K137" s="19">
        <f t="shared" si="13"/>
        <v>1186</v>
      </c>
      <c r="L137" s="27">
        <f t="shared" si="14"/>
        <v>205342</v>
      </c>
      <c r="Q137" s="1">
        <v>30</v>
      </c>
      <c r="R137" s="1">
        <v>45</v>
      </c>
    </row>
    <row r="138" spans="1:18">
      <c r="A138" s="7">
        <v>2181</v>
      </c>
      <c r="B138" s="6" t="s">
        <v>8</v>
      </c>
      <c r="C138" s="1">
        <v>2181</v>
      </c>
      <c r="D138" s="1">
        <v>26</v>
      </c>
      <c r="E138" s="1">
        <v>75</v>
      </c>
      <c r="F138" s="1"/>
      <c r="G138" s="16">
        <f>SUMIF(stawka!$A$2:$A$15,B138,stawka!$C$2:$C$15)</f>
        <v>477</v>
      </c>
      <c r="H138" s="16">
        <f t="shared" si="10"/>
        <v>99216</v>
      </c>
      <c r="I138" s="16">
        <f t="shared" si="11"/>
        <v>143100</v>
      </c>
      <c r="J138" s="19">
        <f t="shared" si="12"/>
        <v>242316</v>
      </c>
      <c r="K138" s="19">
        <f t="shared" si="13"/>
        <v>1408</v>
      </c>
      <c r="L138" s="27">
        <f t="shared" si="14"/>
        <v>243724</v>
      </c>
      <c r="Q138" s="1">
        <v>35</v>
      </c>
      <c r="R138" s="1">
        <v>75</v>
      </c>
    </row>
    <row r="139" spans="1:18">
      <c r="A139" s="7">
        <v>2182</v>
      </c>
      <c r="B139" s="6" t="s">
        <v>8</v>
      </c>
      <c r="C139" s="1">
        <v>2182</v>
      </c>
      <c r="D139" s="1">
        <v>39</v>
      </c>
      <c r="E139" s="1">
        <v>50</v>
      </c>
      <c r="F139" s="1"/>
      <c r="G139" s="16">
        <f>SUMIF(stawka!$A$2:$A$15,B139,stawka!$C$2:$C$15)</f>
        <v>477</v>
      </c>
      <c r="H139" s="16">
        <f t="shared" si="10"/>
        <v>148824</v>
      </c>
      <c r="I139" s="16">
        <f t="shared" si="11"/>
        <v>95400</v>
      </c>
      <c r="J139" s="19">
        <f t="shared" si="12"/>
        <v>244224</v>
      </c>
      <c r="K139" s="19">
        <f t="shared" si="13"/>
        <v>1419</v>
      </c>
      <c r="L139" s="27">
        <f t="shared" si="14"/>
        <v>245643</v>
      </c>
      <c r="Q139" s="1">
        <v>39</v>
      </c>
      <c r="R139" s="1">
        <v>50</v>
      </c>
    </row>
    <row r="140" spans="1:18">
      <c r="A140" s="7">
        <v>2183</v>
      </c>
      <c r="B140" s="6" t="s">
        <v>8</v>
      </c>
      <c r="C140" s="1">
        <v>2183</v>
      </c>
      <c r="D140" s="1">
        <v>31</v>
      </c>
      <c r="E140" s="1">
        <v>60</v>
      </c>
      <c r="F140" s="1"/>
      <c r="G140" s="16">
        <f>SUMIF(stawka!$A$2:$A$15,B140,stawka!$C$2:$C$15)</f>
        <v>477</v>
      </c>
      <c r="H140" s="16">
        <f t="shared" si="10"/>
        <v>118296</v>
      </c>
      <c r="I140" s="16">
        <f t="shared" si="11"/>
        <v>114480</v>
      </c>
      <c r="J140" s="19">
        <f t="shared" si="12"/>
        <v>232776</v>
      </c>
      <c r="K140" s="19">
        <f t="shared" si="13"/>
        <v>1352</v>
      </c>
      <c r="L140" s="27">
        <f>+J140+K140+6</f>
        <v>234134</v>
      </c>
      <c r="M140" s="18"/>
      <c r="Q140" s="1">
        <v>45</v>
      </c>
      <c r="R140" s="1">
        <v>60</v>
      </c>
    </row>
    <row r="141" spans="1:18" s="15" customFormat="1" ht="23.25" customHeight="1">
      <c r="A141" s="11"/>
      <c r="B141" s="12"/>
      <c r="C141" s="29"/>
      <c r="D141" s="29"/>
      <c r="E141" s="29"/>
      <c r="F141" s="29"/>
      <c r="G141" s="30"/>
      <c r="H141" s="30">
        <f>SUM(H3:H140)</f>
        <v>33440616</v>
      </c>
      <c r="I141" s="30">
        <f>SUM(I3:I140)</f>
        <v>23912216</v>
      </c>
      <c r="J141" s="30">
        <f t="shared" ref="J141:L141" si="15">SUM(J3:J140)</f>
        <v>57352832</v>
      </c>
      <c r="K141" s="28">
        <f t="shared" si="15"/>
        <v>333162</v>
      </c>
      <c r="L141" s="28">
        <f t="shared" si="15"/>
        <v>57686000</v>
      </c>
      <c r="M141" s="14"/>
      <c r="N141" s="14">
        <v>57686000</v>
      </c>
      <c r="O141" s="14">
        <f>+N141-L141</f>
        <v>0</v>
      </c>
      <c r="Q141" s="13"/>
      <c r="R141" s="13"/>
    </row>
    <row r="142" spans="1:18">
      <c r="A142" s="7">
        <v>5001</v>
      </c>
      <c r="B142" s="7">
        <v>5001</v>
      </c>
      <c r="C142" s="1">
        <v>5001</v>
      </c>
      <c r="D142" s="1">
        <v>143</v>
      </c>
      <c r="E142" s="1">
        <v>143</v>
      </c>
      <c r="F142" s="1"/>
      <c r="G142" s="16">
        <f>SUMIF(stawka!$A$2:$A$15,B142,stawka!$C$2:$C$15)</f>
        <v>1449</v>
      </c>
      <c r="H142" s="16">
        <f t="shared" si="10"/>
        <v>1657656</v>
      </c>
      <c r="I142" s="16">
        <f t="shared" si="11"/>
        <v>828828</v>
      </c>
      <c r="J142" s="16">
        <f t="shared" si="12"/>
        <v>2486484</v>
      </c>
      <c r="M142" s="17"/>
      <c r="Q142" s="1">
        <v>143</v>
      </c>
      <c r="R142" s="1">
        <v>144</v>
      </c>
    </row>
    <row r="143" spans="1:18">
      <c r="A143" s="7">
        <v>5002</v>
      </c>
      <c r="B143" s="7">
        <v>5002</v>
      </c>
      <c r="C143" s="1">
        <v>5002</v>
      </c>
      <c r="D143" s="1">
        <v>94</v>
      </c>
      <c r="E143" s="1">
        <v>94</v>
      </c>
      <c r="F143" s="1"/>
      <c r="G143" s="16">
        <f>SUMIF(stawka!$A$2:$A$15,B143,stawka!$C$2:$C$15)</f>
        <v>1449</v>
      </c>
      <c r="H143" s="16">
        <f t="shared" si="10"/>
        <v>1089648</v>
      </c>
      <c r="I143" s="16">
        <f t="shared" si="11"/>
        <v>544824</v>
      </c>
      <c r="J143" s="16">
        <f t="shared" si="12"/>
        <v>1634472</v>
      </c>
      <c r="Q143" s="1">
        <v>160</v>
      </c>
      <c r="R143" s="1">
        <v>216</v>
      </c>
    </row>
    <row r="144" spans="1:18">
      <c r="A144" s="8">
        <v>5003</v>
      </c>
      <c r="B144">
        <v>5003</v>
      </c>
      <c r="C144" s="1">
        <v>5003</v>
      </c>
      <c r="D144" s="1">
        <v>112</v>
      </c>
      <c r="E144" s="1">
        <v>112</v>
      </c>
      <c r="F144" s="1"/>
      <c r="G144" s="16">
        <f>SUMIF(stawka!$A$2:$A$15,B144,stawka!$C$2:$C$15)</f>
        <v>954</v>
      </c>
      <c r="H144" s="16">
        <f t="shared" si="10"/>
        <v>854784</v>
      </c>
      <c r="I144" s="16">
        <f t="shared" si="11"/>
        <v>427392</v>
      </c>
      <c r="J144" s="16">
        <f t="shared" si="12"/>
        <v>1282176</v>
      </c>
      <c r="Q144" s="1">
        <v>113</v>
      </c>
      <c r="R144" s="1">
        <v>135</v>
      </c>
    </row>
    <row r="145" spans="1:18" s="15" customFormat="1" ht="24.75" customHeight="1">
      <c r="A145" s="31"/>
      <c r="B145" s="31"/>
      <c r="C145" s="29"/>
      <c r="D145" s="29">
        <f>SUM(D3:D144)</f>
        <v>6533</v>
      </c>
      <c r="E145" s="29">
        <f>SUM(E3:E144)</f>
        <v>9259</v>
      </c>
      <c r="F145" s="29"/>
      <c r="G145" s="30"/>
      <c r="H145" s="30">
        <f>+H142+H143+H144</f>
        <v>3602088</v>
      </c>
      <c r="I145" s="30">
        <f>+I142+I143+I144</f>
        <v>1801044</v>
      </c>
      <c r="J145" s="30">
        <f>+J142+J143+J144</f>
        <v>5403132</v>
      </c>
      <c r="M145" s="14">
        <f>+H145+I145+K145</f>
        <v>5403132</v>
      </c>
      <c r="N145" s="14">
        <v>3464000</v>
      </c>
      <c r="O145" s="14">
        <f>+N145-M145</f>
        <v>-1939132</v>
      </c>
      <c r="Q145" s="15">
        <f>SUM(Q3:Q144)</f>
        <v>7733</v>
      </c>
      <c r="R145" s="15">
        <f>SUM(R3:R144)</f>
        <v>9405</v>
      </c>
    </row>
    <row r="147" spans="1:18">
      <c r="R147">
        <f>+R142*4</f>
        <v>576</v>
      </c>
    </row>
    <row r="148" spans="1:18">
      <c r="D148" s="10"/>
      <c r="E148" s="10"/>
      <c r="R148" s="10">
        <f>+R147*T142</f>
        <v>0</v>
      </c>
    </row>
  </sheetData>
  <pageMargins left="0.28000000000000003" right="0.37" top="0.74803149606299213" bottom="0.74803149606299213" header="0.31496062992125984" footer="0.31496062992125984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D15"/>
  <sheetViews>
    <sheetView workbookViewId="0">
      <selection activeCell="A13" sqref="A13:A15"/>
    </sheetView>
  </sheetViews>
  <sheetFormatPr defaultRowHeight="15"/>
  <cols>
    <col min="1" max="1" width="20.7109375" customWidth="1"/>
    <col min="4" max="4" width="24.7109375" customWidth="1"/>
  </cols>
  <sheetData>
    <row r="1" spans="1:4">
      <c r="A1" s="3" t="s">
        <v>4</v>
      </c>
      <c r="B1" s="3" t="s">
        <v>5</v>
      </c>
      <c r="C1" s="3" t="s">
        <v>6</v>
      </c>
      <c r="D1" s="3" t="s">
        <v>7</v>
      </c>
    </row>
    <row r="2" spans="1:4">
      <c r="A2" s="4" t="s">
        <v>8</v>
      </c>
      <c r="B2" s="5">
        <v>3</v>
      </c>
      <c r="C2" s="5">
        <v>477</v>
      </c>
      <c r="D2" s="4" t="s">
        <v>9</v>
      </c>
    </row>
    <row r="3" spans="1:4">
      <c r="A3" s="4" t="s">
        <v>10</v>
      </c>
      <c r="B3" s="5">
        <v>3</v>
      </c>
      <c r="C3" s="5">
        <v>586</v>
      </c>
      <c r="D3" s="4" t="s">
        <v>11</v>
      </c>
    </row>
    <row r="4" spans="1:4">
      <c r="A4" s="4" t="s">
        <v>12</v>
      </c>
      <c r="B4" s="5">
        <v>3</v>
      </c>
      <c r="C4" s="5">
        <v>1449</v>
      </c>
      <c r="D4" s="4" t="s">
        <v>13</v>
      </c>
    </row>
    <row r="5" spans="1:4">
      <c r="A5" s="4" t="s">
        <v>14</v>
      </c>
      <c r="B5" s="5">
        <v>3</v>
      </c>
      <c r="C5" s="5">
        <v>1516</v>
      </c>
      <c r="D5" s="4" t="s">
        <v>15</v>
      </c>
    </row>
    <row r="6" spans="1:4" ht="29.25">
      <c r="A6" s="4" t="s">
        <v>16</v>
      </c>
      <c r="B6" s="5">
        <v>3</v>
      </c>
      <c r="C6" s="5">
        <v>1879</v>
      </c>
      <c r="D6" s="4" t="s">
        <v>17</v>
      </c>
    </row>
    <row r="7" spans="1:4">
      <c r="A7" s="4" t="s">
        <v>18</v>
      </c>
      <c r="B7" s="5">
        <v>3</v>
      </c>
      <c r="C7" s="5">
        <v>1548</v>
      </c>
      <c r="D7" s="4" t="s">
        <v>19</v>
      </c>
    </row>
    <row r="8" spans="1:4">
      <c r="A8" s="4" t="s">
        <v>20</v>
      </c>
      <c r="B8" s="5">
        <v>3</v>
      </c>
      <c r="C8" s="5">
        <v>2692</v>
      </c>
      <c r="D8" s="4" t="s">
        <v>21</v>
      </c>
    </row>
    <row r="9" spans="1:4">
      <c r="A9" s="4" t="s">
        <v>22</v>
      </c>
      <c r="B9" s="5">
        <v>3</v>
      </c>
      <c r="C9" s="5">
        <v>1511</v>
      </c>
      <c r="D9" s="4" t="s">
        <v>23</v>
      </c>
    </row>
    <row r="10" spans="1:4">
      <c r="A10" s="4" t="s">
        <v>24</v>
      </c>
      <c r="B10" s="5">
        <v>3</v>
      </c>
      <c r="C10" s="5">
        <v>820</v>
      </c>
      <c r="D10" s="4" t="s">
        <v>25</v>
      </c>
    </row>
    <row r="11" spans="1:4">
      <c r="A11" s="4" t="s">
        <v>26</v>
      </c>
      <c r="B11" s="5">
        <v>3</v>
      </c>
      <c r="C11" s="5">
        <v>644</v>
      </c>
      <c r="D11" s="4" t="s">
        <v>27</v>
      </c>
    </row>
    <row r="12" spans="1:4">
      <c r="A12" s="4" t="s">
        <v>28</v>
      </c>
      <c r="B12" s="5">
        <v>3</v>
      </c>
      <c r="C12" s="5">
        <v>960</v>
      </c>
      <c r="D12" s="4" t="s">
        <v>29</v>
      </c>
    </row>
    <row r="13" spans="1:4">
      <c r="A13" s="9">
        <v>5001</v>
      </c>
      <c r="B13" s="5">
        <v>3</v>
      </c>
      <c r="C13" s="5">
        <v>1449</v>
      </c>
      <c r="D13" s="4" t="s">
        <v>30</v>
      </c>
    </row>
    <row r="14" spans="1:4">
      <c r="A14" s="9">
        <v>5002</v>
      </c>
      <c r="B14" s="5">
        <v>3</v>
      </c>
      <c r="C14" s="5">
        <v>1449</v>
      </c>
      <c r="D14" s="4" t="s">
        <v>31</v>
      </c>
    </row>
    <row r="15" spans="1:4">
      <c r="A15" s="9">
        <v>5003</v>
      </c>
      <c r="B15" s="5">
        <v>3</v>
      </c>
      <c r="C15" s="5">
        <v>954</v>
      </c>
      <c r="D15" s="4" t="s">
        <v>32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C160"/>
  <sheetViews>
    <sheetView tabSelected="1" topLeftCell="A142" workbookViewId="0">
      <selection activeCell="H164" sqref="H164"/>
    </sheetView>
  </sheetViews>
  <sheetFormatPr defaultColWidth="9.140625" defaultRowHeight="15"/>
  <cols>
    <col min="1" max="1" width="10.42578125" style="32" customWidth="1"/>
    <col min="2" max="2" width="76.7109375" style="32" bestFit="1" customWidth="1"/>
    <col min="3" max="3" width="18.5703125" style="37" customWidth="1"/>
    <col min="4" max="16384" width="9.140625" style="32"/>
  </cols>
  <sheetData>
    <row r="1" spans="1:3" s="48" customFormat="1" ht="15.75">
      <c r="A1" s="48" t="s">
        <v>188</v>
      </c>
      <c r="C1" s="49"/>
    </row>
    <row r="2" spans="1:3" s="48" customFormat="1" ht="15.75">
      <c r="A2" s="48" t="s">
        <v>186</v>
      </c>
      <c r="C2" s="49"/>
    </row>
    <row r="4" spans="1:3" ht="15.75">
      <c r="A4" s="48" t="s">
        <v>184</v>
      </c>
    </row>
    <row r="7" spans="1:3" ht="15.75">
      <c r="A7" s="53" t="s">
        <v>187</v>
      </c>
      <c r="B7" s="54"/>
      <c r="C7" s="54"/>
    </row>
    <row r="9" spans="1:3">
      <c r="A9" s="47" t="s">
        <v>185</v>
      </c>
    </row>
    <row r="11" spans="1:3" ht="27.75" customHeight="1">
      <c r="A11" s="43" t="s">
        <v>18</v>
      </c>
      <c r="B11" s="43" t="s">
        <v>175</v>
      </c>
      <c r="C11" s="43" t="s">
        <v>176</v>
      </c>
    </row>
    <row r="12" spans="1:3">
      <c r="A12" s="33">
        <v>1</v>
      </c>
      <c r="B12" s="34" t="s">
        <v>39</v>
      </c>
      <c r="C12" s="35">
        <f>+wyliczanka!L3</f>
        <v>1179347</v>
      </c>
    </row>
    <row r="13" spans="1:3">
      <c r="A13" s="33">
        <v>2</v>
      </c>
      <c r="B13" s="34" t="s">
        <v>40</v>
      </c>
      <c r="C13" s="35">
        <f>+wyliczanka!L4</f>
        <v>268672</v>
      </c>
    </row>
    <row r="14" spans="1:3">
      <c r="A14" s="33">
        <v>3</v>
      </c>
      <c r="B14" s="34" t="s">
        <v>41</v>
      </c>
      <c r="C14" s="35">
        <f>+wyliczanka!L5</f>
        <v>821368</v>
      </c>
    </row>
    <row r="15" spans="1:3">
      <c r="A15" s="33">
        <v>4</v>
      </c>
      <c r="B15" s="34" t="s">
        <v>42</v>
      </c>
      <c r="C15" s="35">
        <f>+wyliczanka!L6</f>
        <v>293620</v>
      </c>
    </row>
    <row r="16" spans="1:3">
      <c r="A16" s="33">
        <v>5</v>
      </c>
      <c r="B16" s="34" t="s">
        <v>43</v>
      </c>
      <c r="C16" s="35">
        <f>+wyliczanka!L7</f>
        <v>115145</v>
      </c>
    </row>
    <row r="17" spans="1:3">
      <c r="A17" s="33">
        <v>6</v>
      </c>
      <c r="B17" s="34" t="s">
        <v>44</v>
      </c>
      <c r="C17" s="35">
        <f>+wyliczanka!L8</f>
        <v>139099</v>
      </c>
    </row>
    <row r="18" spans="1:3">
      <c r="A18" s="33">
        <v>7</v>
      </c>
      <c r="B18" s="34" t="s">
        <v>45</v>
      </c>
      <c r="C18" s="35">
        <f>+wyliczanka!L9</f>
        <v>625621</v>
      </c>
    </row>
    <row r="19" spans="1:3">
      <c r="A19" s="33">
        <v>8</v>
      </c>
      <c r="B19" s="34" t="s">
        <v>46</v>
      </c>
      <c r="C19" s="35">
        <f>+wyliczanka!L10</f>
        <v>615338</v>
      </c>
    </row>
    <row r="20" spans="1:3">
      <c r="A20" s="33">
        <v>9</v>
      </c>
      <c r="B20" s="34" t="s">
        <v>47</v>
      </c>
      <c r="C20" s="35">
        <f>+wyliczanka!L11</f>
        <v>272510</v>
      </c>
    </row>
    <row r="21" spans="1:3">
      <c r="A21" s="33">
        <v>10</v>
      </c>
      <c r="B21" s="34" t="s">
        <v>48</v>
      </c>
      <c r="C21" s="35">
        <f>+wyliczanka!L12</f>
        <v>356950</v>
      </c>
    </row>
    <row r="22" spans="1:3">
      <c r="A22" s="33">
        <v>11</v>
      </c>
      <c r="B22" s="34" t="s">
        <v>49</v>
      </c>
      <c r="C22" s="35">
        <f>+wyliczanka!L13</f>
        <v>198040</v>
      </c>
    </row>
    <row r="23" spans="1:3">
      <c r="A23" s="33">
        <v>12</v>
      </c>
      <c r="B23" s="34" t="s">
        <v>50</v>
      </c>
      <c r="C23" s="35">
        <f>+wyliczanka!L14</f>
        <v>209828</v>
      </c>
    </row>
    <row r="24" spans="1:3">
      <c r="A24" s="33">
        <v>13</v>
      </c>
      <c r="B24" s="34" t="s">
        <v>51</v>
      </c>
      <c r="C24" s="35">
        <f>+wyliczanka!L15</f>
        <v>996475</v>
      </c>
    </row>
    <row r="25" spans="1:3">
      <c r="A25" s="33">
        <v>14</v>
      </c>
      <c r="B25" s="34" t="s">
        <v>52</v>
      </c>
      <c r="C25" s="35">
        <f>+wyliczanka!L16</f>
        <v>299377</v>
      </c>
    </row>
    <row r="26" spans="1:3">
      <c r="A26" s="33">
        <v>15</v>
      </c>
      <c r="B26" s="34" t="s">
        <v>53</v>
      </c>
      <c r="C26" s="35">
        <f>+wyliczanka!L17</f>
        <v>44139</v>
      </c>
    </row>
    <row r="27" spans="1:3">
      <c r="A27" s="33">
        <v>16</v>
      </c>
      <c r="B27" s="34" t="s">
        <v>54</v>
      </c>
      <c r="C27" s="35">
        <f>+wyliczanka!L18</f>
        <v>183894</v>
      </c>
    </row>
    <row r="28" spans="1:3">
      <c r="A28" s="33">
        <v>17</v>
      </c>
      <c r="B28" s="34" t="s">
        <v>55</v>
      </c>
      <c r="C28" s="35">
        <f>+wyliczanka!L19</f>
        <v>207261</v>
      </c>
    </row>
    <row r="29" spans="1:3">
      <c r="A29" s="33">
        <v>18</v>
      </c>
      <c r="B29" s="34" t="s">
        <v>56</v>
      </c>
      <c r="C29" s="35">
        <f>+wyliczanka!L20</f>
        <v>237966</v>
      </c>
    </row>
    <row r="30" spans="1:3">
      <c r="A30" s="33">
        <v>19</v>
      </c>
      <c r="B30" s="34" t="s">
        <v>57</v>
      </c>
      <c r="C30" s="35">
        <f>+wyliczanka!L21</f>
        <v>1472955</v>
      </c>
    </row>
    <row r="31" spans="1:3">
      <c r="A31" s="33">
        <v>20</v>
      </c>
      <c r="B31" s="34" t="s">
        <v>58</v>
      </c>
      <c r="C31" s="35">
        <f>+wyliczanka!L22</f>
        <v>195682</v>
      </c>
    </row>
    <row r="32" spans="1:3">
      <c r="A32" s="33">
        <v>21</v>
      </c>
      <c r="B32" s="34" t="s">
        <v>59</v>
      </c>
      <c r="C32" s="35">
        <f>+wyliczanka!L23</f>
        <v>181367</v>
      </c>
    </row>
    <row r="33" spans="1:3">
      <c r="A33" s="33">
        <v>22</v>
      </c>
      <c r="B33" s="34" t="s">
        <v>60</v>
      </c>
      <c r="C33" s="35">
        <f>+wyliczanka!L24</f>
        <v>639055</v>
      </c>
    </row>
    <row r="34" spans="1:3">
      <c r="A34" s="33">
        <v>23</v>
      </c>
      <c r="B34" s="34" t="s">
        <v>61</v>
      </c>
      <c r="C34" s="35">
        <f>+wyliczanka!L25</f>
        <v>253319</v>
      </c>
    </row>
    <row r="35" spans="1:3">
      <c r="A35" s="33">
        <v>24</v>
      </c>
      <c r="B35" s="34" t="s">
        <v>62</v>
      </c>
      <c r="C35" s="35">
        <f>+wyliczanka!L26</f>
        <v>541182</v>
      </c>
    </row>
    <row r="36" spans="1:3">
      <c r="A36" s="33">
        <v>25</v>
      </c>
      <c r="B36" s="34" t="s">
        <v>63</v>
      </c>
      <c r="C36" s="35">
        <f>+wyliczanka!L27</f>
        <v>157960</v>
      </c>
    </row>
    <row r="37" spans="1:3">
      <c r="A37" s="33">
        <v>26</v>
      </c>
      <c r="B37" s="34" t="s">
        <v>64</v>
      </c>
      <c r="C37" s="35">
        <f>+wyliczanka!L28</f>
        <v>211099</v>
      </c>
    </row>
    <row r="38" spans="1:3">
      <c r="A38" s="33">
        <v>27</v>
      </c>
      <c r="B38" s="34" t="s">
        <v>65</v>
      </c>
      <c r="C38" s="35">
        <f>+wyliczanka!L29</f>
        <v>218776</v>
      </c>
    </row>
    <row r="39" spans="1:3">
      <c r="A39" s="33">
        <v>28</v>
      </c>
      <c r="B39" s="34" t="s">
        <v>66</v>
      </c>
      <c r="C39" s="35">
        <f>+wyliczanka!L30</f>
        <v>92116</v>
      </c>
    </row>
    <row r="40" spans="1:3">
      <c r="A40" s="33">
        <v>29</v>
      </c>
      <c r="B40" s="34" t="s">
        <v>67</v>
      </c>
      <c r="C40" s="35">
        <f>+wyliczanka!L31</f>
        <v>408765</v>
      </c>
    </row>
    <row r="41" spans="1:3">
      <c r="A41" s="33">
        <v>30</v>
      </c>
      <c r="B41" s="34" t="s">
        <v>68</v>
      </c>
      <c r="C41" s="35">
        <f>+wyliczanka!L32</f>
        <v>658246</v>
      </c>
    </row>
    <row r="42" spans="1:3">
      <c r="A42" s="33">
        <v>31</v>
      </c>
      <c r="B42" s="34" t="s">
        <v>69</v>
      </c>
      <c r="C42" s="35">
        <f>+wyliczanka!L33</f>
        <v>982756</v>
      </c>
    </row>
    <row r="43" spans="1:3">
      <c r="A43" s="33">
        <v>32</v>
      </c>
      <c r="B43" s="34" t="s">
        <v>70</v>
      </c>
      <c r="C43" s="35">
        <f>+wyliczanka!L34</f>
        <v>587046</v>
      </c>
    </row>
    <row r="44" spans="1:3">
      <c r="A44" s="33">
        <v>33</v>
      </c>
      <c r="B44" s="34" t="s">
        <v>71</v>
      </c>
      <c r="C44" s="35">
        <f>+wyliczanka!L35</f>
        <v>370781</v>
      </c>
    </row>
    <row r="45" spans="1:3">
      <c r="A45" s="33">
        <v>34</v>
      </c>
      <c r="B45" s="34" t="s">
        <v>72</v>
      </c>
      <c r="C45" s="35">
        <f>+wyliczanka!L36</f>
        <v>780186</v>
      </c>
    </row>
    <row r="46" spans="1:3">
      <c r="A46" s="33">
        <v>35</v>
      </c>
      <c r="B46" s="34" t="s">
        <v>73</v>
      </c>
      <c r="C46" s="35">
        <f>+wyliczanka!L37</f>
        <v>471201</v>
      </c>
    </row>
    <row r="47" spans="1:3">
      <c r="A47" s="33">
        <v>36</v>
      </c>
      <c r="B47" s="34" t="s">
        <v>74</v>
      </c>
      <c r="C47" s="35">
        <f>+wyliczanka!L38</f>
        <v>295539</v>
      </c>
    </row>
    <row r="48" spans="1:3">
      <c r="A48" s="33">
        <v>37</v>
      </c>
      <c r="B48" s="34" t="s">
        <v>75</v>
      </c>
      <c r="C48" s="35">
        <f>+wyliczanka!L39</f>
        <v>124740</v>
      </c>
    </row>
    <row r="49" spans="1:3">
      <c r="A49" s="33">
        <v>38</v>
      </c>
      <c r="B49" s="34" t="s">
        <v>76</v>
      </c>
      <c r="C49" s="35">
        <f>+wyliczanka!L40</f>
        <v>575258</v>
      </c>
    </row>
    <row r="50" spans="1:3">
      <c r="A50" s="33">
        <v>39</v>
      </c>
      <c r="B50" s="34" t="s">
        <v>77</v>
      </c>
      <c r="C50" s="35">
        <f>+wyliczanka!L41</f>
        <v>234128</v>
      </c>
    </row>
    <row r="51" spans="1:3">
      <c r="A51" s="33">
        <v>40</v>
      </c>
      <c r="B51" s="34" t="s">
        <v>78</v>
      </c>
      <c r="C51" s="35">
        <f>+wyliczanka!L42</f>
        <v>111307</v>
      </c>
    </row>
    <row r="52" spans="1:3">
      <c r="A52" s="33">
        <v>41</v>
      </c>
      <c r="B52" s="34" t="s">
        <v>79</v>
      </c>
      <c r="C52" s="35">
        <f>+wyliczanka!L43</f>
        <v>84874</v>
      </c>
    </row>
    <row r="53" spans="1:3">
      <c r="A53" s="33">
        <v>42</v>
      </c>
      <c r="B53" s="34" t="s">
        <v>80</v>
      </c>
      <c r="C53" s="35">
        <f>+wyliczanka!L44</f>
        <v>683194</v>
      </c>
    </row>
    <row r="54" spans="1:3">
      <c r="A54" s="33">
        <v>43</v>
      </c>
      <c r="B54" s="34" t="s">
        <v>81</v>
      </c>
      <c r="C54" s="35">
        <f>+wyliczanka!L45</f>
        <v>205113</v>
      </c>
    </row>
    <row r="55" spans="1:3">
      <c r="A55" s="33">
        <v>44</v>
      </c>
      <c r="B55" s="34" t="s">
        <v>82</v>
      </c>
      <c r="C55" s="35">
        <f>+wyliczanka!L46</f>
        <v>40301</v>
      </c>
    </row>
    <row r="56" spans="1:3">
      <c r="A56" s="33">
        <v>45</v>
      </c>
      <c r="B56" s="34" t="s">
        <v>83</v>
      </c>
      <c r="C56" s="35">
        <f>+wyliczanka!L47</f>
        <v>28291</v>
      </c>
    </row>
    <row r="57" spans="1:3">
      <c r="A57" s="33">
        <v>46</v>
      </c>
      <c r="B57" s="34" t="s">
        <v>84</v>
      </c>
      <c r="C57" s="35">
        <f>+wyliczanka!L48</f>
        <v>257157</v>
      </c>
    </row>
    <row r="58" spans="1:3">
      <c r="A58" s="33">
        <v>47</v>
      </c>
      <c r="B58" s="34" t="s">
        <v>85</v>
      </c>
      <c r="C58" s="35">
        <f>+wyliczanka!L49</f>
        <v>226331</v>
      </c>
    </row>
    <row r="59" spans="1:3">
      <c r="A59" s="33">
        <v>48</v>
      </c>
      <c r="B59" s="34" t="s">
        <v>86</v>
      </c>
      <c r="C59" s="35">
        <f>+wyliczanka!L50</f>
        <v>412603</v>
      </c>
    </row>
    <row r="60" spans="1:3">
      <c r="A60" s="33">
        <v>49</v>
      </c>
      <c r="B60" s="34" t="s">
        <v>87</v>
      </c>
      <c r="C60" s="35">
        <f>+wyliczanka!L51</f>
        <v>108450</v>
      </c>
    </row>
    <row r="61" spans="1:3">
      <c r="A61" s="33">
        <v>50</v>
      </c>
      <c r="B61" s="34" t="s">
        <v>88</v>
      </c>
      <c r="C61" s="35">
        <f>+wyliczanka!L52</f>
        <v>370383</v>
      </c>
    </row>
    <row r="62" spans="1:3">
      <c r="A62" s="33">
        <v>51</v>
      </c>
      <c r="B62" s="34" t="s">
        <v>89</v>
      </c>
      <c r="C62" s="35">
        <f>+wyliczanka!L53</f>
        <v>418980</v>
      </c>
    </row>
    <row r="63" spans="1:3">
      <c r="A63" s="33">
        <v>52</v>
      </c>
      <c r="B63" s="34" t="s">
        <v>90</v>
      </c>
      <c r="C63" s="35">
        <f>+wyliczanka!L54</f>
        <v>2273571</v>
      </c>
    </row>
    <row r="64" spans="1:3">
      <c r="A64" s="33">
        <v>53</v>
      </c>
      <c r="B64" s="34" t="s">
        <v>91</v>
      </c>
      <c r="C64" s="35">
        <f>+wyliczanka!L55</f>
        <v>811084</v>
      </c>
    </row>
    <row r="65" spans="1:3">
      <c r="A65" s="33">
        <v>54</v>
      </c>
      <c r="B65" s="34" t="s">
        <v>92</v>
      </c>
      <c r="C65" s="35">
        <f>+wyliczanka!L56</f>
        <v>447947</v>
      </c>
    </row>
    <row r="66" spans="1:3">
      <c r="A66" s="33">
        <v>55</v>
      </c>
      <c r="B66" s="34" t="s">
        <v>93</v>
      </c>
      <c r="C66" s="35">
        <f>+wyliczanka!L57</f>
        <v>310892</v>
      </c>
    </row>
    <row r="67" spans="1:3">
      <c r="A67" s="33">
        <v>56</v>
      </c>
      <c r="B67" s="34" t="s">
        <v>94</v>
      </c>
      <c r="C67" s="35">
        <f>+wyliczanka!L58</f>
        <v>161203</v>
      </c>
    </row>
    <row r="68" spans="1:3">
      <c r="A68" s="33">
        <v>57</v>
      </c>
      <c r="B68" s="34" t="s">
        <v>95</v>
      </c>
      <c r="C68" s="35">
        <f>+wyliczanka!L59</f>
        <v>303215</v>
      </c>
    </row>
    <row r="69" spans="1:3">
      <c r="A69" s="33">
        <v>58</v>
      </c>
      <c r="B69" s="34" t="s">
        <v>96</v>
      </c>
      <c r="C69" s="35">
        <f>+wyliczanka!L60</f>
        <v>149689</v>
      </c>
    </row>
    <row r="70" spans="1:3">
      <c r="A70" s="33">
        <v>59</v>
      </c>
      <c r="B70" s="34" t="s">
        <v>97</v>
      </c>
      <c r="C70" s="35">
        <f>+wyliczanka!L61</f>
        <v>1655626</v>
      </c>
    </row>
    <row r="71" spans="1:3">
      <c r="A71" s="33">
        <v>60</v>
      </c>
      <c r="B71" s="34" t="s">
        <v>98</v>
      </c>
      <c r="C71" s="35">
        <f>+wyliczanka!L62</f>
        <v>169748</v>
      </c>
    </row>
    <row r="72" spans="1:3">
      <c r="A72" s="33">
        <v>61</v>
      </c>
      <c r="B72" s="34" t="s">
        <v>99</v>
      </c>
      <c r="C72" s="35">
        <f>+wyliczanka!L63</f>
        <v>483609</v>
      </c>
    </row>
    <row r="73" spans="1:3">
      <c r="A73" s="33">
        <v>62</v>
      </c>
      <c r="B73" s="34" t="s">
        <v>100</v>
      </c>
      <c r="C73" s="35">
        <f>+wyliczanka!L64</f>
        <v>333921</v>
      </c>
    </row>
    <row r="74" spans="1:3">
      <c r="A74" s="33">
        <v>63</v>
      </c>
      <c r="B74" s="34" t="s">
        <v>101</v>
      </c>
      <c r="C74" s="35">
        <f>+wyliczanka!L65</f>
        <v>108450</v>
      </c>
    </row>
    <row r="75" spans="1:3">
      <c r="A75" s="33">
        <v>64</v>
      </c>
      <c r="B75" s="34" t="s">
        <v>102</v>
      </c>
      <c r="C75" s="35">
        <f>+wyliczanka!L66</f>
        <v>579346</v>
      </c>
    </row>
    <row r="76" spans="1:3">
      <c r="A76" s="33">
        <v>65</v>
      </c>
      <c r="B76" s="34" t="s">
        <v>103</v>
      </c>
      <c r="C76" s="35">
        <f>+wyliczanka!L67</f>
        <v>278267</v>
      </c>
    </row>
    <row r="77" spans="1:3">
      <c r="A77" s="33">
        <v>66</v>
      </c>
      <c r="B77" s="34" t="s">
        <v>104</v>
      </c>
      <c r="C77" s="35">
        <f>+wyliczanka!L68</f>
        <v>35364</v>
      </c>
    </row>
    <row r="78" spans="1:3">
      <c r="A78" s="33">
        <v>67</v>
      </c>
      <c r="B78" s="34" t="s">
        <v>105</v>
      </c>
      <c r="C78" s="35">
        <f>+wyliczanka!L69</f>
        <v>1108080</v>
      </c>
    </row>
    <row r="79" spans="1:3">
      <c r="A79" s="33">
        <v>68</v>
      </c>
      <c r="B79" s="34" t="s">
        <v>106</v>
      </c>
      <c r="C79" s="35">
        <f>+wyliczanka!L70</f>
        <v>722444</v>
      </c>
    </row>
    <row r="80" spans="1:3">
      <c r="A80" s="33">
        <v>69</v>
      </c>
      <c r="B80" s="34" t="s">
        <v>107</v>
      </c>
      <c r="C80" s="35">
        <f>+wyliczanka!L71</f>
        <v>286487</v>
      </c>
    </row>
    <row r="81" spans="1:3">
      <c r="A81" s="33">
        <v>70</v>
      </c>
      <c r="B81" s="34" t="s">
        <v>108</v>
      </c>
      <c r="C81" s="35">
        <f>+wyliczanka!L72</f>
        <v>164136</v>
      </c>
    </row>
    <row r="82" spans="1:3">
      <c r="A82" s="33">
        <v>71</v>
      </c>
      <c r="B82" s="34" t="s">
        <v>109</v>
      </c>
      <c r="C82" s="35">
        <f>+wyliczanka!L73</f>
        <v>432578</v>
      </c>
    </row>
    <row r="83" spans="1:3">
      <c r="A83" s="33">
        <v>72</v>
      </c>
      <c r="B83" s="34" t="s">
        <v>110</v>
      </c>
      <c r="C83" s="35">
        <f>+wyliczanka!L74</f>
        <v>784905</v>
      </c>
    </row>
    <row r="84" spans="1:3">
      <c r="A84" s="33">
        <v>73</v>
      </c>
      <c r="B84" s="34" t="s">
        <v>111</v>
      </c>
      <c r="C84" s="35">
        <f>+wyliczanka!L75</f>
        <v>237966</v>
      </c>
    </row>
    <row r="85" spans="1:3">
      <c r="A85" s="33">
        <v>74</v>
      </c>
      <c r="B85" s="34" t="s">
        <v>74</v>
      </c>
      <c r="C85" s="35">
        <f>+wyliczanka!L76</f>
        <v>218776</v>
      </c>
    </row>
    <row r="86" spans="1:3">
      <c r="A86" s="33">
        <v>75</v>
      </c>
      <c r="B86" s="34" t="s">
        <v>112</v>
      </c>
      <c r="C86" s="35">
        <f>+wyliczanka!L77</f>
        <v>245643</v>
      </c>
    </row>
    <row r="87" spans="1:3">
      <c r="A87" s="33">
        <v>76</v>
      </c>
      <c r="B87" s="34" t="s">
        <v>113</v>
      </c>
      <c r="C87" s="35">
        <f>+wyliczanka!L78</f>
        <v>372503</v>
      </c>
    </row>
    <row r="88" spans="1:3">
      <c r="A88" s="33">
        <v>77</v>
      </c>
      <c r="B88" s="34" t="s">
        <v>114</v>
      </c>
      <c r="C88" s="35">
        <f>+wyliczanka!L79</f>
        <v>96558</v>
      </c>
    </row>
    <row r="89" spans="1:3">
      <c r="A89" s="33">
        <v>78</v>
      </c>
      <c r="B89" s="34" t="s">
        <v>115</v>
      </c>
      <c r="C89" s="35">
        <f>+wyliczanka!L80</f>
        <v>1145946</v>
      </c>
    </row>
    <row r="90" spans="1:3">
      <c r="A90" s="33">
        <v>79</v>
      </c>
      <c r="B90" s="34" t="s">
        <v>116</v>
      </c>
      <c r="C90" s="35">
        <f>+wyliczanka!L81</f>
        <v>28291</v>
      </c>
    </row>
    <row r="91" spans="1:3">
      <c r="A91" s="33">
        <v>80</v>
      </c>
      <c r="B91" s="34" t="s">
        <v>117</v>
      </c>
      <c r="C91" s="35">
        <f>+wyliczanka!L82</f>
        <v>640974</v>
      </c>
    </row>
    <row r="92" spans="1:3">
      <c r="A92" s="33">
        <v>81</v>
      </c>
      <c r="B92" s="34" t="s">
        <v>118</v>
      </c>
      <c r="C92" s="35">
        <f>+wyliczanka!L83</f>
        <v>245192</v>
      </c>
    </row>
    <row r="93" spans="1:3">
      <c r="A93" s="33">
        <v>82</v>
      </c>
      <c r="B93" s="34" t="s">
        <v>119</v>
      </c>
      <c r="C93" s="35">
        <f>+wyliczanka!L84</f>
        <v>1071211</v>
      </c>
    </row>
    <row r="94" spans="1:3">
      <c r="A94" s="33">
        <v>83</v>
      </c>
      <c r="B94" s="34" t="s">
        <v>120</v>
      </c>
      <c r="C94" s="35">
        <f>+wyliczanka!L85</f>
        <v>370781</v>
      </c>
    </row>
    <row r="95" spans="1:3">
      <c r="A95" s="33">
        <v>84</v>
      </c>
      <c r="B95" s="34" t="s">
        <v>121</v>
      </c>
      <c r="C95" s="35">
        <f>+wyliczanka!L86</f>
        <v>558453</v>
      </c>
    </row>
    <row r="96" spans="1:3">
      <c r="A96" s="33">
        <v>85</v>
      </c>
      <c r="B96" s="34" t="s">
        <v>122</v>
      </c>
      <c r="C96" s="35">
        <f>+wyliczanka!L87</f>
        <v>188609</v>
      </c>
    </row>
    <row r="97" spans="1:3">
      <c r="A97" s="33">
        <v>86</v>
      </c>
      <c r="B97" s="34" t="s">
        <v>123</v>
      </c>
      <c r="C97" s="35">
        <f>+wyliczanka!L88</f>
        <v>77246</v>
      </c>
    </row>
    <row r="98" spans="1:3">
      <c r="A98" s="33">
        <v>87</v>
      </c>
      <c r="B98" s="34" t="s">
        <v>124</v>
      </c>
      <c r="C98" s="35">
        <f>+wyliczanka!L89</f>
        <v>135181</v>
      </c>
    </row>
    <row r="99" spans="1:3">
      <c r="A99" s="33">
        <v>88</v>
      </c>
      <c r="B99" s="34" t="s">
        <v>125</v>
      </c>
      <c r="C99" s="35">
        <f>+wyliczanka!L90</f>
        <v>508557</v>
      </c>
    </row>
    <row r="100" spans="1:3">
      <c r="A100" s="33">
        <v>89</v>
      </c>
      <c r="B100" s="34" t="s">
        <v>126</v>
      </c>
      <c r="C100" s="35">
        <f>+wyliczanka!L91</f>
        <v>276348</v>
      </c>
    </row>
    <row r="101" spans="1:3">
      <c r="A101" s="33">
        <v>90</v>
      </c>
      <c r="B101" s="34" t="s">
        <v>127</v>
      </c>
      <c r="C101" s="35">
        <f>+wyliczanka!L92</f>
        <v>220695</v>
      </c>
    </row>
    <row r="102" spans="1:3">
      <c r="A102" s="33">
        <v>91</v>
      </c>
      <c r="B102" s="34" t="s">
        <v>128</v>
      </c>
      <c r="C102" s="35">
        <f>+wyliczanka!L93</f>
        <v>771472</v>
      </c>
    </row>
    <row r="103" spans="1:3">
      <c r="A103" s="33">
        <v>92</v>
      </c>
      <c r="B103" s="34" t="s">
        <v>129</v>
      </c>
      <c r="C103" s="35">
        <f>+wyliczanka!L94</f>
        <v>416441</v>
      </c>
    </row>
    <row r="104" spans="1:3">
      <c r="A104" s="33">
        <v>93</v>
      </c>
      <c r="B104" s="34" t="s">
        <v>130</v>
      </c>
      <c r="C104" s="35">
        <f>+wyliczanka!L95</f>
        <v>318278</v>
      </c>
    </row>
    <row r="105" spans="1:3">
      <c r="A105" s="33">
        <v>94</v>
      </c>
      <c r="B105" s="34" t="s">
        <v>131</v>
      </c>
      <c r="C105" s="35">
        <f>+wyliczanka!L96</f>
        <v>242834</v>
      </c>
    </row>
    <row r="106" spans="1:3">
      <c r="A106" s="33">
        <v>95</v>
      </c>
      <c r="B106" s="34" t="s">
        <v>132</v>
      </c>
      <c r="C106" s="35">
        <f>+wyliczanka!L97</f>
        <v>280259</v>
      </c>
    </row>
    <row r="107" spans="1:3">
      <c r="A107" s="33">
        <v>96</v>
      </c>
      <c r="B107" s="34" t="s">
        <v>133</v>
      </c>
      <c r="C107" s="35">
        <f>+wyliczanka!L98</f>
        <v>36595</v>
      </c>
    </row>
    <row r="108" spans="1:3">
      <c r="A108" s="33">
        <v>97</v>
      </c>
      <c r="B108" s="34" t="s">
        <v>134</v>
      </c>
      <c r="C108" s="35">
        <f>+wyliczanka!L99</f>
        <v>42220</v>
      </c>
    </row>
    <row r="109" spans="1:3">
      <c r="A109" s="33">
        <v>98</v>
      </c>
      <c r="B109" s="34" t="s">
        <v>135</v>
      </c>
      <c r="C109" s="35">
        <f>+wyliczanka!L100</f>
        <v>95954</v>
      </c>
    </row>
    <row r="110" spans="1:3">
      <c r="A110" s="33">
        <v>99</v>
      </c>
      <c r="B110" s="34" t="s">
        <v>136</v>
      </c>
      <c r="C110" s="35">
        <f>+wyliczanka!L101</f>
        <v>88278</v>
      </c>
    </row>
    <row r="111" spans="1:3">
      <c r="A111" s="33">
        <v>100</v>
      </c>
      <c r="B111" s="34" t="s">
        <v>41</v>
      </c>
      <c r="C111" s="35">
        <f>+wyliczanka!L102</f>
        <v>393412</v>
      </c>
    </row>
    <row r="112" spans="1:3">
      <c r="A112" s="33">
        <v>101</v>
      </c>
      <c r="B112" s="34" t="s">
        <v>137</v>
      </c>
      <c r="C112" s="35">
        <f>+wyliczanka!L103</f>
        <v>568049</v>
      </c>
    </row>
    <row r="113" spans="1:3">
      <c r="A113" s="33">
        <v>102</v>
      </c>
      <c r="B113" s="34" t="s">
        <v>138</v>
      </c>
      <c r="C113" s="35">
        <f>+wyliczanka!L104</f>
        <v>340430</v>
      </c>
    </row>
    <row r="114" spans="1:3">
      <c r="A114" s="33">
        <v>103</v>
      </c>
      <c r="B114" s="34" t="s">
        <v>139</v>
      </c>
      <c r="C114" s="35">
        <f>+wyliczanka!L105</f>
        <v>226452</v>
      </c>
    </row>
    <row r="115" spans="1:3">
      <c r="A115" s="33">
        <v>104</v>
      </c>
      <c r="B115" s="34" t="s">
        <v>140</v>
      </c>
      <c r="C115" s="35">
        <f>+wyliczanka!L106</f>
        <v>637136</v>
      </c>
    </row>
    <row r="116" spans="1:3">
      <c r="A116" s="33">
        <v>105</v>
      </c>
      <c r="B116" s="34" t="s">
        <v>141</v>
      </c>
      <c r="C116" s="35">
        <f>+wyliczanka!L107</f>
        <v>1579840</v>
      </c>
    </row>
    <row r="117" spans="1:3">
      <c r="A117" s="33">
        <v>106</v>
      </c>
      <c r="B117" s="34" t="s">
        <v>142</v>
      </c>
      <c r="C117" s="35">
        <f>+wyliczanka!L108</f>
        <v>329358</v>
      </c>
    </row>
    <row r="118" spans="1:3">
      <c r="A118" s="33">
        <v>107</v>
      </c>
      <c r="B118" s="34" t="s">
        <v>143</v>
      </c>
      <c r="C118" s="35">
        <f>+wyliczanka!L109</f>
        <v>70728</v>
      </c>
    </row>
    <row r="119" spans="1:3">
      <c r="A119" s="33">
        <v>108</v>
      </c>
      <c r="B119" s="34" t="s">
        <v>144</v>
      </c>
      <c r="C119" s="35">
        <f>+wyliczanka!L110</f>
        <v>280186</v>
      </c>
    </row>
    <row r="120" spans="1:3">
      <c r="A120" s="33">
        <v>109</v>
      </c>
      <c r="B120" s="34" t="s">
        <v>145</v>
      </c>
      <c r="C120" s="35">
        <f>+wyliczanka!L111</f>
        <v>182313</v>
      </c>
    </row>
    <row r="121" spans="1:3">
      <c r="A121" s="33">
        <v>110</v>
      </c>
      <c r="B121" s="34" t="s">
        <v>146</v>
      </c>
      <c r="C121" s="35">
        <f>+wyliczanka!L112</f>
        <v>72925</v>
      </c>
    </row>
    <row r="122" spans="1:3">
      <c r="A122" s="33">
        <v>111</v>
      </c>
      <c r="B122" s="34" t="s">
        <v>147</v>
      </c>
      <c r="C122" s="35">
        <f>+wyliczanka!L113</f>
        <v>241805</v>
      </c>
    </row>
    <row r="123" spans="1:3">
      <c r="A123" s="33">
        <v>112</v>
      </c>
      <c r="B123" s="34" t="s">
        <v>148</v>
      </c>
      <c r="C123" s="35">
        <f>+wyliczanka!L114</f>
        <v>520072</v>
      </c>
    </row>
    <row r="124" spans="1:3">
      <c r="A124" s="33">
        <v>113</v>
      </c>
      <c r="B124" s="34" t="s">
        <v>149</v>
      </c>
      <c r="C124" s="35">
        <f>+wyliczanka!L115</f>
        <v>757857</v>
      </c>
    </row>
    <row r="125" spans="1:3">
      <c r="A125" s="33">
        <v>114</v>
      </c>
      <c r="B125" s="34" t="s">
        <v>150</v>
      </c>
      <c r="C125" s="35">
        <f>+wyliczanka!L116</f>
        <v>533505</v>
      </c>
    </row>
    <row r="126" spans="1:3">
      <c r="A126" s="33">
        <v>115</v>
      </c>
      <c r="B126" s="34" t="s">
        <v>151</v>
      </c>
      <c r="C126" s="35">
        <f>+wyliczanka!L117</f>
        <v>426037</v>
      </c>
    </row>
    <row r="127" spans="1:3">
      <c r="A127" s="33">
        <v>116</v>
      </c>
      <c r="B127" s="34" t="s">
        <v>152</v>
      </c>
      <c r="C127" s="35">
        <f>+wyliczanka!L118</f>
        <v>132027</v>
      </c>
    </row>
    <row r="128" spans="1:3">
      <c r="A128" s="33">
        <v>117</v>
      </c>
      <c r="B128" s="34" t="s">
        <v>153</v>
      </c>
      <c r="C128" s="35">
        <f>+wyliczanka!L119</f>
        <v>253319</v>
      </c>
    </row>
    <row r="129" spans="1:3">
      <c r="A129" s="33">
        <v>118</v>
      </c>
      <c r="B129" s="34" t="s">
        <v>154</v>
      </c>
      <c r="C129" s="35">
        <f>+wyliczanka!L120</f>
        <v>207470</v>
      </c>
    </row>
    <row r="130" spans="1:3">
      <c r="A130" s="33">
        <v>119</v>
      </c>
      <c r="B130" s="34" t="s">
        <v>155</v>
      </c>
      <c r="C130" s="35">
        <f>+wyliczanka!L121</f>
        <v>550777</v>
      </c>
    </row>
    <row r="131" spans="1:3">
      <c r="A131" s="33">
        <v>120</v>
      </c>
      <c r="B131" s="34" t="s">
        <v>156</v>
      </c>
      <c r="C131" s="35">
        <f>+wyliczanka!L122</f>
        <v>285943</v>
      </c>
    </row>
    <row r="132" spans="1:3">
      <c r="A132" s="33">
        <v>121</v>
      </c>
      <c r="B132" s="34" t="s">
        <v>157</v>
      </c>
      <c r="C132" s="35">
        <f>+wyliczanka!L123</f>
        <v>289782</v>
      </c>
    </row>
    <row r="133" spans="1:3">
      <c r="A133" s="33">
        <v>122</v>
      </c>
      <c r="B133" s="34" t="s">
        <v>158</v>
      </c>
      <c r="C133" s="35">
        <f>+wyliczanka!L124</f>
        <v>814947</v>
      </c>
    </row>
    <row r="134" spans="1:3">
      <c r="A134" s="33">
        <v>123</v>
      </c>
      <c r="B134" s="34" t="s">
        <v>159</v>
      </c>
      <c r="C134" s="35">
        <f>+wyliczanka!L125</f>
        <v>412603</v>
      </c>
    </row>
    <row r="135" spans="1:3">
      <c r="A135" s="33">
        <v>124</v>
      </c>
      <c r="B135" s="34" t="s">
        <v>160</v>
      </c>
      <c r="C135" s="35">
        <f>+wyliczanka!L126</f>
        <v>3244338</v>
      </c>
    </row>
    <row r="136" spans="1:3">
      <c r="A136" s="33">
        <v>125</v>
      </c>
      <c r="B136" s="34" t="s">
        <v>161</v>
      </c>
      <c r="C136" s="35">
        <f>+wyliczanka!L127</f>
        <v>502800</v>
      </c>
    </row>
    <row r="137" spans="1:3">
      <c r="A137" s="33">
        <v>126</v>
      </c>
      <c r="B137" s="34" t="s">
        <v>162</v>
      </c>
      <c r="C137" s="35">
        <f>+wyliczanka!L128</f>
        <v>666393</v>
      </c>
    </row>
    <row r="138" spans="1:3">
      <c r="A138" s="33">
        <v>127</v>
      </c>
      <c r="B138" s="34" t="s">
        <v>163</v>
      </c>
      <c r="C138" s="35">
        <f>+wyliczanka!L129</f>
        <v>128579</v>
      </c>
    </row>
    <row r="139" spans="1:3">
      <c r="A139" s="33">
        <v>128</v>
      </c>
      <c r="B139" s="34" t="s">
        <v>164</v>
      </c>
      <c r="C139" s="35">
        <f>+wyliczanka!L130</f>
        <v>245192</v>
      </c>
    </row>
    <row r="140" spans="1:3">
      <c r="A140" s="33">
        <v>129</v>
      </c>
      <c r="B140" s="34" t="s">
        <v>165</v>
      </c>
      <c r="C140" s="35">
        <f>+wyliczanka!L131</f>
        <v>284024</v>
      </c>
    </row>
    <row r="141" spans="1:3">
      <c r="A141" s="33">
        <v>130</v>
      </c>
      <c r="B141" s="34" t="s">
        <v>166</v>
      </c>
      <c r="C141" s="35">
        <f>+wyliczanka!L132</f>
        <v>587240</v>
      </c>
    </row>
    <row r="142" spans="1:3">
      <c r="A142" s="33">
        <v>131</v>
      </c>
      <c r="B142" s="34" t="s">
        <v>167</v>
      </c>
      <c r="C142" s="35">
        <f>+wyliczanka!L133</f>
        <v>216856</v>
      </c>
    </row>
    <row r="143" spans="1:3">
      <c r="A143" s="33">
        <v>132</v>
      </c>
      <c r="B143" s="34" t="s">
        <v>168</v>
      </c>
      <c r="C143" s="35">
        <f>+wyliczanka!L134</f>
        <v>211099</v>
      </c>
    </row>
    <row r="144" spans="1:3">
      <c r="A144" s="33">
        <v>133</v>
      </c>
      <c r="B144" s="34" t="s">
        <v>169</v>
      </c>
      <c r="C144" s="35">
        <f>+wyliczanka!L135</f>
        <v>188070</v>
      </c>
    </row>
    <row r="145" spans="1:3">
      <c r="A145" s="33">
        <v>134</v>
      </c>
      <c r="B145" s="34" t="s">
        <v>170</v>
      </c>
      <c r="C145" s="35">
        <f>+wyliczanka!L136</f>
        <v>379979</v>
      </c>
    </row>
    <row r="146" spans="1:3">
      <c r="A146" s="33">
        <v>135</v>
      </c>
      <c r="B146" s="34" t="s">
        <v>171</v>
      </c>
      <c r="C146" s="35">
        <f>+wyliczanka!L137</f>
        <v>205342</v>
      </c>
    </row>
    <row r="147" spans="1:3">
      <c r="A147" s="40">
        <v>136</v>
      </c>
      <c r="B147" s="34" t="s">
        <v>172</v>
      </c>
      <c r="C147" s="35">
        <f>+wyliczanka!L138</f>
        <v>243724</v>
      </c>
    </row>
    <row r="148" spans="1:3">
      <c r="A148" s="40">
        <v>137</v>
      </c>
      <c r="B148" s="34" t="s">
        <v>173</v>
      </c>
      <c r="C148" s="35">
        <f>+wyliczanka!L139</f>
        <v>245643</v>
      </c>
    </row>
    <row r="149" spans="1:3">
      <c r="A149" s="40">
        <v>138</v>
      </c>
      <c r="B149" s="34" t="s">
        <v>174</v>
      </c>
      <c r="C149" s="35">
        <f>+wyliczanka!L140</f>
        <v>234134</v>
      </c>
    </row>
    <row r="150" spans="1:3" ht="26.45" customHeight="1">
      <c r="A150" s="42"/>
      <c r="B150" s="38" t="s">
        <v>177</v>
      </c>
      <c r="C150" s="41">
        <f>SUM(C12:C149)</f>
        <v>57686000</v>
      </c>
    </row>
    <row r="151" spans="1:3" ht="26.45" customHeight="1">
      <c r="A151" s="42"/>
      <c r="B151" s="38"/>
      <c r="C151" s="41"/>
    </row>
    <row r="153" spans="1:3" ht="15.75">
      <c r="A153" s="52" t="s">
        <v>189</v>
      </c>
    </row>
    <row r="154" spans="1:3" ht="15.75">
      <c r="A154" s="52"/>
    </row>
    <row r="155" spans="1:3" ht="22.9" customHeight="1">
      <c r="A155" s="44" t="s">
        <v>178</v>
      </c>
      <c r="B155" s="45" t="s">
        <v>179</v>
      </c>
      <c r="C155" s="46" t="s">
        <v>176</v>
      </c>
    </row>
    <row r="156" spans="1:3">
      <c r="A156" s="40" t="s">
        <v>181</v>
      </c>
      <c r="B156" s="33"/>
      <c r="C156" s="36">
        <v>450000</v>
      </c>
    </row>
    <row r="157" spans="1:3" ht="28.9" customHeight="1">
      <c r="A157" s="39"/>
      <c r="B157" s="50" t="s">
        <v>180</v>
      </c>
      <c r="C157" s="51">
        <v>450000</v>
      </c>
    </row>
    <row r="159" spans="1:3">
      <c r="A159" s="32" t="s">
        <v>182</v>
      </c>
    </row>
    <row r="160" spans="1:3">
      <c r="A160" s="32" t="s">
        <v>183</v>
      </c>
    </row>
  </sheetData>
  <mergeCells count="1">
    <mergeCell ref="A7:C7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2</vt:i4>
      </vt:variant>
    </vt:vector>
  </HeadingPairs>
  <TitlesOfParts>
    <vt:vector size="5" baseType="lpstr">
      <vt:lpstr>wyliczanka</vt:lpstr>
      <vt:lpstr>stawka</vt:lpstr>
      <vt:lpstr>wykaz</vt:lpstr>
      <vt:lpstr>wykaz!Tytuły_wydruku</vt:lpstr>
      <vt:lpstr>wyliczanka!Tytuły_wydruku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asarnecka</dc:creator>
  <cp:lastModifiedBy>jwojtal</cp:lastModifiedBy>
  <cp:lastPrinted>2016-04-19T09:23:01Z</cp:lastPrinted>
  <dcterms:created xsi:type="dcterms:W3CDTF">2016-04-18T09:13:59Z</dcterms:created>
  <dcterms:modified xsi:type="dcterms:W3CDTF">2016-04-28T16:18:55Z</dcterms:modified>
</cp:coreProperties>
</file>