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dzor\Desktop\Radon\"/>
    </mc:Choice>
  </mc:AlternateContent>
  <xr:revisionPtr revIDLastSave="0" documentId="13_ncr:1_{2F6C1EFA-339C-4345-884C-33C667DE8573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zas_stężenie" sheetId="1" r:id="rId1"/>
    <sheet name="czas_dawka" sheetId="2" r:id="rId2"/>
    <sheet name="stężenie_dawk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G15" i="2" s="1"/>
  <c r="F14" i="2"/>
  <c r="G14" i="2" s="1"/>
  <c r="F16" i="2"/>
  <c r="G16" i="2" s="1"/>
  <c r="F17" i="2"/>
  <c r="G17" i="2" s="1"/>
  <c r="F18" i="2"/>
  <c r="D18" i="2" s="1"/>
  <c r="E18" i="2" s="1"/>
  <c r="F13" i="2"/>
  <c r="G13" i="2" s="1"/>
  <c r="D14" i="1"/>
  <c r="E14" i="1" s="1"/>
  <c r="D15" i="1"/>
  <c r="E15" i="1" s="1"/>
  <c r="D16" i="1"/>
  <c r="F16" i="1" s="1"/>
  <c r="H16" i="1" s="1"/>
  <c r="D17" i="1"/>
  <c r="E17" i="1" s="1"/>
  <c r="D18" i="1"/>
  <c r="E18" i="1" s="1"/>
  <c r="D13" i="1"/>
  <c r="F13" i="1" s="1"/>
  <c r="F14" i="3"/>
  <c r="D14" i="3" s="1"/>
  <c r="E14" i="3" s="1"/>
  <c r="F15" i="3"/>
  <c r="G15" i="3" s="1"/>
  <c r="F16" i="3"/>
  <c r="G16" i="3" s="1"/>
  <c r="F17" i="3"/>
  <c r="D17" i="3" s="1"/>
  <c r="F18" i="3"/>
  <c r="D18" i="3" s="1"/>
  <c r="E18" i="3" s="1"/>
  <c r="F13" i="3"/>
  <c r="G13" i="3" s="1"/>
  <c r="E16" i="1" l="1"/>
  <c r="G17" i="3"/>
  <c r="G18" i="3"/>
  <c r="G14" i="3"/>
  <c r="F14" i="1"/>
  <c r="H14" i="1" s="1"/>
  <c r="D15" i="3"/>
  <c r="H15" i="3" s="1"/>
  <c r="H17" i="3"/>
  <c r="E17" i="3"/>
  <c r="H18" i="3"/>
  <c r="H14" i="3"/>
  <c r="H18" i="2"/>
  <c r="F18" i="1"/>
  <c r="H18" i="1" s="1"/>
  <c r="F15" i="1"/>
  <c r="G15" i="1" s="1"/>
  <c r="G16" i="1"/>
  <c r="F17" i="1"/>
  <c r="G17" i="1" s="1"/>
  <c r="G13" i="1"/>
  <c r="H13" i="1"/>
  <c r="E13" i="1"/>
  <c r="D16" i="3"/>
  <c r="D13" i="3"/>
  <c r="H13" i="3" s="1"/>
  <c r="G18" i="2"/>
  <c r="D14" i="2"/>
  <c r="H14" i="2" s="1"/>
  <c r="D13" i="2"/>
  <c r="H13" i="2" s="1"/>
  <c r="D15" i="2"/>
  <c r="D16" i="2"/>
  <c r="D17" i="2"/>
  <c r="E15" i="3" l="1"/>
  <c r="G14" i="1"/>
  <c r="E17" i="2"/>
  <c r="H17" i="2"/>
  <c r="E16" i="2"/>
  <c r="H16" i="2"/>
  <c r="E15" i="2"/>
  <c r="H15" i="2"/>
  <c r="G18" i="1"/>
  <c r="H15" i="1"/>
  <c r="H17" i="1"/>
  <c r="H16" i="3"/>
  <c r="E16" i="3"/>
  <c r="E13" i="3"/>
  <c r="E14" i="2"/>
  <c r="E13" i="2"/>
</calcChain>
</file>

<file path=xl/sharedStrings.xml><?xml version="1.0" encoding="utf-8"?>
<sst xmlns="http://schemas.openxmlformats.org/spreadsheetml/2006/main" count="99" uniqueCount="37">
  <si>
    <t>rodzaj miejsca pracy</t>
  </si>
  <si>
    <t xml:space="preserve">dawka efektywna [mSv] </t>
  </si>
  <si>
    <t xml:space="preserve">aktualne rekomendacje ICRP </t>
  </si>
  <si>
    <t>współczynnik przeliczeniowy [Sv/J h m-3]</t>
  </si>
  <si>
    <t xml:space="preserve">polskie prawo </t>
  </si>
  <si>
    <t>opcje</t>
  </si>
  <si>
    <t>wewnątrz pomieszczeń praca związana z dużym wysiłkiem fizycznym</t>
  </si>
  <si>
    <t>wewnątrz pomieszczeń - biura, szkoły, przedszkola, kawiarnie itp.</t>
  </si>
  <si>
    <t>ogólnie na stanowisku pracy</t>
  </si>
  <si>
    <t>źródło odniesienia</t>
  </si>
  <si>
    <t>tylko w pola wyróżnione kolorem zielonym można wpisywać dane</t>
  </si>
  <si>
    <r>
      <t>ekspozycja na stężenie radonu  [Bq h m</t>
    </r>
    <r>
      <rPr>
        <b/>
        <i/>
        <vertAlign val="superscript"/>
        <sz val="10"/>
        <color theme="1"/>
        <rFont val="Calibri"/>
        <family val="2"/>
        <charset val="238"/>
        <scheme val="minor"/>
      </rPr>
      <t>-3</t>
    </r>
    <r>
      <rPr>
        <b/>
        <i/>
        <sz val="10"/>
        <color theme="1"/>
        <rFont val="Calibri"/>
        <family val="2"/>
        <charset val="238"/>
        <scheme val="minor"/>
      </rPr>
      <t>]</t>
    </r>
  </si>
  <si>
    <r>
      <t>ekspozycja na stężenie radonu  [kBq h m</t>
    </r>
    <r>
      <rPr>
        <b/>
        <i/>
        <vertAlign val="superscript"/>
        <sz val="10"/>
        <color theme="1"/>
        <rFont val="Calibri"/>
        <family val="2"/>
        <charset val="238"/>
        <scheme val="minor"/>
      </rPr>
      <t>-3</t>
    </r>
    <r>
      <rPr>
        <b/>
        <i/>
        <sz val="10"/>
        <color theme="1"/>
        <rFont val="Calibri"/>
        <family val="2"/>
        <charset val="238"/>
        <scheme val="minor"/>
      </rPr>
      <t>]</t>
    </r>
  </si>
  <si>
    <r>
      <t>ekspozycja na PAEC [J h m</t>
    </r>
    <r>
      <rPr>
        <b/>
        <i/>
        <vertAlign val="superscript"/>
        <sz val="10"/>
        <color theme="1"/>
        <rFont val="Calibri"/>
        <family val="2"/>
        <charset val="238"/>
        <scheme val="minor"/>
      </rPr>
      <t>-3</t>
    </r>
    <r>
      <rPr>
        <b/>
        <i/>
        <sz val="10"/>
        <color theme="1"/>
        <rFont val="Calibri"/>
        <family val="2"/>
        <charset val="238"/>
        <scheme val="minor"/>
      </rPr>
      <t>]</t>
    </r>
  </si>
  <si>
    <r>
      <t>ekspozycja na PAEC [mJ h m</t>
    </r>
    <r>
      <rPr>
        <b/>
        <i/>
        <vertAlign val="superscript"/>
        <sz val="10"/>
        <color theme="1"/>
        <rFont val="Calibri"/>
        <family val="2"/>
        <charset val="238"/>
        <scheme val="minor"/>
      </rPr>
      <t>-3</t>
    </r>
    <r>
      <rPr>
        <b/>
        <i/>
        <sz val="10"/>
        <color theme="1"/>
        <rFont val="Calibri"/>
        <family val="2"/>
        <charset val="238"/>
        <scheme val="minor"/>
      </rPr>
      <t>]</t>
    </r>
  </si>
  <si>
    <t>współczynnik równowagi F</t>
  </si>
  <si>
    <t>współczynnik przeliczeniowy [mSv/J h m-3]</t>
  </si>
  <si>
    <r>
      <t>ekspozycja na stężenie radonu  [Bq h m</t>
    </r>
    <r>
      <rPr>
        <b/>
        <i/>
        <vertAlign val="superscript"/>
        <sz val="10"/>
        <color rgb="FF000000"/>
        <rFont val="Calibri"/>
        <family val="2"/>
        <charset val="238"/>
        <scheme val="minor"/>
      </rPr>
      <t>-3</t>
    </r>
    <r>
      <rPr>
        <b/>
        <i/>
        <sz val="10"/>
        <color rgb="FF000000"/>
        <rFont val="Calibri"/>
        <family val="2"/>
        <charset val="238"/>
        <scheme val="minor"/>
      </rPr>
      <t>]</t>
    </r>
  </si>
  <si>
    <r>
      <t>ekspozycja na stężenie radonu  [kBq h m</t>
    </r>
    <r>
      <rPr>
        <b/>
        <i/>
        <vertAlign val="superscript"/>
        <sz val="10"/>
        <color rgb="FF000000"/>
        <rFont val="Calibri"/>
        <family val="2"/>
        <charset val="238"/>
        <scheme val="minor"/>
      </rPr>
      <t>-3</t>
    </r>
    <r>
      <rPr>
        <b/>
        <i/>
        <sz val="10"/>
        <color rgb="FF000000"/>
        <rFont val="Calibri"/>
        <family val="2"/>
        <charset val="238"/>
        <scheme val="minor"/>
      </rPr>
      <t>]</t>
    </r>
  </si>
  <si>
    <r>
      <t>ekspozycja na PAEC [J h m</t>
    </r>
    <r>
      <rPr>
        <b/>
        <i/>
        <vertAlign val="superscript"/>
        <sz val="10"/>
        <color rgb="FF000000"/>
        <rFont val="Calibri"/>
        <family val="2"/>
        <charset val="238"/>
        <scheme val="minor"/>
      </rPr>
      <t>-3</t>
    </r>
    <r>
      <rPr>
        <b/>
        <i/>
        <sz val="10"/>
        <color rgb="FF000000"/>
        <rFont val="Calibri"/>
        <family val="2"/>
        <charset val="238"/>
        <scheme val="minor"/>
      </rPr>
      <t>]</t>
    </r>
  </si>
  <si>
    <r>
      <t>ekspozycja na PAEC [mJ h m</t>
    </r>
    <r>
      <rPr>
        <b/>
        <i/>
        <vertAlign val="superscript"/>
        <sz val="10"/>
        <color rgb="FF000000"/>
        <rFont val="Calibri"/>
        <family val="2"/>
        <charset val="238"/>
        <scheme val="minor"/>
      </rPr>
      <t>-3</t>
    </r>
    <r>
      <rPr>
        <b/>
        <i/>
        <sz val="10"/>
        <color rgb="FF000000"/>
        <rFont val="Calibri"/>
        <family val="2"/>
        <charset val="238"/>
        <scheme val="minor"/>
      </rPr>
      <t>]</t>
    </r>
  </si>
  <si>
    <t>naturalna trasa turystyczna  (np. jaskinia)</t>
  </si>
  <si>
    <t>czynna kopalnia</t>
  </si>
  <si>
    <t>kopalnia - trasa turystyczna</t>
  </si>
  <si>
    <t>po wpisaniu danych stań kursorem na szarym polu obok</t>
  </si>
  <si>
    <r>
      <t>stężenie radonu c</t>
    </r>
    <r>
      <rPr>
        <b/>
        <i/>
        <vertAlign val="subscript"/>
        <sz val="10"/>
        <color theme="1"/>
        <rFont val="Calibri"/>
        <family val="2"/>
        <charset val="238"/>
        <scheme val="minor"/>
      </rPr>
      <t>Rn</t>
    </r>
    <r>
      <rPr>
        <b/>
        <i/>
        <sz val="10"/>
        <color theme="1"/>
        <rFont val="Calibri"/>
        <family val="2"/>
        <charset val="238"/>
        <scheme val="minor"/>
      </rPr>
      <t>[Bqm</t>
    </r>
    <r>
      <rPr>
        <b/>
        <i/>
        <vertAlign val="superscript"/>
        <sz val="10"/>
        <color theme="1"/>
        <rFont val="Calibri"/>
        <family val="2"/>
        <charset val="238"/>
        <scheme val="minor"/>
      </rPr>
      <t>-3</t>
    </r>
    <r>
      <rPr>
        <b/>
        <i/>
        <sz val="10"/>
        <color theme="1"/>
        <rFont val="Calibri"/>
        <family val="2"/>
        <charset val="238"/>
        <scheme val="minor"/>
      </rPr>
      <t>]</t>
    </r>
  </si>
  <si>
    <t xml:space="preserve">kopalnia - trasa turystyczna (słaba wentylacja mechaniczna lub wentylacja grawitacyjna) </t>
  </si>
  <si>
    <t>czynna kopalnia (dobra wentylacja mechaniczna)</t>
  </si>
  <si>
    <r>
      <t>czas ekspozycji (czas pracy w danym stężeniu radonu C</t>
    </r>
    <r>
      <rPr>
        <b/>
        <i/>
        <vertAlign val="subscript"/>
        <sz val="10"/>
        <color theme="1"/>
        <rFont val="Calibri"/>
        <family val="2"/>
        <charset val="238"/>
        <scheme val="minor"/>
      </rPr>
      <t>Rn</t>
    </r>
    <r>
      <rPr>
        <b/>
        <i/>
        <sz val="10"/>
        <color theme="1"/>
        <rFont val="Calibri"/>
        <family val="2"/>
        <charset val="238"/>
        <scheme val="minor"/>
      </rPr>
      <t>)</t>
    </r>
    <r>
      <rPr>
        <b/>
        <i/>
        <vertAlign val="subscript"/>
        <sz val="10"/>
        <color theme="1"/>
        <rFont val="Calibri"/>
        <family val="2"/>
        <charset val="238"/>
        <scheme val="minor"/>
      </rPr>
      <t xml:space="preserve"> </t>
    </r>
    <r>
      <rPr>
        <b/>
        <i/>
        <sz val="10"/>
        <color theme="1"/>
        <rFont val="Calibri"/>
        <family val="2"/>
        <charset val="238"/>
        <scheme val="minor"/>
      </rPr>
      <t>t[h]</t>
    </r>
  </si>
  <si>
    <t>kopalnia - trasa turystyczna (słaba wentylacja mechaniczna lub wentylacja grawitacyjna)</t>
  </si>
  <si>
    <r>
      <t>czas ekspozycji  (czas pracy w danym stężeniu radonu C</t>
    </r>
    <r>
      <rPr>
        <b/>
        <i/>
        <vertAlign val="subscript"/>
        <sz val="10"/>
        <color theme="1"/>
        <rFont val="Calibri"/>
        <family val="2"/>
        <charset val="238"/>
        <scheme val="minor"/>
      </rPr>
      <t>Rn</t>
    </r>
    <r>
      <rPr>
        <b/>
        <i/>
        <sz val="10"/>
        <color theme="1"/>
        <rFont val="Calibri"/>
        <family val="2"/>
        <scheme val="minor"/>
      </rPr>
      <t>) t[h]</t>
    </r>
  </si>
  <si>
    <t>* w widoku arkusza wynik dla dawki efektywnej zaokrąglony został z dokładnością do jednego miejsca po przecinku, niemniej użytkownik może ustawić dowolną liczbę miejsc po przecinku</t>
  </si>
  <si>
    <t>dawka efektywna [mSv] *</t>
  </si>
  <si>
    <t>** w widoku arkusza wynik dla stężenia radonu zaokrąglony został z dokładnością do jedności niemniej użytkownik może ustawić dowolną liczbę miejsc po przecinku</t>
  </si>
  <si>
    <r>
      <t>stężenie radonu c</t>
    </r>
    <r>
      <rPr>
        <b/>
        <i/>
        <vertAlign val="subscript"/>
        <sz val="10"/>
        <color rgb="FF000000"/>
        <rFont val="Calibri"/>
        <family val="2"/>
        <charset val="238"/>
        <scheme val="minor"/>
      </rPr>
      <t>Rn</t>
    </r>
    <r>
      <rPr>
        <b/>
        <i/>
        <sz val="10"/>
        <color rgb="FF000000"/>
        <rFont val="Calibri"/>
        <family val="2"/>
        <charset val="238"/>
        <scheme val="minor"/>
      </rPr>
      <t>[Bqm</t>
    </r>
    <r>
      <rPr>
        <b/>
        <i/>
        <vertAlign val="superscript"/>
        <sz val="10"/>
        <color rgb="FF000000"/>
        <rFont val="Calibri"/>
        <family val="2"/>
        <charset val="238"/>
        <scheme val="minor"/>
      </rPr>
      <t>-3</t>
    </r>
    <r>
      <rPr>
        <b/>
        <i/>
        <sz val="10"/>
        <color rgb="FF000000"/>
        <rFont val="Calibri"/>
        <family val="2"/>
        <charset val="238"/>
        <scheme val="minor"/>
      </rPr>
      <t>]**</t>
    </r>
  </si>
  <si>
    <t>*** w widoku arkusza wynik dla czasu ekspozycji zaokrąglony został z dokładnością do jedności niemniej użytkownik może ustawić dowolną liczbę miejsc po przecinku</t>
  </si>
  <si>
    <t>czas ekspozycji t[h]***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</si>
</sst>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vertAlign val="superscript"/>
      <sz val="10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i/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theme="3"/>
      <name val="Calibri"/>
      <family val="2"/>
      <scheme val="minor"/>
    </font>
    <font>
      <b/>
      <i/>
      <sz val="10"/>
      <color theme="3"/>
      <name val="Calibri"/>
      <family val="2"/>
      <charset val="238"/>
      <scheme val="minor"/>
    </font>
    <font>
      <b/>
      <i/>
      <vertAlign val="subscript"/>
      <sz val="10"/>
      <color theme="1"/>
      <name val="Calibri"/>
      <family val="2"/>
      <charset val="238"/>
      <scheme val="minor"/>
    </font>
    <font>
      <b/>
      <i/>
      <sz val="7"/>
      <color theme="1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b/>
      <i/>
      <vertAlign val="superscript"/>
      <sz val="10"/>
      <color rgb="FF000000"/>
      <name val="Calibri"/>
      <family val="2"/>
      <charset val="238"/>
      <scheme val="minor"/>
    </font>
    <font>
      <b/>
      <i/>
      <vertAlign val="subscript"/>
      <sz val="10"/>
      <color rgb="FF000000"/>
      <name val="Calibri"/>
      <family val="2"/>
      <charset val="238"/>
      <scheme val="minor"/>
    </font>
    <font>
      <b/>
      <i/>
      <sz val="10"/>
      <color theme="9" tint="-0.249977111117893"/>
      <name val="Calibri"/>
      <family val="2"/>
      <scheme val="minor"/>
    </font>
    <font>
      <b/>
      <i/>
      <sz val="9"/>
      <color theme="1" tint="0.34998626667073579"/>
      <name val="Calibri"/>
      <family val="2"/>
      <scheme val="minor"/>
    </font>
    <font>
      <b/>
      <i/>
      <sz val="7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i/>
      <sz val="12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ck">
        <color theme="5" tint="-0.499984740745262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5" tint="-0.499984740745262"/>
      </top>
      <bottom style="double">
        <color indexed="64"/>
      </bottom>
      <diagonal/>
    </border>
    <border>
      <left style="thin">
        <color indexed="64"/>
      </left>
      <right/>
      <top style="thick">
        <color theme="5" tint="-0.499984740745262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ck">
        <color theme="5" tint="-0.499984740745262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0" fillId="2" borderId="0" xfId="0" applyFill="1"/>
    <xf numFmtId="0" fontId="15" fillId="0" borderId="0" xfId="0" applyFont="1"/>
    <xf numFmtId="0" fontId="3" fillId="0" borderId="0" xfId="0" applyFont="1"/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2" fillId="3" borderId="9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Protection="1"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16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19" xfId="0" applyFont="1" applyBorder="1" applyAlignment="1" applyProtection="1">
      <alignment horizontal="center" vertical="center"/>
      <protection hidden="1"/>
    </xf>
    <xf numFmtId="0" fontId="3" fillId="0" borderId="22" xfId="0" applyFont="1" applyBorder="1" applyAlignment="1" applyProtection="1">
      <alignment horizontal="center" vertical="center"/>
      <protection hidden="1"/>
    </xf>
    <xf numFmtId="0" fontId="3" fillId="0" borderId="20" xfId="0" applyFont="1" applyBorder="1" applyAlignment="1" applyProtection="1">
      <alignment horizontal="center" vertical="center"/>
      <protection hidden="1"/>
    </xf>
    <xf numFmtId="164" fontId="21" fillId="0" borderId="12" xfId="0" applyNumberFormat="1" applyFont="1" applyBorder="1" applyAlignment="1" applyProtection="1">
      <alignment horizontal="center" vertical="center"/>
      <protection hidden="1"/>
    </xf>
    <xf numFmtId="164" fontId="21" fillId="0" borderId="17" xfId="0" applyNumberFormat="1" applyFont="1" applyBorder="1" applyAlignment="1" applyProtection="1">
      <alignment horizontal="center" vertical="center"/>
      <protection hidden="1"/>
    </xf>
    <xf numFmtId="1" fontId="21" fillId="0" borderId="17" xfId="0" applyNumberFormat="1" applyFont="1" applyBorder="1" applyAlignment="1" applyProtection="1">
      <alignment horizontal="center" vertical="center"/>
      <protection hidden="1"/>
    </xf>
    <xf numFmtId="1" fontId="21" fillId="0" borderId="5" xfId="0" applyNumberFormat="1" applyFont="1" applyBorder="1" applyAlignment="1" applyProtection="1">
      <alignment horizontal="center" vertical="center"/>
      <protection hidden="1"/>
    </xf>
    <xf numFmtId="1" fontId="21" fillId="0" borderId="7" xfId="0" applyNumberFormat="1" applyFont="1" applyBorder="1" applyAlignment="1" applyProtection="1">
      <alignment horizontal="center" vertical="center"/>
      <protection hidden="1"/>
    </xf>
    <xf numFmtId="1" fontId="21" fillId="0" borderId="14" xfId="0" applyNumberFormat="1" applyFont="1" applyBorder="1" applyAlignment="1" applyProtection="1">
      <alignment horizontal="center" vertical="center"/>
      <protection hidden="1"/>
    </xf>
    <xf numFmtId="0" fontId="22" fillId="0" borderId="0" xfId="0" applyFont="1"/>
    <xf numFmtId="0" fontId="3" fillId="0" borderId="23" xfId="0" applyFont="1" applyBorder="1" applyAlignment="1" applyProtection="1">
      <alignment horizontal="center" vertical="center"/>
      <protection locked="0" hidden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1" fontId="21" fillId="2" borderId="5" xfId="0" applyNumberFormat="1" applyFont="1" applyFill="1" applyBorder="1" applyAlignment="1" applyProtection="1">
      <alignment horizontal="center" vertical="center"/>
      <protection locked="0" hidden="1"/>
    </xf>
    <xf numFmtId="164" fontId="21" fillId="2" borderId="12" xfId="0" applyNumberFormat="1" applyFont="1" applyFill="1" applyBorder="1" applyAlignment="1" applyProtection="1">
      <alignment horizontal="center" vertical="center"/>
      <protection locked="0" hidden="1"/>
    </xf>
    <xf numFmtId="164" fontId="21" fillId="5" borderId="21" xfId="0" applyNumberFormat="1" applyFont="1" applyFill="1" applyBorder="1" applyAlignment="1" applyProtection="1">
      <alignment horizontal="center" vertical="center"/>
      <protection hidden="1"/>
    </xf>
    <xf numFmtId="1" fontId="21" fillId="5" borderId="21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K19"/>
  <sheetViews>
    <sheetView topLeftCell="A16" zoomScale="124" zoomScaleNormal="124" workbookViewId="0">
      <selection activeCell="H27" sqref="H27"/>
    </sheetView>
  </sheetViews>
  <sheetFormatPr defaultRowHeight="15" x14ac:dyDescent="0.25"/>
  <cols>
    <col min="1" max="1" width="9.28515625" style="3" customWidth="1"/>
    <col min="2" max="2" width="27.5703125" style="3" customWidth="1"/>
    <col min="3" max="8" width="25.7109375" style="3" customWidth="1"/>
    <col min="9" max="9" width="16.7109375" style="3" customWidth="1"/>
    <col min="10" max="10" width="16.140625" style="3" bestFit="1" customWidth="1"/>
    <col min="11" max="12" width="9.140625" style="3"/>
    <col min="13" max="13" width="15.7109375" style="3" customWidth="1"/>
    <col min="14" max="14" width="9.140625" style="3"/>
    <col min="15" max="15" width="55" style="3" customWidth="1"/>
    <col min="16" max="16384" width="9.140625" style="3"/>
  </cols>
  <sheetData>
    <row r="1" spans="1:11" ht="15" customHeight="1" x14ac:dyDescent="0.25">
      <c r="D1" s="4"/>
      <c r="E1" s="4"/>
      <c r="F1" s="4"/>
    </row>
    <row r="2" spans="1:11" ht="15" customHeight="1" x14ac:dyDescent="0.25">
      <c r="C2" s="23"/>
      <c r="D2" s="24" t="s">
        <v>10</v>
      </c>
      <c r="E2" s="25"/>
      <c r="F2" s="4"/>
    </row>
    <row r="3" spans="1:11" ht="15" customHeight="1" x14ac:dyDescent="0.25">
      <c r="D3" s="4"/>
      <c r="E3" s="4"/>
      <c r="F3" s="4"/>
    </row>
    <row r="4" spans="1:11" ht="15" customHeight="1" x14ac:dyDescent="0.25">
      <c r="D4" s="7" t="s">
        <v>15</v>
      </c>
      <c r="E4" s="7" t="s">
        <v>3</v>
      </c>
      <c r="F4" s="8" t="s">
        <v>0</v>
      </c>
      <c r="G4" s="9" t="s">
        <v>9</v>
      </c>
    </row>
    <row r="5" spans="1:11" ht="26.1" customHeight="1" x14ac:dyDescent="0.25">
      <c r="B5" s="12" t="s">
        <v>28</v>
      </c>
      <c r="C5" s="40"/>
      <c r="D5" s="10">
        <v>0.2</v>
      </c>
      <c r="E5" s="10">
        <v>3</v>
      </c>
      <c r="F5" s="11" t="s">
        <v>22</v>
      </c>
      <c r="G5" s="64" t="s">
        <v>2</v>
      </c>
    </row>
    <row r="6" spans="1:11" ht="26.1" customHeight="1" x14ac:dyDescent="0.25">
      <c r="B6" s="13" t="s">
        <v>25</v>
      </c>
      <c r="C6" s="40"/>
      <c r="D6" s="10">
        <v>0.5</v>
      </c>
      <c r="E6" s="10">
        <v>3</v>
      </c>
      <c r="F6" s="11" t="s">
        <v>23</v>
      </c>
      <c r="G6" s="64"/>
    </row>
    <row r="7" spans="1:11" ht="26.1" customHeight="1" x14ac:dyDescent="0.25">
      <c r="B7" s="14" t="s">
        <v>24</v>
      </c>
      <c r="C7" s="41"/>
      <c r="D7" s="10">
        <v>0.4</v>
      </c>
      <c r="E7" s="10">
        <v>6</v>
      </c>
      <c r="F7" s="11" t="s">
        <v>21</v>
      </c>
      <c r="G7" s="64"/>
    </row>
    <row r="8" spans="1:11" ht="26.1" customHeight="1" x14ac:dyDescent="0.25">
      <c r="D8" s="10">
        <v>0.4</v>
      </c>
      <c r="E8" s="10">
        <v>3</v>
      </c>
      <c r="F8" s="11" t="s">
        <v>7</v>
      </c>
      <c r="G8" s="64"/>
    </row>
    <row r="9" spans="1:11" ht="26.1" customHeight="1" x14ac:dyDescent="0.25">
      <c r="D9" s="10">
        <v>0.4</v>
      </c>
      <c r="E9" s="10">
        <v>6</v>
      </c>
      <c r="F9" s="11" t="s">
        <v>6</v>
      </c>
      <c r="G9" s="64"/>
    </row>
    <row r="10" spans="1:11" ht="26.1" customHeight="1" x14ac:dyDescent="0.25">
      <c r="D10" s="10">
        <v>0.4</v>
      </c>
      <c r="E10" s="10">
        <v>1.4</v>
      </c>
      <c r="F10" s="11" t="s">
        <v>8</v>
      </c>
      <c r="G10" s="9" t="s">
        <v>4</v>
      </c>
    </row>
    <row r="11" spans="1:11" ht="15" customHeight="1" thickBot="1" x14ac:dyDescent="0.3"/>
    <row r="12" spans="1:11" ht="80.099999999999994" customHeight="1" thickTop="1" thickBot="1" x14ac:dyDescent="0.3">
      <c r="A12" s="15" t="s">
        <v>5</v>
      </c>
      <c r="B12" s="16" t="s">
        <v>9</v>
      </c>
      <c r="C12" s="16" t="s">
        <v>0</v>
      </c>
      <c r="D12" s="16" t="s">
        <v>11</v>
      </c>
      <c r="E12" s="16" t="s">
        <v>12</v>
      </c>
      <c r="F12" s="16" t="s">
        <v>13</v>
      </c>
      <c r="G12" s="16" t="s">
        <v>14</v>
      </c>
      <c r="H12" s="17" t="s">
        <v>32</v>
      </c>
      <c r="K12" s="6"/>
    </row>
    <row r="13" spans="1:11" ht="80.099999999999994" customHeight="1" thickTop="1" x14ac:dyDescent="0.25">
      <c r="A13" s="61">
        <v>1</v>
      </c>
      <c r="B13" s="58" t="s">
        <v>2</v>
      </c>
      <c r="C13" s="18" t="s">
        <v>27</v>
      </c>
      <c r="D13" s="43" t="str">
        <f>IF(OR($C$5="",$C$6=""),"brak danych",($C$5*$C$6))</f>
        <v>brak danych</v>
      </c>
      <c r="E13" s="43" t="str">
        <f>IF(D13="brak danych","brak danych",(D13/1000))</f>
        <v>brak danych</v>
      </c>
      <c r="F13" s="44" t="str">
        <f>IF(D13="brak danych","brak danych",(D13*$D5/(1.8*10^8)))</f>
        <v>brak danych</v>
      </c>
      <c r="G13" s="43" t="str">
        <f>IF(F13="brak danych","brak danych",(F13*1000))</f>
        <v>brak danych</v>
      </c>
      <c r="H13" s="50" t="str">
        <f>IF(F13="brak danych","brak danych",(F13*$E5*1000))</f>
        <v>brak danych</v>
      </c>
      <c r="I13" s="57"/>
    </row>
    <row r="14" spans="1:11" ht="80.099999999999994" customHeight="1" x14ac:dyDescent="0.25">
      <c r="A14" s="61"/>
      <c r="B14" s="58"/>
      <c r="C14" s="18" t="s">
        <v>26</v>
      </c>
      <c r="D14" s="43" t="str">
        <f t="shared" ref="D14:D18" si="0">IF(OR($C$5="",$C$6=""),"brak danych",($C$5*$C$6))</f>
        <v>brak danych</v>
      </c>
      <c r="E14" s="43" t="str">
        <f t="shared" ref="E14:E18" si="1">IF(D14="brak danych","brak danych",(D14/1000))</f>
        <v>brak danych</v>
      </c>
      <c r="F14" s="44" t="str">
        <f t="shared" ref="F14:F18" si="2">IF(D14="brak danych","brak danych",(D14*$D6/(1.8*10^8)))</f>
        <v>brak danych</v>
      </c>
      <c r="G14" s="43" t="str">
        <f t="shared" ref="G14:G18" si="3">IF(F14="brak danych","brak danych",(F14*1000))</f>
        <v>brak danych</v>
      </c>
      <c r="H14" s="50" t="str">
        <f t="shared" ref="H14:H18" si="4">IF(F14="brak danych","brak danych",(F14*$E6*1000))</f>
        <v>brak danych</v>
      </c>
    </row>
    <row r="15" spans="1:11" ht="80.099999999999994" customHeight="1" x14ac:dyDescent="0.25">
      <c r="A15" s="62"/>
      <c r="B15" s="59"/>
      <c r="C15" s="19" t="s">
        <v>21</v>
      </c>
      <c r="D15" s="43" t="str">
        <f t="shared" si="0"/>
        <v>brak danych</v>
      </c>
      <c r="E15" s="43" t="str">
        <f t="shared" si="1"/>
        <v>brak danych</v>
      </c>
      <c r="F15" s="44" t="str">
        <f t="shared" si="2"/>
        <v>brak danych</v>
      </c>
      <c r="G15" s="43" t="str">
        <f t="shared" si="3"/>
        <v>brak danych</v>
      </c>
      <c r="H15" s="50" t="str">
        <f t="shared" si="4"/>
        <v>brak danych</v>
      </c>
    </row>
    <row r="16" spans="1:11" ht="80.099999999999994" customHeight="1" x14ac:dyDescent="0.25">
      <c r="A16" s="62"/>
      <c r="B16" s="59"/>
      <c r="C16" s="19" t="s">
        <v>7</v>
      </c>
      <c r="D16" s="43" t="str">
        <f t="shared" si="0"/>
        <v>brak danych</v>
      </c>
      <c r="E16" s="43" t="str">
        <f t="shared" si="1"/>
        <v>brak danych</v>
      </c>
      <c r="F16" s="44" t="str">
        <f t="shared" si="2"/>
        <v>brak danych</v>
      </c>
      <c r="G16" s="43" t="str">
        <f t="shared" si="3"/>
        <v>brak danych</v>
      </c>
      <c r="H16" s="50" t="str">
        <f t="shared" si="4"/>
        <v>brak danych</v>
      </c>
    </row>
    <row r="17" spans="1:8" ht="80.099999999999994" customHeight="1" thickBot="1" x14ac:dyDescent="0.3">
      <c r="A17" s="63"/>
      <c r="B17" s="60"/>
      <c r="C17" s="20" t="s">
        <v>6</v>
      </c>
      <c r="D17" s="45" t="str">
        <f t="shared" si="0"/>
        <v>brak danych</v>
      </c>
      <c r="E17" s="45" t="str">
        <f t="shared" si="1"/>
        <v>brak danych</v>
      </c>
      <c r="F17" s="46" t="str">
        <f t="shared" si="2"/>
        <v>brak danych</v>
      </c>
      <c r="G17" s="45" t="str">
        <f t="shared" si="3"/>
        <v>brak danych</v>
      </c>
      <c r="H17" s="51" t="str">
        <f t="shared" si="4"/>
        <v>brak danych</v>
      </c>
    </row>
    <row r="18" spans="1:8" ht="80.099999999999994" customHeight="1" thickTop="1" thickBot="1" x14ac:dyDescent="0.3">
      <c r="A18" s="21">
        <v>2</v>
      </c>
      <c r="B18" s="22" t="s">
        <v>4</v>
      </c>
      <c r="C18" s="22" t="s">
        <v>8</v>
      </c>
      <c r="D18" s="47" t="str">
        <f t="shared" si="0"/>
        <v>brak danych</v>
      </c>
      <c r="E18" s="47" t="str">
        <f t="shared" si="1"/>
        <v>brak danych</v>
      </c>
      <c r="F18" s="47" t="str">
        <f t="shared" si="2"/>
        <v>brak danych</v>
      </c>
      <c r="G18" s="47" t="str">
        <f t="shared" si="3"/>
        <v>brak danych</v>
      </c>
      <c r="H18" s="67" t="str">
        <f t="shared" si="4"/>
        <v>brak danych</v>
      </c>
    </row>
    <row r="19" spans="1:8" ht="15.75" thickTop="1" x14ac:dyDescent="0.25">
      <c r="A19" s="56" t="s">
        <v>31</v>
      </c>
    </row>
  </sheetData>
  <sheetProtection password="F9B7" sheet="1" objects="1" scenarios="1" formatCells="0"/>
  <mergeCells count="3">
    <mergeCell ref="B13:B17"/>
    <mergeCell ref="A13:A17"/>
    <mergeCell ref="G5:G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H19"/>
  <sheetViews>
    <sheetView topLeftCell="A13" zoomScaleNormal="100" workbookViewId="0">
      <selection activeCell="H18" sqref="H18"/>
    </sheetView>
  </sheetViews>
  <sheetFormatPr defaultRowHeight="15" x14ac:dyDescent="0.25"/>
  <cols>
    <col min="1" max="1" width="9.28515625" style="3" customWidth="1"/>
    <col min="2" max="2" width="31.85546875" style="3" customWidth="1"/>
    <col min="3" max="8" width="25.7109375" style="3" customWidth="1"/>
    <col min="9" max="16384" width="9.140625" style="3"/>
  </cols>
  <sheetData>
    <row r="1" spans="1:8" s="26" customFormat="1" ht="15" customHeight="1" x14ac:dyDescent="0.2">
      <c r="D1" s="27"/>
      <c r="E1" s="27"/>
      <c r="F1" s="27"/>
    </row>
    <row r="2" spans="1:8" s="26" customFormat="1" ht="15" customHeight="1" x14ac:dyDescent="0.25">
      <c r="C2" s="23"/>
      <c r="D2" s="24" t="s">
        <v>10</v>
      </c>
      <c r="E2" s="29"/>
      <c r="F2" s="27"/>
    </row>
    <row r="3" spans="1:8" s="26" customFormat="1" ht="15" customHeight="1" x14ac:dyDescent="0.2">
      <c r="D3" s="5"/>
      <c r="E3" s="27"/>
      <c r="F3" s="27"/>
    </row>
    <row r="4" spans="1:8" s="26" customFormat="1" ht="15" customHeight="1" x14ac:dyDescent="0.2">
      <c r="D4" s="7" t="s">
        <v>15</v>
      </c>
      <c r="E4" s="7" t="s">
        <v>16</v>
      </c>
      <c r="F4" s="8" t="s">
        <v>0</v>
      </c>
      <c r="G4" s="9" t="s">
        <v>9</v>
      </c>
    </row>
    <row r="5" spans="1:8" s="26" customFormat="1" ht="26.1" customHeight="1" x14ac:dyDescent="0.2">
      <c r="B5" s="30" t="s">
        <v>30</v>
      </c>
      <c r="C5" s="42"/>
      <c r="D5" s="10">
        <v>0.2</v>
      </c>
      <c r="E5" s="10">
        <v>3</v>
      </c>
      <c r="F5" s="11" t="s">
        <v>22</v>
      </c>
      <c r="G5" s="64" t="s">
        <v>2</v>
      </c>
    </row>
    <row r="6" spans="1:8" s="26" customFormat="1" ht="26.1" customHeight="1" x14ac:dyDescent="0.2">
      <c r="B6" s="31" t="s">
        <v>1</v>
      </c>
      <c r="C6" s="66"/>
      <c r="D6" s="10">
        <v>0.5</v>
      </c>
      <c r="E6" s="10">
        <v>3</v>
      </c>
      <c r="F6" s="11" t="s">
        <v>23</v>
      </c>
      <c r="G6" s="64"/>
    </row>
    <row r="7" spans="1:8" s="26" customFormat="1" ht="26.1" customHeight="1" x14ac:dyDescent="0.2">
      <c r="B7" s="14" t="s">
        <v>24</v>
      </c>
      <c r="C7" s="1"/>
      <c r="D7" s="10">
        <v>0.4</v>
      </c>
      <c r="E7" s="10">
        <v>6</v>
      </c>
      <c r="F7" s="11" t="s">
        <v>21</v>
      </c>
      <c r="G7" s="64"/>
    </row>
    <row r="8" spans="1:8" s="26" customFormat="1" ht="26.1" customHeight="1" x14ac:dyDescent="0.2">
      <c r="D8" s="10">
        <v>0.4</v>
      </c>
      <c r="E8" s="10">
        <v>3</v>
      </c>
      <c r="F8" s="11" t="s">
        <v>7</v>
      </c>
      <c r="G8" s="64"/>
    </row>
    <row r="9" spans="1:8" s="26" customFormat="1" ht="26.1" customHeight="1" x14ac:dyDescent="0.2">
      <c r="D9" s="10">
        <v>0.4</v>
      </c>
      <c r="E9" s="10">
        <v>6</v>
      </c>
      <c r="F9" s="11" t="s">
        <v>6</v>
      </c>
      <c r="G9" s="64"/>
    </row>
    <row r="10" spans="1:8" s="26" customFormat="1" ht="26.1" customHeight="1" x14ac:dyDescent="0.2">
      <c r="D10" s="10">
        <v>0.4</v>
      </c>
      <c r="E10" s="10">
        <v>1.4</v>
      </c>
      <c r="F10" s="11" t="s">
        <v>8</v>
      </c>
      <c r="G10" s="9" t="s">
        <v>4</v>
      </c>
    </row>
    <row r="11" spans="1:8" ht="15" customHeight="1" thickBot="1" x14ac:dyDescent="0.3"/>
    <row r="12" spans="1:8" ht="80.099999999999994" customHeight="1" thickTop="1" thickBot="1" x14ac:dyDescent="0.3">
      <c r="A12" s="15" t="s">
        <v>5</v>
      </c>
      <c r="B12" s="16" t="s">
        <v>9</v>
      </c>
      <c r="C12" s="16" t="s">
        <v>0</v>
      </c>
      <c r="D12" s="32" t="s">
        <v>17</v>
      </c>
      <c r="E12" s="32" t="s">
        <v>18</v>
      </c>
      <c r="F12" s="32" t="s">
        <v>19</v>
      </c>
      <c r="G12" s="33" t="s">
        <v>20</v>
      </c>
      <c r="H12" s="34" t="s">
        <v>34</v>
      </c>
    </row>
    <row r="13" spans="1:8" ht="80.099999999999994" customHeight="1" thickTop="1" x14ac:dyDescent="0.25">
      <c r="A13" s="61">
        <v>1</v>
      </c>
      <c r="B13" s="58" t="s">
        <v>2</v>
      </c>
      <c r="C13" s="39" t="s">
        <v>27</v>
      </c>
      <c r="D13" s="45" t="str">
        <f>IF(F13="brak danych","brak danych",((F13*1.8*10^8)/D5))</f>
        <v>brak danych</v>
      </c>
      <c r="E13" s="45" t="str">
        <f>IF(D13="brak danych","brak danych",(D13/1000))</f>
        <v>brak danych</v>
      </c>
      <c r="F13" s="45" t="str">
        <f>IF(OR($C$5="",$C$6=""),"brak danych",(($C$6/E5)/1000))</f>
        <v>brak danych</v>
      </c>
      <c r="G13" s="48" t="str">
        <f>IF(F13="brak danych","brak danych",(F13*1000))</f>
        <v>brak danych</v>
      </c>
      <c r="H13" s="55" t="str">
        <f>IF(OR($C$5="",$C$6=""),"brak danych",(D13/$C$5))</f>
        <v>brak danych</v>
      </c>
    </row>
    <row r="14" spans="1:8" ht="80.099999999999994" customHeight="1" x14ac:dyDescent="0.25">
      <c r="A14" s="61"/>
      <c r="B14" s="58"/>
      <c r="C14" s="19" t="s">
        <v>29</v>
      </c>
      <c r="D14" s="44" t="str">
        <f t="shared" ref="D14:D18" si="0">IF(F14="brak danych","brak danych",((F14*1.8*10^8)/D6))</f>
        <v>brak danych</v>
      </c>
      <c r="E14" s="44" t="str">
        <f t="shared" ref="E14:E18" si="1">IF(D14="brak danych","brak danych",(D14/1000))</f>
        <v>brak danych</v>
      </c>
      <c r="F14" s="44" t="str">
        <f t="shared" ref="F14:F18" si="2">IF(OR($C$5="",$C$6=""),"brak danych",(($C$6/E6)/1000))</f>
        <v>brak danych</v>
      </c>
      <c r="G14" s="44" t="str">
        <f t="shared" ref="G14:G18" si="3">IF(F14="brak danych","brak danych",(F14*1000))</f>
        <v>brak danych</v>
      </c>
      <c r="H14" s="53" t="str">
        <f t="shared" ref="H14:H18" si="4">IF(OR($C$5="",$C$6=""),"brak danych",(D14/$C$5))</f>
        <v>brak danych</v>
      </c>
    </row>
    <row r="15" spans="1:8" ht="80.099999999999994" customHeight="1" x14ac:dyDescent="0.25">
      <c r="A15" s="62"/>
      <c r="B15" s="59"/>
      <c r="C15" s="19" t="s">
        <v>21</v>
      </c>
      <c r="D15" s="44" t="str">
        <f t="shared" si="0"/>
        <v>brak danych</v>
      </c>
      <c r="E15" s="44" t="str">
        <f t="shared" si="1"/>
        <v>brak danych</v>
      </c>
      <c r="F15" s="44" t="str">
        <f t="shared" si="2"/>
        <v>brak danych</v>
      </c>
      <c r="G15" s="44" t="str">
        <f t="shared" si="3"/>
        <v>brak danych</v>
      </c>
      <c r="H15" s="53" t="str">
        <f t="shared" si="4"/>
        <v>brak danych</v>
      </c>
    </row>
    <row r="16" spans="1:8" ht="80.099999999999994" customHeight="1" x14ac:dyDescent="0.25">
      <c r="A16" s="62"/>
      <c r="B16" s="59"/>
      <c r="C16" s="19" t="s">
        <v>7</v>
      </c>
      <c r="D16" s="44" t="str">
        <f t="shared" si="0"/>
        <v>brak danych</v>
      </c>
      <c r="E16" s="44" t="str">
        <f t="shared" si="1"/>
        <v>brak danych</v>
      </c>
      <c r="F16" s="44" t="str">
        <f t="shared" si="2"/>
        <v>brak danych</v>
      </c>
      <c r="G16" s="44" t="str">
        <f t="shared" si="3"/>
        <v>brak danych</v>
      </c>
      <c r="H16" s="53" t="str">
        <f t="shared" si="4"/>
        <v>brak danych</v>
      </c>
    </row>
    <row r="17" spans="1:8" ht="80.099999999999994" customHeight="1" thickBot="1" x14ac:dyDescent="0.3">
      <c r="A17" s="63"/>
      <c r="B17" s="60"/>
      <c r="C17" s="20" t="s">
        <v>6</v>
      </c>
      <c r="D17" s="46" t="str">
        <f t="shared" si="0"/>
        <v>brak danych</v>
      </c>
      <c r="E17" s="46" t="str">
        <f t="shared" si="1"/>
        <v>brak danych</v>
      </c>
      <c r="F17" s="46" t="str">
        <f t="shared" si="2"/>
        <v>brak danych</v>
      </c>
      <c r="G17" s="46" t="str">
        <f t="shared" si="3"/>
        <v>brak danych</v>
      </c>
      <c r="H17" s="54" t="str">
        <f t="shared" si="4"/>
        <v>brak danych</v>
      </c>
    </row>
    <row r="18" spans="1:8" ht="80.099999999999994" customHeight="1" thickTop="1" thickBot="1" x14ac:dyDescent="0.3">
      <c r="A18" s="21">
        <v>2</v>
      </c>
      <c r="B18" s="22" t="s">
        <v>4</v>
      </c>
      <c r="C18" s="22" t="s">
        <v>8</v>
      </c>
      <c r="D18" s="47" t="str">
        <f t="shared" si="0"/>
        <v>brak danych</v>
      </c>
      <c r="E18" s="47" t="str">
        <f t="shared" si="1"/>
        <v>brak danych</v>
      </c>
      <c r="F18" s="47" t="str">
        <f t="shared" si="2"/>
        <v>brak danych</v>
      </c>
      <c r="G18" s="49" t="str">
        <f t="shared" si="3"/>
        <v>brak danych</v>
      </c>
      <c r="H18" s="68" t="str">
        <f t="shared" si="4"/>
        <v>brak danych</v>
      </c>
    </row>
    <row r="19" spans="1:8" ht="15.75" thickTop="1" x14ac:dyDescent="0.25">
      <c r="A19" s="56" t="s">
        <v>33</v>
      </c>
    </row>
  </sheetData>
  <sheetProtection password="F9B7" sheet="1" objects="1" scenarios="1" formatCells="0"/>
  <mergeCells count="3">
    <mergeCell ref="A13:A17"/>
    <mergeCell ref="B13:B17"/>
    <mergeCell ref="G5:G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H19"/>
  <sheetViews>
    <sheetView tabSelected="1" topLeftCell="A13" workbookViewId="0">
      <selection activeCell="H18" sqref="H18"/>
    </sheetView>
  </sheetViews>
  <sheetFormatPr defaultRowHeight="15" x14ac:dyDescent="0.25"/>
  <cols>
    <col min="1" max="1" width="9.28515625" style="3" customWidth="1"/>
    <col min="2" max="9" width="25.7109375" style="3" customWidth="1"/>
    <col min="10" max="16384" width="9.140625" style="3"/>
  </cols>
  <sheetData>
    <row r="1" spans="1:8" s="26" customFormat="1" ht="15" customHeight="1" x14ac:dyDescent="0.2">
      <c r="D1" s="27"/>
      <c r="E1" s="27"/>
      <c r="F1" s="27"/>
      <c r="G1" s="27"/>
    </row>
    <row r="2" spans="1:8" s="26" customFormat="1" ht="15" customHeight="1" x14ac:dyDescent="0.25">
      <c r="C2" s="23"/>
      <c r="D2" s="24" t="s">
        <v>10</v>
      </c>
      <c r="E2" s="29"/>
      <c r="F2" s="27"/>
      <c r="G2" s="27"/>
    </row>
    <row r="3" spans="1:8" s="26" customFormat="1" ht="15" customHeight="1" x14ac:dyDescent="0.2">
      <c r="D3" s="5"/>
      <c r="E3" s="27"/>
      <c r="F3" s="27"/>
      <c r="G3" s="27"/>
    </row>
    <row r="4" spans="1:8" s="26" customFormat="1" ht="15" customHeight="1" x14ac:dyDescent="0.2">
      <c r="D4" s="7" t="s">
        <v>15</v>
      </c>
      <c r="E4" s="7" t="s">
        <v>3</v>
      </c>
      <c r="F4" s="8" t="s">
        <v>0</v>
      </c>
      <c r="G4" s="9" t="s">
        <v>9</v>
      </c>
    </row>
    <row r="5" spans="1:8" s="26" customFormat="1" ht="26.1" customHeight="1" x14ac:dyDescent="0.2">
      <c r="B5" s="35" t="s">
        <v>25</v>
      </c>
      <c r="C5" s="65"/>
      <c r="D5" s="36">
        <v>0.2</v>
      </c>
      <c r="E5" s="36">
        <v>3</v>
      </c>
      <c r="F5" s="11" t="s">
        <v>22</v>
      </c>
      <c r="G5" s="64" t="s">
        <v>2</v>
      </c>
    </row>
    <row r="6" spans="1:8" s="26" customFormat="1" ht="26.1" customHeight="1" x14ac:dyDescent="0.2">
      <c r="B6" s="31" t="s">
        <v>1</v>
      </c>
      <c r="C6" s="42"/>
      <c r="D6" s="36">
        <v>0.5</v>
      </c>
      <c r="E6" s="36">
        <v>3</v>
      </c>
      <c r="F6" s="11" t="s">
        <v>23</v>
      </c>
      <c r="G6" s="64"/>
    </row>
    <row r="7" spans="1:8" s="26" customFormat="1" ht="26.1" customHeight="1" x14ac:dyDescent="0.2">
      <c r="B7" s="14" t="s">
        <v>24</v>
      </c>
      <c r="C7" s="2"/>
      <c r="D7" s="36">
        <v>0.4</v>
      </c>
      <c r="E7" s="36">
        <v>6</v>
      </c>
      <c r="F7" s="11" t="s">
        <v>21</v>
      </c>
      <c r="G7" s="64"/>
    </row>
    <row r="8" spans="1:8" s="26" customFormat="1" ht="26.1" customHeight="1" x14ac:dyDescent="0.2">
      <c r="B8" s="28"/>
      <c r="C8" s="28"/>
      <c r="D8" s="36">
        <v>0.4</v>
      </c>
      <c r="E8" s="36">
        <v>3</v>
      </c>
      <c r="F8" s="11" t="s">
        <v>7</v>
      </c>
      <c r="G8" s="64"/>
    </row>
    <row r="9" spans="1:8" s="26" customFormat="1" ht="26.1" customHeight="1" x14ac:dyDescent="0.2">
      <c r="D9" s="36">
        <v>0.4</v>
      </c>
      <c r="E9" s="36">
        <v>6</v>
      </c>
      <c r="F9" s="11" t="s">
        <v>6</v>
      </c>
      <c r="G9" s="64"/>
    </row>
    <row r="10" spans="1:8" s="26" customFormat="1" ht="26.1" customHeight="1" x14ac:dyDescent="0.2">
      <c r="D10" s="36">
        <v>0.4</v>
      </c>
      <c r="E10" s="36">
        <v>1.4</v>
      </c>
      <c r="F10" s="11" t="s">
        <v>8</v>
      </c>
      <c r="G10" s="9" t="s">
        <v>4</v>
      </c>
    </row>
    <row r="11" spans="1:8" ht="15" customHeight="1" thickBot="1" x14ac:dyDescent="0.3"/>
    <row r="12" spans="1:8" ht="80.099999999999994" customHeight="1" thickTop="1" thickBot="1" x14ac:dyDescent="0.3">
      <c r="A12" s="15" t="s">
        <v>5</v>
      </c>
      <c r="B12" s="16" t="s">
        <v>9</v>
      </c>
      <c r="C12" s="16" t="s">
        <v>0</v>
      </c>
      <c r="D12" s="16" t="s">
        <v>11</v>
      </c>
      <c r="E12" s="16" t="s">
        <v>12</v>
      </c>
      <c r="F12" s="16" t="s">
        <v>13</v>
      </c>
      <c r="G12" s="16" t="s">
        <v>14</v>
      </c>
      <c r="H12" s="17" t="s">
        <v>36</v>
      </c>
    </row>
    <row r="13" spans="1:8" ht="80.099999999999994" customHeight="1" thickTop="1" x14ac:dyDescent="0.25">
      <c r="A13" s="61">
        <v>1</v>
      </c>
      <c r="B13" s="58" t="s">
        <v>2</v>
      </c>
      <c r="C13" s="39" t="s">
        <v>27</v>
      </c>
      <c r="D13" s="45" t="str">
        <f>IF(F13="brak danych","brak danych",((F13*1.8*10^8)/D5))</f>
        <v>brak danych</v>
      </c>
      <c r="E13" s="45" t="str">
        <f>IF(D13="brak danych","brak danych",(D13/1000))</f>
        <v>brak danych</v>
      </c>
      <c r="F13" s="45" t="str">
        <f>IF(OR($C$5="",$C$6=""),"brak danych",(($C$6/E5)/1000))</f>
        <v>brak danych</v>
      </c>
      <c r="G13" s="45" t="str">
        <f>IF(F13="brak danych","brak danych",(F13*1000))</f>
        <v>brak danych</v>
      </c>
      <c r="H13" s="52" t="str">
        <f>IF(D13="brak danych","brak danych",(D13/$C$5))</f>
        <v>brak danych</v>
      </c>
    </row>
    <row r="14" spans="1:8" ht="80.099999999999994" customHeight="1" x14ac:dyDescent="0.25">
      <c r="A14" s="61"/>
      <c r="B14" s="58"/>
      <c r="C14" s="19" t="s">
        <v>29</v>
      </c>
      <c r="D14" s="44" t="str">
        <f t="shared" ref="D14:D18" si="0">IF(F14="brak danych","brak danych",((F14*1.8*10^8)/D6))</f>
        <v>brak danych</v>
      </c>
      <c r="E14" s="44" t="str">
        <f t="shared" ref="E14:E18" si="1">IF(D14="brak danych","brak danych",(D14/1000))</f>
        <v>brak danych</v>
      </c>
      <c r="F14" s="44" t="str">
        <f t="shared" ref="F14:F18" si="2">IF(OR($C$5="",$C$6=""),"brak danych",(($C$6/E6)/1000))</f>
        <v>brak danych</v>
      </c>
      <c r="G14" s="44" t="str">
        <f t="shared" ref="G14:G18" si="3">IF(F14="brak danych","brak danych",(F14*1000))</f>
        <v>brak danych</v>
      </c>
      <c r="H14" s="53" t="str">
        <f t="shared" ref="H14:H18" si="4">IF(D14="brak danych","brak danych",(D14/$C$5))</f>
        <v>brak danych</v>
      </c>
    </row>
    <row r="15" spans="1:8" ht="80.099999999999994" customHeight="1" x14ac:dyDescent="0.25">
      <c r="A15" s="62"/>
      <c r="B15" s="59"/>
      <c r="C15" s="37" t="s">
        <v>21</v>
      </c>
      <c r="D15" s="44" t="str">
        <f t="shared" si="0"/>
        <v>brak danych</v>
      </c>
      <c r="E15" s="44" t="str">
        <f t="shared" si="1"/>
        <v>brak danych</v>
      </c>
      <c r="F15" s="44" t="str">
        <f t="shared" si="2"/>
        <v>brak danych</v>
      </c>
      <c r="G15" s="44" t="str">
        <f t="shared" si="3"/>
        <v>brak danych</v>
      </c>
      <c r="H15" s="53" t="str">
        <f t="shared" si="4"/>
        <v>brak danych</v>
      </c>
    </row>
    <row r="16" spans="1:8" ht="80.099999999999994" customHeight="1" x14ac:dyDescent="0.25">
      <c r="A16" s="62"/>
      <c r="B16" s="59"/>
      <c r="C16" s="37" t="s">
        <v>7</v>
      </c>
      <c r="D16" s="44" t="str">
        <f t="shared" si="0"/>
        <v>brak danych</v>
      </c>
      <c r="E16" s="44" t="str">
        <f t="shared" si="1"/>
        <v>brak danych</v>
      </c>
      <c r="F16" s="44" t="str">
        <f t="shared" si="2"/>
        <v>brak danych</v>
      </c>
      <c r="G16" s="44" t="str">
        <f t="shared" si="3"/>
        <v>brak danych</v>
      </c>
      <c r="H16" s="53" t="str">
        <f t="shared" si="4"/>
        <v>brak danych</v>
      </c>
    </row>
    <row r="17" spans="1:8" ht="80.099999999999994" customHeight="1" thickBot="1" x14ac:dyDescent="0.3">
      <c r="A17" s="63"/>
      <c r="B17" s="60"/>
      <c r="C17" s="38" t="s">
        <v>6</v>
      </c>
      <c r="D17" s="46" t="str">
        <f t="shared" si="0"/>
        <v>brak danych</v>
      </c>
      <c r="E17" s="46" t="str">
        <f t="shared" si="1"/>
        <v>brak danych</v>
      </c>
      <c r="F17" s="46" t="str">
        <f t="shared" si="2"/>
        <v>brak danych</v>
      </c>
      <c r="G17" s="46" t="str">
        <f t="shared" si="3"/>
        <v>brak danych</v>
      </c>
      <c r="H17" s="54" t="str">
        <f t="shared" si="4"/>
        <v>brak danych</v>
      </c>
    </row>
    <row r="18" spans="1:8" ht="80.099999999999994" customHeight="1" thickTop="1" thickBot="1" x14ac:dyDescent="0.3">
      <c r="A18" s="21">
        <v>2</v>
      </c>
      <c r="B18" s="22" t="s">
        <v>4</v>
      </c>
      <c r="C18" s="22" t="s">
        <v>8</v>
      </c>
      <c r="D18" s="47" t="str">
        <f t="shared" si="0"/>
        <v>brak danych</v>
      </c>
      <c r="E18" s="47" t="str">
        <f t="shared" si="1"/>
        <v>brak danych</v>
      </c>
      <c r="F18" s="47" t="str">
        <f t="shared" si="2"/>
        <v>brak danych</v>
      </c>
      <c r="G18" s="47" t="str">
        <f t="shared" si="3"/>
        <v>brak danych</v>
      </c>
      <c r="H18" s="68" t="str">
        <f t="shared" si="4"/>
        <v>brak danych</v>
      </c>
    </row>
    <row r="19" spans="1:8" ht="15.75" thickTop="1" x14ac:dyDescent="0.25">
      <c r="A19" s="56" t="s">
        <v>35</v>
      </c>
    </row>
  </sheetData>
  <sheetProtection password="F9B7" sheet="1" objects="1" scenarios="1" formatCells="0"/>
  <mergeCells count="3">
    <mergeCell ref="A13:A17"/>
    <mergeCell ref="B13:B17"/>
    <mergeCell ref="G5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czas_stężenie</vt:lpstr>
      <vt:lpstr>czas_dawka</vt:lpstr>
      <vt:lpstr>stężenie_dawka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Domienik-Andrzejewska</dc:creator>
  <cp:lastModifiedBy>PSSE Złotoryja - Łukasz Łęski</cp:lastModifiedBy>
  <dcterms:created xsi:type="dcterms:W3CDTF">2015-06-05T18:19:34Z</dcterms:created>
  <dcterms:modified xsi:type="dcterms:W3CDTF">2026-05-20T06:47:50Z</dcterms:modified>
</cp:coreProperties>
</file>