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73FF9ED5-0B4C-4C2C-B4A7-79AB4199302F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223" i="1" l="1"/>
  <c r="H223" i="1"/>
  <c r="K210" i="1" l="1"/>
  <c r="T149" i="1" l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S149" i="1"/>
  <c r="T150" i="1" l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U149" i="1" l="1"/>
  <c r="V149" i="1" s="1"/>
  <c r="U141" i="1"/>
  <c r="V141" i="1" s="1"/>
  <c r="U137" i="1"/>
  <c r="V137" i="1" s="1"/>
  <c r="U145" i="1"/>
  <c r="V145" i="1" s="1"/>
  <c r="U148" i="1"/>
  <c r="V148" i="1" s="1"/>
  <c r="U144" i="1"/>
  <c r="V144" i="1" s="1"/>
  <c r="U140" i="1"/>
  <c r="V140" i="1" s="1"/>
  <c r="U136" i="1"/>
  <c r="V136" i="1" s="1"/>
  <c r="U139" i="1"/>
  <c r="V139" i="1" s="1"/>
  <c r="U147" i="1"/>
  <c r="V147" i="1" s="1"/>
  <c r="U143" i="1"/>
  <c r="V143" i="1" s="1"/>
  <c r="U135" i="1"/>
  <c r="U146" i="1"/>
  <c r="V146" i="1" s="1"/>
  <c r="U142" i="1"/>
  <c r="V142" i="1" s="1"/>
  <c r="U138" i="1"/>
  <c r="V138" i="1" s="1"/>
  <c r="J422" i="1"/>
  <c r="V423" i="1" l="1"/>
  <c r="S423" i="1"/>
  <c r="P423" i="1"/>
  <c r="M423" i="1"/>
  <c r="J423" i="1"/>
  <c r="O278" i="1" l="1"/>
  <c r="S278" i="1" s="1"/>
  <c r="I276" i="1" l="1"/>
  <c r="M276" i="1" s="1"/>
  <c r="O275" i="1"/>
  <c r="S275" i="1" s="1"/>
  <c r="T359" i="1" l="1"/>
  <c r="T360" i="1"/>
  <c r="T361" i="1"/>
  <c r="T362" i="1"/>
  <c r="T363" i="1"/>
  <c r="T358" i="1"/>
  <c r="R359" i="1"/>
  <c r="R360" i="1"/>
  <c r="R361" i="1"/>
  <c r="R362" i="1"/>
  <c r="R363" i="1"/>
  <c r="R358" i="1"/>
  <c r="P359" i="1"/>
  <c r="P360" i="1"/>
  <c r="P361" i="1"/>
  <c r="P362" i="1"/>
  <c r="P363" i="1"/>
  <c r="P358" i="1"/>
  <c r="M359" i="1"/>
  <c r="M360" i="1"/>
  <c r="M361" i="1"/>
  <c r="M362" i="1"/>
  <c r="M363" i="1"/>
  <c r="M358" i="1"/>
  <c r="H359" i="1"/>
  <c r="H360" i="1"/>
  <c r="H361" i="1"/>
  <c r="H362" i="1"/>
  <c r="H363" i="1"/>
  <c r="F359" i="1"/>
  <c r="F360" i="1"/>
  <c r="F361" i="1"/>
  <c r="F362" i="1"/>
  <c r="F363" i="1"/>
  <c r="D359" i="1"/>
  <c r="D360" i="1"/>
  <c r="D361" i="1"/>
  <c r="D362" i="1"/>
  <c r="D363" i="1"/>
  <c r="A359" i="1"/>
  <c r="A360" i="1"/>
  <c r="A361" i="1"/>
  <c r="A362" i="1"/>
  <c r="A363" i="1"/>
  <c r="R364" i="1" l="1"/>
  <c r="T364" i="1"/>
  <c r="P364" i="1"/>
  <c r="G254" i="1"/>
  <c r="G247" i="1"/>
  <c r="M53" i="1"/>
  <c r="L133" i="1"/>
  <c r="M22" i="1"/>
  <c r="G380" i="1"/>
  <c r="G272" i="1"/>
  <c r="G390" i="1"/>
  <c r="M355" i="1"/>
  <c r="A355" i="1"/>
  <c r="G305" i="1"/>
  <c r="E9" i="1"/>
  <c r="P258" i="1"/>
  <c r="M258" i="1"/>
  <c r="J258" i="1"/>
  <c r="G258" i="1"/>
  <c r="P257" i="1"/>
  <c r="M257" i="1"/>
  <c r="J257" i="1"/>
  <c r="G257" i="1"/>
  <c r="P256" i="1"/>
  <c r="M256" i="1"/>
  <c r="J256" i="1"/>
  <c r="G256" i="1"/>
  <c r="P251" i="1"/>
  <c r="M251" i="1"/>
  <c r="J251" i="1"/>
  <c r="G251" i="1"/>
  <c r="J250" i="1"/>
  <c r="M250" i="1"/>
  <c r="P250" i="1"/>
  <c r="G250" i="1"/>
  <c r="P249" i="1"/>
  <c r="M249" i="1"/>
  <c r="J249" i="1"/>
  <c r="G249" i="1"/>
  <c r="Q173" i="1"/>
  <c r="N173" i="1"/>
  <c r="L173" i="1"/>
  <c r="L135" i="1"/>
  <c r="Q84" i="1"/>
  <c r="O84" i="1"/>
  <c r="Q83" i="1"/>
  <c r="O83" i="1"/>
  <c r="Q82" i="1"/>
  <c r="O82" i="1"/>
  <c r="Q81" i="1"/>
  <c r="O81" i="1"/>
  <c r="Q57" i="1"/>
  <c r="O57" i="1"/>
  <c r="M57" i="1"/>
  <c r="K57" i="1"/>
  <c r="Q56" i="1"/>
  <c r="O56" i="1"/>
  <c r="M56" i="1"/>
  <c r="K56" i="1"/>
  <c r="Q55" i="1"/>
  <c r="O55" i="1"/>
  <c r="M55" i="1"/>
  <c r="K55" i="1"/>
  <c r="Q26" i="1"/>
  <c r="O26" i="1"/>
  <c r="M26" i="1"/>
  <c r="K26" i="1"/>
  <c r="Q25" i="1"/>
  <c r="O25" i="1"/>
  <c r="M25" i="1"/>
  <c r="K25" i="1"/>
  <c r="Q24" i="1"/>
  <c r="O24" i="1"/>
  <c r="M24" i="1"/>
  <c r="K24" i="1"/>
  <c r="Q50" i="1"/>
  <c r="O50" i="1"/>
  <c r="Q49" i="1"/>
  <c r="O49" i="1"/>
  <c r="Q48" i="1"/>
  <c r="O48" i="1"/>
  <c r="Q47" i="1"/>
  <c r="O47" i="1"/>
  <c r="V422" i="1"/>
  <c r="S422" i="1"/>
  <c r="P422" i="1"/>
  <c r="M422" i="1"/>
  <c r="V421" i="1"/>
  <c r="S421" i="1"/>
  <c r="P421" i="1"/>
  <c r="M421" i="1"/>
  <c r="J421" i="1"/>
  <c r="V420" i="1"/>
  <c r="S420" i="1"/>
  <c r="P420" i="1"/>
  <c r="M420" i="1"/>
  <c r="J420" i="1"/>
  <c r="V419" i="1"/>
  <c r="S419" i="1"/>
  <c r="P419" i="1"/>
  <c r="M419" i="1"/>
  <c r="J419" i="1"/>
  <c r="V418" i="1"/>
  <c r="S418" i="1"/>
  <c r="P418" i="1"/>
  <c r="M418" i="1"/>
  <c r="J418" i="1"/>
  <c r="S393" i="1"/>
  <c r="S394" i="1"/>
  <c r="S395" i="1"/>
  <c r="S396" i="1"/>
  <c r="S397" i="1"/>
  <c r="S392" i="1"/>
  <c r="P393" i="1"/>
  <c r="P394" i="1"/>
  <c r="P395" i="1"/>
  <c r="P396" i="1"/>
  <c r="P397" i="1"/>
  <c r="P392" i="1"/>
  <c r="M393" i="1"/>
  <c r="M394" i="1"/>
  <c r="M395" i="1"/>
  <c r="M396" i="1"/>
  <c r="M397" i="1"/>
  <c r="M392" i="1"/>
  <c r="J393" i="1"/>
  <c r="J394" i="1"/>
  <c r="J395" i="1"/>
  <c r="J396" i="1"/>
  <c r="J397" i="1"/>
  <c r="J392" i="1"/>
  <c r="G393" i="1"/>
  <c r="G394" i="1"/>
  <c r="G395" i="1"/>
  <c r="G396" i="1"/>
  <c r="G397" i="1"/>
  <c r="G392" i="1"/>
  <c r="C393" i="1"/>
  <c r="C394" i="1"/>
  <c r="C395" i="1"/>
  <c r="C396" i="1"/>
  <c r="C397" i="1"/>
  <c r="C392" i="1"/>
  <c r="S383" i="1"/>
  <c r="S384" i="1"/>
  <c r="S385" i="1"/>
  <c r="S386" i="1"/>
  <c r="S387" i="1"/>
  <c r="S382" i="1"/>
  <c r="P383" i="1"/>
  <c r="P384" i="1"/>
  <c r="P385" i="1"/>
  <c r="P386" i="1"/>
  <c r="P387" i="1"/>
  <c r="P382" i="1"/>
  <c r="M383" i="1"/>
  <c r="M384" i="1"/>
  <c r="M385" i="1"/>
  <c r="M386" i="1"/>
  <c r="M387" i="1"/>
  <c r="M382" i="1"/>
  <c r="J383" i="1"/>
  <c r="J384" i="1"/>
  <c r="J385" i="1"/>
  <c r="J386" i="1"/>
  <c r="J387" i="1"/>
  <c r="J382" i="1"/>
  <c r="G383" i="1"/>
  <c r="G384" i="1"/>
  <c r="G385" i="1"/>
  <c r="G386" i="1"/>
  <c r="G387" i="1"/>
  <c r="G382" i="1"/>
  <c r="C383" i="1"/>
  <c r="C384" i="1"/>
  <c r="C385" i="1"/>
  <c r="C386" i="1"/>
  <c r="C387" i="1"/>
  <c r="C382" i="1"/>
  <c r="H358" i="1"/>
  <c r="F358" i="1"/>
  <c r="D358" i="1"/>
  <c r="A358" i="1"/>
  <c r="Q309" i="1"/>
  <c r="U309" i="1" s="1"/>
  <c r="Q310" i="1"/>
  <c r="U310" i="1" s="1"/>
  <c r="Q311" i="1"/>
  <c r="U311" i="1" s="1"/>
  <c r="Q312" i="1"/>
  <c r="U312" i="1" s="1"/>
  <c r="Q313" i="1"/>
  <c r="U313" i="1" s="1"/>
  <c r="Q308" i="1"/>
  <c r="U308" i="1" s="1"/>
  <c r="O309" i="1"/>
  <c r="S309" i="1" s="1"/>
  <c r="O310" i="1"/>
  <c r="S310" i="1" s="1"/>
  <c r="O311" i="1"/>
  <c r="S311" i="1" s="1"/>
  <c r="O312" i="1"/>
  <c r="S312" i="1" s="1"/>
  <c r="O313" i="1"/>
  <c r="S313" i="1" s="1"/>
  <c r="O308" i="1"/>
  <c r="S308" i="1" s="1"/>
  <c r="I309" i="1"/>
  <c r="M309" i="1" s="1"/>
  <c r="I310" i="1"/>
  <c r="M310" i="1" s="1"/>
  <c r="I311" i="1"/>
  <c r="M311" i="1" s="1"/>
  <c r="I312" i="1"/>
  <c r="M312" i="1" s="1"/>
  <c r="I313" i="1"/>
  <c r="M313" i="1" s="1"/>
  <c r="I308" i="1"/>
  <c r="M308" i="1" s="1"/>
  <c r="G308" i="1"/>
  <c r="K308" i="1" s="1"/>
  <c r="G309" i="1"/>
  <c r="K309" i="1" s="1"/>
  <c r="G310" i="1"/>
  <c r="K310" i="1" s="1"/>
  <c r="G311" i="1"/>
  <c r="K311" i="1" s="1"/>
  <c r="G312" i="1"/>
  <c r="K312" i="1" s="1"/>
  <c r="G313" i="1"/>
  <c r="K313" i="1" s="1"/>
  <c r="C309" i="1"/>
  <c r="C310" i="1"/>
  <c r="C311" i="1"/>
  <c r="C312" i="1"/>
  <c r="C313" i="1"/>
  <c r="C308" i="1"/>
  <c r="Q276" i="1"/>
  <c r="U276" i="1" s="1"/>
  <c r="Q277" i="1"/>
  <c r="U277" i="1" s="1"/>
  <c r="Q278" i="1"/>
  <c r="U278" i="1" s="1"/>
  <c r="Q279" i="1"/>
  <c r="U279" i="1" s="1"/>
  <c r="Q280" i="1"/>
  <c r="U280" i="1" s="1"/>
  <c r="Q275" i="1"/>
  <c r="U275" i="1" s="1"/>
  <c r="O276" i="1"/>
  <c r="S276" i="1" s="1"/>
  <c r="O277" i="1"/>
  <c r="S277" i="1" s="1"/>
  <c r="O279" i="1"/>
  <c r="S279" i="1" s="1"/>
  <c r="O280" i="1"/>
  <c r="S280" i="1" s="1"/>
  <c r="C276" i="1"/>
  <c r="C277" i="1"/>
  <c r="C278" i="1"/>
  <c r="C279" i="1"/>
  <c r="C280" i="1"/>
  <c r="I277" i="1"/>
  <c r="M277" i="1" s="1"/>
  <c r="I278" i="1"/>
  <c r="M278" i="1" s="1"/>
  <c r="I279" i="1"/>
  <c r="M279" i="1" s="1"/>
  <c r="I280" i="1"/>
  <c r="M280" i="1" s="1"/>
  <c r="I275" i="1"/>
  <c r="M275" i="1" s="1"/>
  <c r="G276" i="1"/>
  <c r="K276" i="1" s="1"/>
  <c r="G277" i="1"/>
  <c r="K277" i="1" s="1"/>
  <c r="G278" i="1"/>
  <c r="K278" i="1" s="1"/>
  <c r="G279" i="1"/>
  <c r="K279" i="1" s="1"/>
  <c r="G280" i="1"/>
  <c r="K280" i="1" s="1"/>
  <c r="G275" i="1"/>
  <c r="K275" i="1" s="1"/>
  <c r="C275" i="1"/>
  <c r="M58" i="1" l="1"/>
  <c r="M252" i="1"/>
  <c r="Q58" i="1"/>
  <c r="G259" i="1"/>
  <c r="J259" i="1"/>
  <c r="M259" i="1"/>
  <c r="P259" i="1"/>
  <c r="M281" i="1"/>
  <c r="K58" i="1"/>
  <c r="J424" i="1"/>
  <c r="V424" i="1"/>
  <c r="S424" i="1"/>
  <c r="V135" i="1"/>
  <c r="P424" i="1"/>
  <c r="M424" i="1"/>
  <c r="O58" i="1"/>
  <c r="G252" i="1"/>
  <c r="J252" i="1"/>
  <c r="Q85" i="1"/>
  <c r="S398" i="1"/>
  <c r="P252" i="1"/>
  <c r="G388" i="1"/>
  <c r="M388" i="1"/>
  <c r="S388" i="1"/>
  <c r="F364" i="1"/>
  <c r="O85" i="1"/>
  <c r="J398" i="1"/>
  <c r="P398" i="1"/>
  <c r="G398" i="1"/>
  <c r="M398" i="1"/>
  <c r="P388" i="1"/>
  <c r="J388" i="1"/>
  <c r="D364" i="1"/>
  <c r="H364" i="1"/>
  <c r="S150" i="1"/>
  <c r="R150" i="1"/>
  <c r="Q150" i="1"/>
  <c r="P150" i="1"/>
  <c r="O150" i="1"/>
  <c r="N150" i="1"/>
  <c r="L150" i="1"/>
  <c r="Q51" i="1"/>
  <c r="O51" i="1"/>
  <c r="Q27" i="1"/>
  <c r="O27" i="1"/>
  <c r="M27" i="1"/>
  <c r="K27" i="1"/>
  <c r="Q314" i="1"/>
  <c r="O314" i="1"/>
  <c r="M314" i="1"/>
  <c r="K314" i="1"/>
  <c r="I314" i="1"/>
  <c r="G314" i="1"/>
  <c r="Q281" i="1"/>
  <c r="O281" i="1"/>
  <c r="I281" i="1"/>
  <c r="G281" i="1"/>
  <c r="U150" i="1" l="1"/>
  <c r="V150" i="1"/>
  <c r="S281" i="1"/>
  <c r="U281" i="1"/>
  <c r="S314" i="1"/>
  <c r="U314" i="1"/>
  <c r="K28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deleted="1" background="1" saveData="1" credentials="none">
    <dbPr connection="" command=""/>
  </connection>
  <connection id="2" xr16:uid="{00000000-0015-0000-FFFF-FFFF01000000}" keepAlive="1" name="SP_Meldunek_sekcja_I_tab_1" type="5" refreshedVersion="6" savePassword="1" deleted="1" background="1" saveData="1" credentials="none">
    <dbPr connection="" command=""/>
  </connection>
  <connection id="3" xr16:uid="{00000000-0015-0000-FFFF-FFFF02000000}" keepAlive="1" name="SP_Meldunek_sekcja_I_tab_2" type="5" refreshedVersion="6" savePassword="1" deleted="1" background="1" saveData="1" credentials="none">
    <dbPr connection="" command=""/>
  </connection>
  <connection id="4" xr16:uid="{00000000-0015-0000-FFFF-FFFF03000000}" keepAlive="1" name="SP_Meldunek_sekcja_II_tab_1" type="5" refreshedVersion="6" savePassword="1" deleted="1" background="1" saveData="1" credentials="none">
    <dbPr connection="" command=""/>
  </connection>
  <connection id="5" xr16:uid="{00000000-0015-0000-FFFF-FFFF04000000}" keepAlive="1" name="SP_Meldunek_sekcja_II_tab_2" type="5" refreshedVersion="6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6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6" savePassword="1" deleted="1" background="1" saveData="1" credentials="none">
    <dbPr connection="" command=""/>
  </connection>
  <connection id="8" xr16:uid="{00000000-0015-0000-FFFF-FFFF07000000}" keepAlive="1" name="SP_Meldunek_sekcja_IV" type="5" refreshedVersion="6" savePassword="1" deleted="1" background="1" saveData="1" credentials="none">
    <dbPr connection="" command=""/>
  </connection>
  <connection id="9" xr16:uid="{00000000-0015-0000-FFFF-FFFF08000000}" keepAlive="1" name="SP_Meldunek_sekcja_IX_tab_1" type="5" refreshedVersion="6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6" savePassword="1" deleted="1" background="1" saveData="1" credentials="none">
    <dbPr connection="" command=""/>
  </connection>
  <connection id="11" xr16:uid="{00000000-0015-0000-FFFF-FFFF0A000000}" keepAlive="1" name="SP_Meldunek_sekcja_V_tab_1" type="5" refreshedVersion="6" savePassword="1" deleted="1" background="1" saveData="1" credentials="none">
    <dbPr connection="" command=""/>
  </connection>
  <connection id="12" xr16:uid="{00000000-0015-0000-FFFF-FFFF0B000000}" keepAlive="1" name="SP_Meldunek_sekcja_V_tab_2" type="5" refreshedVersion="6" savePassword="1" deleted="1" background="1" saveData="1" credentials="none">
    <dbPr connection="" command=""/>
  </connection>
  <connection id="13" xr16:uid="{00000000-0015-0000-FFFF-FFFF0C000000}" keepAlive="1" name="SP_Meldunek_sekcja_V_tab_3" type="5" refreshedVersion="6" savePassword="1" deleted="1" background="1" saveData="1" credentials="none">
    <dbPr connection="" command=""/>
  </connection>
  <connection id="14" xr16:uid="{00000000-0015-0000-FFFF-FFFF0D000000}" keepAlive="1" name="SP_Meldunek_sekcja_V_tab_4" type="5" refreshedVersion="6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6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6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<sst xmlns="http://schemas.openxmlformats.org/spreadsheetml/2006/main" count="1002" uniqueCount="181">
  <si>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</si>
  <si>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</si>
  <si>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</si>
  <si>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</si>
  <si>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</si>
  <si>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</si>
  <si>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</si>
  <si>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</si>
  <si>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</si>
  <si>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</si>
  <si>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</si>
  <si>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</si>
  <si>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</si>
  <si>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</si>
  <si>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</si>
  <si>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</si>
  <si>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</si>
  <si>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</si>
  <si>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</si>
  <si>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</si>
  <si>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</si>
  <si>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</si>
  <si>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</si>
  <si>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</si>
  <si>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</si>
  <si>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</si>
  <si>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</si>
  <si>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</si>
  <si>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</si>
  <si>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</si>
  <si>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</si>
  <si>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</si>
  <si>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</si>
  <si>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</si>
  <si>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</si>
  <si>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</si>
  <si>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</si>
  <si>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</si>
  <si>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</si>
  <si>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</si>
  <si>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</si>
  <si>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</si>
  <si>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</si>
  <si>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</si>
  <si>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</si>
  <si>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</si>
  <si>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</si>
  <si>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</si>
  <si>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</si>
  <si>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</si>
  <si>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</si>
  <si>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</si>
  <si>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</si>
  <si>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</si>
  <si>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</si>
  <si>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</si>
  <si>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</si>
  <si>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</si>
  <si>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</si>
  <si>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</si>
  <si>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</si>
  <si>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</si>
  <si>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</si>
  <si>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</si>
  <si>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</si>
  <si>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</si>
  <si>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</si>
  <si>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</si>
  <si>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</si>
  <si>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</si>
  <si>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</si>
  <si>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</si>
  <si>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</si>
  <si>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</si>
  <si>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</si>
  <si>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</si>
  <si>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</si>
  <si>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</si>
  <si>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</si>
  <si>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</si>
  <si>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</si>
  <si>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</si>
  <si>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</si>
  <si>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</si>
  <si>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</si>
  <si>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</si>
  <si>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</si>
  <si>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</si>
  <si>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</si>
  <si>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</si>
  <si>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</si>
  <si>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</si>
  <si>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</si>
  <si>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</si>
  <si>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</si>
  <si>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</si>
  <si>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</si>
  <si>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</si>
  <si>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</si>
  <si>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</si>
  <si>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</si>
  <si>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</si>
  <si>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</si>
  <si>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</si>
  <si>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</si>
  <si>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</si>
  <si>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</si>
  <si>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</si>
  <si>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</si>
  <si>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</si>
  <si>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</si>
  <si>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</si>
  <si>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</si>
  <si>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</si>
  <si>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</si>
  <si>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</si>
  <si>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</si>
  <si>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</si>
  <si>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</si>
  <si>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</si>
  <si>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</si>
  <si>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</si>
  <si>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</si>
  <si>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</si>
  <si>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</si>
  <si>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</si>
  <si>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</si>
  <si>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</si>
  <si>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</si>
  <si>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</si>
  <si>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</si>
  <si>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</si>
  <si>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</si>
  <si>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</si>
  <si>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</si>
  <si>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</si>
  <si>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</si>
  <si>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</si>
  <si>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</si>
  <si>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</si>
  <si>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</si>
  <si>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</si>
  <si>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</si>
  <si>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</si>
  <si>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</si>
  <si>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</si>
  <si>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</si>
  <si>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</si>
  <si>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</si>
  <si>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01.05.2021</t>
  </si>
  <si>
    <t>31.05.2021</t>
  </si>
  <si>
    <t>01.01.2021</t>
  </si>
  <si>
    <t>BIAŁORUŚ</t>
  </si>
  <si>
    <t>AFGANISTAN</t>
  </si>
  <si>
    <t>TURCJA</t>
  </si>
  <si>
    <t>NIDERLANDY</t>
  </si>
  <si>
    <t>RUMUNIA</t>
  </si>
  <si>
    <t>BUŁGARIA</t>
  </si>
  <si>
    <t>LITWA</t>
  </si>
  <si>
    <t>GRECJA</t>
  </si>
  <si>
    <t>IRAK</t>
  </si>
  <si>
    <t>25.05.2021 - 31.05.2021</t>
  </si>
  <si>
    <t>18.05.2021 - 24.05.2021</t>
  </si>
  <si>
    <t>11.05.2021 - 17.05.2021</t>
  </si>
  <si>
    <t>04.05.2021 - 10.05.2021</t>
  </si>
  <si>
    <t>27.04.2021 - 03.05.2021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</si>
  <si>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</si>
  <si>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</si>
  <si>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</si>
  <si>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W 2021 r. wydano 3 zezwolenia MRG (wszystkie w maju), udzielono odmowy wydania 1 osobie, nie cofnięto zezwoleń, a 3 zezwolenia zostały unieważnione.</t>
  </si>
  <si>
    <t>Według stanu na 31 maja pod opieką Szefa Urzędu znajdowało się 3 680 cudzoziemców, z czego 21% zamieszkiwało w jednym z 10 ośrodków dla cudzoziemców , a pozostałe 79% pobierało świadczenie pieniężne na samodzielne funkcjonowanie.
Głównymi beneficjentami opieki Szefa Urzędu byli obywatele Rosji (40%), Białorusi (24%) i Ukrainy (13%). 
70% osób korzystających z pomocy socjalnej to wnioskodawcy oczekujący na zakończenie swojej procedury, dalsze 16% - osoby, które otrzymały decyzję o udzieleniu ochrony, a kolejne 10% - cudzoziemcy, którzy otrzymali decyzję odmowną.</t>
  </si>
  <si>
    <t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(80%).
Czterokrotny w porównaniu z 2014 r. wzrost liczby wniosków w sprawach o legalizację pobytu nie jest powiązany  z proporcjonalnym wzrostem kadr i infrastruktury do obsługi cudzoziemców. W związku z tym średni czas trwania postępowania u wojewodów przekracza obecnie 8 miesięcy. 
Wg stanu na dzień 31 maja 2021 r. ważne zezwolenia na pobyt na terytorium RP posiadało blisko 0,5 miliona cudzoziemców, w tym najliczniejsze: 306 tys. (62%) na pobyt czasowy, 85 tys. (17%) na pobyt stały, 81 tys. (16%) dokumentów poświadczających prawo pobytu obywateli UE i ich rodzin. Ważne dokumenty obejmujące wszystkie formy ochrony (międzynarodowej i krajowej) posiadało 4,8 tys. cudzoziemców. 
Najliczniejsze obywatelstwa cudzoziemców w Polsce to: Ukraina – 273 tys. (55%), Białoruś – 32,4 tys. (7%), Niemcy - 20 tys. (4%), Rosja -13 tys. (3%), Wietnam - 11 tys. (2%), Indie - 11 tys. (2%), Gruzja – 8,8 tys. (2%), Włochy – 8,5 tys. (2%), Chiny – 7 tys. (1%), Wielka Brytania – 6,6 tys.
Obowiązujące obecnie przepisy umożliwiają legalne pozostanie w kraju osobom, które chcą realizować dotychczasowy cel pobytu lub nie mogą opuścić Polski w związku z rozprzestrzenianiem się wirusa SARS-CoV-2.</t>
  </si>
  <si>
    <t>Warszawa, 11 czerwca 2021 r.</t>
  </si>
  <si>
    <t>Trwający stan epidemii Covid-19 nie spowodował spadku liczby wnioskodawców ubiegających się o legalizację pobytu w Polsce. W 2021r. – podobnie jak w 2020 r. – obserwowana jest tendencja wzrostowa. Do końca maja 2021 r. urzędy wojewódzkie przyjęły blisko 145 tys. tys. wniosków, czyli o 30% więcej niż w tym samym okresie w 2020 r. Dominowały tradycyjnie wnioski o udzielenie zezwolenia na pobyt czasowy (92%). Dalsze 6% stanowiły wnioski o udzielenie zezwolenia na pobyt stały, a 2% - na pobyt rezydenta długoterminowego UE. Cudzoziemcy ubiegający się o zezwolenie na pobyt w Polsce pochodzili głównie z Ukrainy (102 tys., 70%), Białorusi (11,2 tys., 8%), Gruzji (6,6 tys., 5%), Mołdawii (3,3 tys., 2%), Indii (2,7 tys., 2%) i Rosji (2,5 tys., 2%).
Zdecydowana większość zezwoleń związana była z aktywnością zawodową cudzoziemców (80%), dalsze pozycje na liście stanowiły inne cele pobytu oraz łączenie rodzin (po 8%) oraz edukacja (4%).
Rozmieszczenie terytorialne cudzoziemców pozostało w 2021 r., podobnie jak w poprzednich latach nierównomierne i koncentrowało się w województwach z największymi ośrodkami miejskimi. Najwięcej wniosków wpłynęło do Mazowieckiego Urzędu Wojewódzkiego (38,5 tys., 27%), a także - choć w mniejszych ilościach – do Dolnośląskiego Urzędu Wojewódzkiego (17,4 tys., 12%), Łódzkiego Urzędu Wojewódzkiego (15,7 tys., 11%), Wielkopolskiego Urzędu Wojewódzkiego (13,9 tys., 10%) i Małopolskiego Urzędu Wojewódzkiego (11,6 tys., 8%). 
Podobnie jak w 2020 r. liczba wydanych rozstrzygnięć była niższa od liczby przyjętych wniosków. Do końca maja 2021 r. urzędy wojewódzkie wydały blisko 109 tys. decyzji, z czego 86,8 tys. (80%) stanowiły decyzje pozytywne, kolejne 17,2 tys. (16%) - decyzje negatywne, a 5 tys. (5%) – umorzenia procedury. Ponadto w przypadku 18 tys. postępowań wydano rozstrzygnięcie o pozostawieniu bez rozpoznania. W większości urzędów wojewódzkich postępowania zakończone udzieleniem zezwolenia na pobyt stanowiły 81%-93% rozstrzygnięć, a decyzje odmowne 1%-13%. Wyjątkiem od tej sytuacji był Mazowiecki Urząd Wojewódzki, w którym decyzje pozytywne stanowiły 63%, a decyzje negatywne – 32% ogółu wydanych decyzji.  
Średni czas postępowania w urzędach wojewódzkich w okresie styczeń-maj 2021 wynosił 259 dni, a liczba spraw w toku na dzień 31 maja: 256 tys.</t>
  </si>
  <si>
    <t>Liczba wniosków jest w 2021 r. większa o 20% w porównaniu do tego samego okresu zeszłego roku. Zmieniły się też państwa na liście TOP 5. W maju 2020 r. dominowali wciąż obywatele Rosji (64%), Ukrainy (10%) i Tadżykistanu 5%).
W 2021 r., do 31 maja cudzoziemcy złożyli 880 wniosków o udzielenie ochrony międzynarodowej obejmujących 1 329 osób. Największą grupę osób stanowili obywatele Białorusi (41%), Rosji (25%), Afganistanu (8%), Ukrainy (7%) i Turcji (4%). Dalsze obywatelstwa na liście TOP 10 to Gruzja (2%), Iran, Syria, Kazachstan i Tadżykistan (po 1%). 68% stanowiły wnioski pierwsze, dalsze 32% - wnioski kolejne. Wśród wnioskodawców 71% stanowiły osoby pełnoletnie (68% - mężczyźni, 32% - kobiety), a 29% - osoby niepełnoletnie (59% - chłopcy,  41% - dziewczęta). 50% wniosków przyjęto w PSG Warszawa, dalsze 10% - w PSG Biała Podlaska, kolejne 7% - PSG Bobrowniki.
Najliczniejsi wnioskodawcy – obywatele Białorusi – złożyli w maju rekordową dużą liczbę wniosków obejmującą 153 osoby.</t>
  </si>
  <si>
    <t>W ramach procedur dublińskich wnioskami IN objętych było 638 cudzoziemców. Z kolei Polska wystąpiła z takim wnioskiem do innych krajów europejskich (OUT) w przypadku 161 os.,  z czego 81% wniosków IN oraz 74% wniosków OUT zostało rozpatrzonych pozytywnie. 50% wniosków IN dotyczyło współpracy z Niemcami, a 16% - z Francją. Procedury OUT kierowane były głównie do Rumunii (52%) i Bułgarii (16%). W podziale na obywatelstwo cudzoziemców, wnioski IN dotyczyły najczęściej ob. Rosji (23%), a także Białorusi (17%) i Afganistanu (15%).</t>
  </si>
  <si>
    <t>W 2021 r. Szef Urzędu wydał 1 144  decyzje  w sprawach o udzielenie ochrony międzynarodowej, z czego 319 decyzji przyznawało jedną z form ochrony (28% ogółu): status uchodźcy nadano 60 cudzoziemcom, a ochronę uzupełniającą udzielono 259 osobom. Dalszych 504 cudzoziemców (w tym 228 ob. Rosji) otrzymało decyzje negatywne, a postępowania 321 osób (w tym 117 obywateli Afganistanu) zostały umorzone. Rozstrzygnięcia przyznające ochronę stanowiły 23% ogółu (23% - ochrona uzupełniająca, 5% - status uchodźcy), decyzje negatywne - 44%, a umorzenia - 28%. 
Najwięcej decyzji o udzieleniu ochrony otrzymali wnioskodawcy z:
*Białorusi: 232 osoby (73% ogółu, uznawalność 100%),
*Rosji: 38 osób (12% ogółu, uznawalność 14%),
*Turcji: 17 osób (5% ogółu, uznawalność 85%).
Na terytorium RP w 2021 r. wydano 323 decyzje udzielających jednej z form ochrony, z czego 99% wydał Szef Urzędu, a 1% - Rada do Spraw Uchodźców. Średnia uznawalność wynosiła w 2021 r. 39%, co jest wartością rekordowo wysoką. Liczba spraw w toku w I instancji obejmujących wnioski pierwsze i kolejne (bez wznowionych postępowań) według stanu na dzień 31 maja wynosiła 1 287.</t>
  </si>
  <si>
    <t>alerty SIS</t>
  </si>
  <si>
    <t>W dalszym ciągu widoczne jest bardzo wysokie obciążenie w zakresie prowadzenia Wykazu osób, których pobyt na terytorium RP jest  niepożądany. W sierpniu Szef UdSC zrealizował ponad 2,4 tys. spraw dotyczących wykazu, spośród których do najliczniejszych  zaliczały się wpisy do Wykazu i wpisy SIS oraz alerty SIS i alerty pobytowe (stanowiły 82% wszystkich zadań realizowanych w tym obszarze).</t>
  </si>
  <si>
    <t>Cały czas widoczna jest także kontynuacja dużego obciążenia sprawami legalizacji w II instancji, ponieważ liczba składanych odwołań wciąż utrzymuje się na wysokim poziomie. Pomimo wzrostu liczby wniosków o legalizację liczba odwołań jest niemal taka sama jak w okresie styczeń-maj 2020 r.
W 2021 r. cudzoziemcy złożyli blisko 8,7 tys. odwołań i zażaleń w sprawach legalizacji pobytu (ponaglenia nie są wliczane). W większości były one związane z działalnością urzędów wojewódzkich: 8 tys. stanowiły odwołania, kolejne 8 tys. - ponaglenia na organ pierwszej instancji, a 0,2 tys. - zażalenia. Najwięcej odwołań dotyczyło decyzji wydawanych przez Wojewodę Mazowieckiego (7 tys., 79% ogółu złożonych odwołań - bez zażaleń i ponagleń, a 86% wśród odwołań złożonych do wojewodów). Pozostałe odwołania od decyzji dotyczyły rozstrzygnięć wydanych przez Straż Graniczną. 
Większość odwołań dotyczyła zezwolenia na pobyt czasowy (89%) oraz zobowiązania do powrotu (7%).
Do II instancji przekazywali swoje sprawy głównie obywatele Ukrainy (63%) oraz Białorusi (5%), a także Indii (4%), Rosji, Gruzji i Wietnamu (po 3%).
W tym samym czasie Szef Urzędu wydał łącznie 15,6 tys. rozstrzygnięć, z czego 39% stanowiło uchylenie decyzji I instancji: z czego decyzje przyznające prawo pobytu stanowiły 28%, 8% - uchylenie i umorzenie, a 3% uchylenie i przekazanie do ponownego rozpatrzenia. 8% to decyzje utrzymujące decyzję organu I instancji. Dalsze 11% rozstrzygnięć dotyczyło ponagleń na organ I instancji (zawarte w kategorii „inne”).
Według stanu na dzień 31 maja w toku znajdowało się 35 tys. postępowań, a średni czas trwania procedury wynosił 377 dni.</t>
  </si>
  <si>
    <t>Liczba spraw, które trafiają miesięcznie do Wydziału Konsultacji Wizowych wynosi nieco mniej niż połowę w porównaniu do okresu przed pandemią COVID-19 (marzec 2020: 29 tys.).  Spośród nadesłanych wniosków 6,5 tys. (52%) wpłynęło  z innego państwa członkowskiego. Dalsze 1,2 tys. (49%) stanowiły sprawy przekazane przez konsula: obowiązkowe (10%) i fakultatywne (39%). Spadek liczby wniosków o konsultację przełożył się na zmniejszenie liczby wydawanych decyzji. W maju 2021 r. w Urzędzie wydano 6,3 tys. decyzji (w marcu 2020:  44 tys.), 1,1 tys. w odpowiedzi na wnioski z innych państw (49%), a 1,1 tys. (53%) - na wnioski z konsulatów (9% - obligatoryjne, 42% - fakultatywne).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</si>
</sst>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5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7" fillId="0" borderId="0" xfId="10" applyNumberFormat="1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6" fillId="0" borderId="40" xfId="0" applyFont="1" applyBorder="1" applyAlignment="1" applyProtection="1">
      <alignment horizontal="center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8" fillId="34" borderId="26" xfId="43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28" xfId="10" applyFont="1" applyFill="1" applyBorder="1" applyAlignment="1" applyProtection="1">
      <alignment horizontal="center" vertical="center"/>
    </xf>
    <xf numFmtId="0" fontId="27" fillId="36" borderId="50" xfId="10" applyFont="1" applyFill="1" applyBorder="1" applyAlignment="1" applyProtection="1">
      <alignment horizontal="center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3" fontId="28" fillId="33" borderId="26" xfId="24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3" fontId="28" fillId="0" borderId="32" xfId="24" applyNumberFormat="1" applyFont="1" applyFill="1" applyBorder="1" applyAlignment="1" applyProtection="1">
      <alignment horizontal="right" vertical="center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3" fontId="27" fillId="33" borderId="46" xfId="10" applyNumberFormat="1" applyFont="1" applyFill="1" applyBorder="1" applyAlignment="1" applyProtection="1">
      <alignment horizontal="center" vertical="center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8" fillId="33" borderId="32" xfId="24" applyNumberFormat="1" applyFont="1" applyFill="1" applyBorder="1" applyAlignment="1" applyProtection="1">
      <alignment horizontal="right" vertical="center"/>
    </xf>
    <xf numFmtId="3" fontId="28" fillId="0" borderId="43" xfId="24" applyNumberFormat="1" applyFont="1" applyFill="1" applyBorder="1" applyAlignment="1" applyProtection="1">
      <alignment horizontal="righ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0" fillId="0" borderId="0" xfId="0" applyFont="1" applyProtection="1">
      <protection locked="0"/>
    </xf>
    <xf numFmtId="0" fontId="27" fillId="36" borderId="27" xfId="10" applyFont="1" applyFill="1" applyBorder="1" applyAlignment="1" applyProtection="1">
      <alignment horizontal="left" vertical="center"/>
    </xf>
    <xf numFmtId="0" fontId="27" fillId="36" borderId="28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32" xfId="0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8" fillId="35" borderId="32" xfId="43" applyFont="1" applyFill="1" applyBorder="1" applyAlignment="1" applyProtection="1">
      <alignment horizontal="right" vertical="center"/>
    </xf>
    <xf numFmtId="3" fontId="28" fillId="34" borderId="32" xfId="0" applyNumberFormat="1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3" fontId="28" fillId="0" borderId="43" xfId="0" applyNumberFormat="1" applyFont="1" applyFill="1" applyBorder="1" applyAlignment="1" applyProtection="1">
      <alignment horizontal="right" vertical="center"/>
    </xf>
    <xf numFmtId="3" fontId="28" fillId="0" borderId="32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3" fontId="27" fillId="34" borderId="45" xfId="0" applyNumberFormat="1" applyFont="1" applyFill="1" applyBorder="1" applyAlignment="1" applyProtection="1">
      <alignment horizontal="center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7" fillId="34" borderId="46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3" fontId="27" fillId="35" borderId="46" xfId="10" applyNumberFormat="1" applyFont="1" applyFill="1" applyBorder="1" applyAlignment="1" applyProtection="1">
      <alignment horizontal="center" vertical="center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tygodniowy'!$C$308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tygodniowy'!$G$308:$R$308</c:f>
              <c:numCache>
                <c:formatCode>General</c:formatCode>
                <c:ptCount val="12"/>
                <c:pt idx="0">
                  <c:v>376</c:v>
                </c:pt>
                <c:pt idx="2">
                  <c:v>520</c:v>
                </c:pt>
                <c:pt idx="4">
                  <c:v>10</c:v>
                </c:pt>
                <c:pt idx="6">
                  <c:v>27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7-4EA4-B190-D79359F67984}"/>
            </c:ext>
          </c:extLst>
        </c:ser>
        <c:ser>
          <c:idx val="1"/>
          <c:order val="1"/>
          <c:tx>
            <c:strRef>
              <c:f>'Meldunek tygodniowy'!$C$309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tygodniowy'!$G$309:$R$309</c:f>
              <c:numCache>
                <c:formatCode>General</c:formatCode>
                <c:ptCount val="12"/>
                <c:pt idx="0">
                  <c:v>40</c:v>
                </c:pt>
                <c:pt idx="2">
                  <c:v>75</c:v>
                </c:pt>
                <c:pt idx="4">
                  <c:v>102</c:v>
                </c:pt>
                <c:pt idx="6">
                  <c:v>252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A7-4EA4-B190-D79359F67984}"/>
            </c:ext>
          </c:extLst>
        </c:ser>
        <c:ser>
          <c:idx val="2"/>
          <c:order val="2"/>
          <c:tx>
            <c:strRef>
              <c:f>'Meldunek tygodniowy'!$C$310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tygodniowy'!$G$310:$R$310</c:f>
              <c:numCache>
                <c:formatCode>General</c:formatCode>
                <c:ptCount val="12"/>
                <c:pt idx="0">
                  <c:v>103</c:v>
                </c:pt>
                <c:pt idx="2">
                  <c:v>105</c:v>
                </c:pt>
                <c:pt idx="4">
                  <c:v>0</c:v>
                </c:pt>
                <c:pt idx="6">
                  <c:v>1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A7-4EA4-B190-D79359F67984}"/>
            </c:ext>
          </c:extLst>
        </c:ser>
        <c:ser>
          <c:idx val="3"/>
          <c:order val="3"/>
          <c:tx>
            <c:strRef>
              <c:f>'Meldunek tygodniowy'!$C$311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tygodniowy'!$G$311:$R$311</c:f>
              <c:numCache>
                <c:formatCode>General</c:formatCode>
                <c:ptCount val="12"/>
                <c:pt idx="0">
                  <c:v>30</c:v>
                </c:pt>
                <c:pt idx="2">
                  <c:v>42</c:v>
                </c:pt>
                <c:pt idx="4">
                  <c:v>26</c:v>
                </c:pt>
                <c:pt idx="6">
                  <c:v>43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A7-4EA4-B190-D79359F67984}"/>
            </c:ext>
          </c:extLst>
        </c:ser>
        <c:ser>
          <c:idx val="5"/>
          <c:order val="4"/>
          <c:tx>
            <c:strRef>
              <c:f>'Meldunek tygodniowy'!$C$312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tygodniowy'!$G$312:$R$312</c:f>
              <c:numCache>
                <c:formatCode>General</c:formatCode>
                <c:ptCount val="12"/>
                <c:pt idx="0">
                  <c:v>28</c:v>
                </c:pt>
                <c:pt idx="2">
                  <c:v>42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A7-4EA4-B190-D79359F67984}"/>
            </c:ext>
          </c:extLst>
        </c:ser>
        <c:ser>
          <c:idx val="4"/>
          <c:order val="5"/>
          <c:tx>
            <c:strRef>
              <c:f>'Meldunek tygodniowy'!$C$313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A7-4EA4-B190-D79359F679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tygodniowy'!$G$313:$R$313</c:f>
              <c:numCache>
                <c:formatCode>General</c:formatCode>
                <c:ptCount val="12"/>
                <c:pt idx="0">
                  <c:v>103</c:v>
                </c:pt>
                <c:pt idx="2">
                  <c:v>119</c:v>
                </c:pt>
                <c:pt idx="4">
                  <c:v>46</c:v>
                </c:pt>
                <c:pt idx="6">
                  <c:v>81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A7-4EA4-B190-D79359F67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tygodniowy'!$J$418,'Meldunek tygodniowy'!$M$418,'Meldunek tygodniowy'!$P$418,'Meldunek tygodniowy'!$S$418,'Meldunek tygodniowy'!$V$418)</c:f>
              <c:strCache>
                <c:ptCount val="5"/>
                <c:pt idx="0">
                  <c:v>27.04.2021 - 03.05.2021</c:v>
                </c:pt>
                <c:pt idx="1">
                  <c:v>04.05.2021 - 10.05.2021</c:v>
                </c:pt>
                <c:pt idx="2">
                  <c:v>11.05.2021 - 17.05.2021</c:v>
                </c:pt>
                <c:pt idx="3">
                  <c:v>18.05.2021 - 24.05.2021</c:v>
                </c:pt>
                <c:pt idx="4">
                  <c:v>25.05.2021 - 31.05.2021</c:v>
                </c:pt>
              </c:strCache>
            </c:strRef>
          </c:cat>
          <c:val>
            <c:numRef>
              <c:f>('Meldunek tygodniowy'!$J$419,'Meldunek tygodniowy'!$M$419,'Meldunek tygodniowy'!$P$419,'Meldunek tygodniowy'!$S$419,'Meldunek tygodniowy'!$V$419)</c:f>
              <c:numCache>
                <c:formatCode>#,##0</c:formatCode>
                <c:ptCount val="5"/>
                <c:pt idx="0">
                  <c:v>787</c:v>
                </c:pt>
                <c:pt idx="1">
                  <c:v>787</c:v>
                </c:pt>
                <c:pt idx="2">
                  <c:v>767</c:v>
                </c:pt>
                <c:pt idx="3">
                  <c:v>757</c:v>
                </c:pt>
                <c:pt idx="4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AA5-B141-3EC08FC613B4}"/>
            </c:ext>
          </c:extLst>
        </c:ser>
        <c:ser>
          <c:idx val="1"/>
          <c:order val="1"/>
          <c:tx>
            <c:strRef>
              <c:f>'Meldunek tygodniowy'!$B$420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tygodniowy'!$J$418,'Meldunek tygodniowy'!$M$418,'Meldunek tygodniowy'!$P$418,'Meldunek tygodniowy'!$S$418,'Meldunek tygodniowy'!$V$418)</c:f>
              <c:strCache>
                <c:ptCount val="5"/>
                <c:pt idx="0">
                  <c:v>27.04.2021 - 03.05.2021</c:v>
                </c:pt>
                <c:pt idx="1">
                  <c:v>04.05.2021 - 10.05.2021</c:v>
                </c:pt>
                <c:pt idx="2">
                  <c:v>11.05.2021 - 17.05.2021</c:v>
                </c:pt>
                <c:pt idx="3">
                  <c:v>18.05.2021 - 24.05.2021</c:v>
                </c:pt>
                <c:pt idx="4">
                  <c:v>25.05.2021 - 31.05.2021</c:v>
                </c:pt>
              </c:strCache>
            </c:strRef>
          </c:cat>
          <c:val>
            <c:numRef>
              <c:f>('Meldunek tygodniowy'!$J$420,'Meldunek tygodniowy'!$M$420,'Meldunek tygodniowy'!$P$420,'Meldunek tygodniowy'!$S$420,'Meldunek tygodniowy'!$V$420)</c:f>
              <c:numCache>
                <c:formatCode>#,##0</c:formatCode>
                <c:ptCount val="5"/>
                <c:pt idx="0">
                  <c:v>2794</c:v>
                </c:pt>
                <c:pt idx="1">
                  <c:v>2830</c:v>
                </c:pt>
                <c:pt idx="2">
                  <c:v>2873</c:v>
                </c:pt>
                <c:pt idx="3">
                  <c:v>2863</c:v>
                </c:pt>
                <c:pt idx="4">
                  <c:v>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AA5-B141-3EC08FC613B4}"/>
            </c:ext>
          </c:extLst>
        </c:ser>
        <c:ser>
          <c:idx val="5"/>
          <c:order val="2"/>
          <c:tx>
            <c:strRef>
              <c:f>'Meldunek tygodniowy'!$B$423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tygodniowy'!$J$418,'Meldunek tygodniowy'!$M$418,'Meldunek tygodniowy'!$P$418,'Meldunek tygodniowy'!$S$418,'Meldunek tygodniowy'!$V$418)</c:f>
              <c:strCache>
                <c:ptCount val="5"/>
                <c:pt idx="0">
                  <c:v>27.04.2021 - 03.05.2021</c:v>
                </c:pt>
                <c:pt idx="1">
                  <c:v>04.05.2021 - 10.05.2021</c:v>
                </c:pt>
                <c:pt idx="2">
                  <c:v>11.05.2021 - 17.05.2021</c:v>
                </c:pt>
                <c:pt idx="3">
                  <c:v>18.05.2021 - 24.05.2021</c:v>
                </c:pt>
                <c:pt idx="4">
                  <c:v>25.05.2021 - 31.05.2021</c:v>
                </c:pt>
              </c:strCache>
            </c:strRef>
          </c:cat>
          <c:val>
            <c:numRef>
              <c:f>('Meldunek tygodniowy'!$J$423,'Meldunek tygodniowy'!$M$423,'Meldunek tygodniowy'!$P$423,'Meldunek tygodniowy'!$S$423,'Meldunek tygodniowy'!$V$423)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AA5-B141-3EC08FC613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7688</c:v>
                </c:pt>
                <c:pt idx="2">
                  <c:v>932</c:v>
                </c:pt>
                <c:pt idx="3">
                  <c:v>4228</c:v>
                </c:pt>
                <c:pt idx="4">
                  <c:v>467</c:v>
                </c:pt>
                <c:pt idx="5">
                  <c:v>1119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E-48B9-B31B-2F8604D5E6AC}"/>
            </c:ext>
          </c:extLst>
        </c:ser>
        <c:ser>
          <c:idx val="0"/>
          <c:order val="1"/>
          <c:tx>
            <c:strRef>
              <c:f>'Meldunek tygodniowy'!$C$136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295</c:v>
                </c:pt>
                <c:pt idx="2">
                  <c:v>34</c:v>
                </c:pt>
                <c:pt idx="3">
                  <c:v>43</c:v>
                </c:pt>
                <c:pt idx="4">
                  <c:v>19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AE-48B9-B31B-2F8604D5E6AC}"/>
            </c:ext>
          </c:extLst>
        </c:ser>
        <c:ser>
          <c:idx val="1"/>
          <c:order val="2"/>
          <c:tx>
            <c:strRef>
              <c:f>'Meldunek tygodniowy'!$C$137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98</c:v>
                </c:pt>
                <c:pt idx="2">
                  <c:v>28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AE-48B9-B31B-2F8604D5E6AC}"/>
            </c:ext>
          </c:extLst>
        </c:ser>
        <c:ser>
          <c:idx val="2"/>
          <c:order val="3"/>
          <c:tx>
            <c:strRef>
              <c:f>'Meldunek tygodniowy'!$C$138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AE-48B9-B31B-2F8604D5E6AC}"/>
            </c:ext>
          </c:extLst>
        </c:ser>
        <c:ser>
          <c:idx val="3"/>
          <c:order val="4"/>
          <c:tx>
            <c:strRef>
              <c:f>'Meldunek tygodniowy'!$C$139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E-48B9-B31B-2F8604D5E6AC}"/>
            </c:ext>
          </c:extLst>
        </c:ser>
        <c:ser>
          <c:idx val="4"/>
          <c:order val="5"/>
          <c:tx>
            <c:strRef>
              <c:f>'Meldunek tygodniowy'!$C$140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AE-48B9-B31B-2F8604D5E6AC}"/>
            </c:ext>
          </c:extLst>
        </c:ser>
        <c:ser>
          <c:idx val="5"/>
          <c:order val="6"/>
          <c:tx>
            <c:strRef>
              <c:f>'Meldunek tygodniowy'!$C$141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E-48B9-B31B-2F8604D5E6AC}"/>
            </c:ext>
          </c:extLst>
        </c:ser>
        <c:ser>
          <c:idx val="6"/>
          <c:order val="7"/>
          <c:tx>
            <c:strRef>
              <c:f>'Meldunek tygodniowy'!$C$142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E-48B9-B31B-2F8604D5E6AC}"/>
            </c:ext>
          </c:extLst>
        </c:ser>
        <c:ser>
          <c:idx val="7"/>
          <c:order val="8"/>
          <c:tx>
            <c:strRef>
              <c:f>'Meldunek tygodniowy'!$C$143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AE-48B9-B31B-2F8604D5E6AC}"/>
            </c:ext>
          </c:extLst>
        </c:ser>
        <c:ser>
          <c:idx val="9"/>
          <c:order val="9"/>
          <c:tx>
            <c:strRef>
              <c:f>'Meldunek tygodniowy'!$C$144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AE-48B9-B31B-2F8604D5E6AC}"/>
            </c:ext>
          </c:extLst>
        </c:ser>
        <c:ser>
          <c:idx val="10"/>
          <c:order val="10"/>
          <c:tx>
            <c:strRef>
              <c:f>'Meldunek tygodniowy'!$C$145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564</c:v>
                </c:pt>
                <c:pt idx="2">
                  <c:v>286</c:v>
                </c:pt>
                <c:pt idx="3">
                  <c:v>26</c:v>
                </c:pt>
                <c:pt idx="4">
                  <c:v>34</c:v>
                </c:pt>
                <c:pt idx="5">
                  <c:v>122</c:v>
                </c:pt>
                <c:pt idx="6">
                  <c:v>25</c:v>
                </c:pt>
                <c:pt idx="7">
                  <c:v>0</c:v>
                </c:pt>
                <c:pt idx="8">
                  <c:v>127</c:v>
                </c:pt>
                <c:pt idx="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AE-48B9-B31B-2F8604D5E6AC}"/>
            </c:ext>
          </c:extLst>
        </c:ser>
        <c:ser>
          <c:idx val="11"/>
          <c:order val="11"/>
          <c:tx>
            <c:strRef>
              <c:f>'Meldunek tygodniowy'!$C$146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AE-48B9-B31B-2F8604D5E6AC}"/>
            </c:ext>
          </c:extLst>
        </c:ser>
        <c:ser>
          <c:idx val="12"/>
          <c:order val="12"/>
          <c:tx>
            <c:strRef>
              <c:f>'Meldunek tygodniowy'!$C$147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AE-48B9-B31B-2F8604D5E6AC}"/>
            </c:ext>
          </c:extLst>
        </c:ser>
        <c:ser>
          <c:idx val="13"/>
          <c:order val="13"/>
          <c:tx>
            <c:strRef>
              <c:f>'Meldunek tygodniowy'!$C$148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AE-48B9-B31B-2F8604D5E6AC}"/>
            </c:ext>
          </c:extLst>
        </c:ser>
        <c:ser>
          <c:idx val="14"/>
          <c:order val="14"/>
          <c:tx>
            <c:strRef>
              <c:f>'Meldunek tygodniowy'!$C$149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AE-48B9-B31B-2F8604D5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tygodniowy'!$C$275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tygodniowy'!$G$273:$J$274,'Meldunek tygodniowy'!$K$273:$N$274,'Meldunek tygodniowy'!$O$273:$R$274)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tygodniowy'!$G$275:$R$275</c:f>
              <c:numCache>
                <c:formatCode>General</c:formatCode>
                <c:ptCount val="12"/>
                <c:pt idx="0">
                  <c:v>97</c:v>
                </c:pt>
                <c:pt idx="2">
                  <c:v>142</c:v>
                </c:pt>
                <c:pt idx="4">
                  <c:v>4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2CC-8552-58510310B6AF}"/>
            </c:ext>
          </c:extLst>
        </c:ser>
        <c:ser>
          <c:idx val="1"/>
          <c:order val="1"/>
          <c:tx>
            <c:strRef>
              <c:f>'Meldunek tygodniowy'!$C$276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tygodniowy'!$G$273:$J$274,'Meldunek tygodniowy'!$K$273:$N$274,'Meldunek tygodniowy'!$O$273:$R$274)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5</c:v>
                </c:pt>
                <c:pt idx="2">
                  <c:v>8</c:v>
                </c:pt>
                <c:pt idx="4">
                  <c:v>17</c:v>
                </c:pt>
                <c:pt idx="6">
                  <c:v>38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2CC-8552-58510310B6AF}"/>
            </c:ext>
          </c:extLst>
        </c:ser>
        <c:ser>
          <c:idx val="2"/>
          <c:order val="2"/>
          <c:tx>
            <c:strRef>
              <c:f>'Meldunek tygodniowy'!$C$277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tygodniowy'!$G$273:$J$274,'Meldunek tygodniowy'!$K$273:$N$274,'Meldunek tygodniowy'!$O$273:$R$274)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25</c:v>
                </c:pt>
                <c:pt idx="2">
                  <c:v>27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2CC-8552-58510310B6AF}"/>
            </c:ext>
          </c:extLst>
        </c:ser>
        <c:ser>
          <c:idx val="3"/>
          <c:order val="3"/>
          <c:tx>
            <c:strRef>
              <c:f>'Meldunek tygodniowy'!$C$278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tygodniowy'!$G$273:$J$274,'Meldunek tygodniowy'!$K$273:$N$274,'Meldunek tygodniowy'!$O$273:$R$274)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2F-42CC-8552-58510310B6AF}"/>
            </c:ext>
          </c:extLst>
        </c:ser>
        <c:ser>
          <c:idx val="5"/>
          <c:order val="4"/>
          <c:tx>
            <c:strRef>
              <c:f>'Meldunek tygodniowy'!$C$279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tygodniowy'!$G$279:$R$279</c:f>
              <c:numCache>
                <c:formatCode>General</c:formatCode>
                <c:ptCount val="12"/>
                <c:pt idx="0">
                  <c:v>8</c:v>
                </c:pt>
                <c:pt idx="2">
                  <c:v>12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2F-42CC-8552-58510310B6AF}"/>
            </c:ext>
          </c:extLst>
        </c:ser>
        <c:ser>
          <c:idx val="4"/>
          <c:order val="5"/>
          <c:tx>
            <c:strRef>
              <c:f>'Meldunek tygodniowy'!$C$280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tygodniowy'!$G$273:$J$274,'Meldunek tygodniowy'!$K$273:$N$274,'Meldunek tygodniowy'!$O$273:$R$274)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21</c:v>
                </c:pt>
                <c:pt idx="2">
                  <c:v>24</c:v>
                </c:pt>
                <c:pt idx="4">
                  <c:v>10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2F-42CC-8552-58510310B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01.05.2021 - 31.05.2021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24248</c:v>
                </c:pt>
                <c:pt idx="1">
                  <c:v>15613</c:v>
                </c:pt>
                <c:pt idx="2">
                  <c:v>3326</c:v>
                </c:pt>
                <c:pt idx="3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74C-A448-F2DA59B1E093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01.05.2021 - 31.05.2021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1861</c:v>
                </c:pt>
                <c:pt idx="1">
                  <c:v>1164</c:v>
                </c:pt>
                <c:pt idx="2">
                  <c:v>270</c:v>
                </c:pt>
                <c:pt idx="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74C-A448-F2DA59B1E093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01.05.2021 - 31.05.2021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704</c:v>
                </c:pt>
                <c:pt idx="1">
                  <c:v>296</c:v>
                </c:pt>
                <c:pt idx="2">
                  <c:v>42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7B-474C-A448-F2DA59B1E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tygodniowy'!$D$220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tygodniowy'!$H$220:$K$220</c:f>
              <c:numCache>
                <c:formatCode>#,##0</c:formatCode>
                <c:ptCount val="4"/>
                <c:pt idx="0">
                  <c:v>6525</c:v>
                </c:pt>
                <c:pt idx="3">
                  <c:v>6115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tygodniowy'!$H$219:$K$219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FC2-48A5-89B2-4F765704D93C}"/>
            </c:ext>
          </c:extLst>
        </c:ser>
        <c:ser>
          <c:idx val="1"/>
          <c:order val="1"/>
          <c:tx>
            <c:strRef>
              <c:f>'Meldunek tygodniowy'!$D$221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tygodniowy'!$H$221:$K$221</c:f>
              <c:numCache>
                <c:formatCode>#,##0</c:formatCode>
                <c:ptCount val="4"/>
                <c:pt idx="0">
                  <c:v>1229</c:v>
                </c:pt>
                <c:pt idx="3">
                  <c:v>1093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tygodniowy'!$H$219:$K$219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FC2-48A5-89B2-4F765704D93C}"/>
            </c:ext>
          </c:extLst>
        </c:ser>
        <c:ser>
          <c:idx val="0"/>
          <c:order val="2"/>
          <c:tx>
            <c:strRef>
              <c:f>'Meldunek tygodniowy'!$D$222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tygodniowy'!$H$222:$K$222</c:f>
              <c:numCache>
                <c:formatCode>#,##0</c:formatCode>
                <c:ptCount val="4"/>
                <c:pt idx="0">
                  <c:v>4912</c:v>
                </c:pt>
                <c:pt idx="3">
                  <c:v>5222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tygodniowy'!$H$219:$K$219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FC2-48A5-89B2-4F765704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01.01.2021 - 31.05.2021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132770</c:v>
                </c:pt>
                <c:pt idx="1">
                  <c:v>78523</c:v>
                </c:pt>
                <c:pt idx="2">
                  <c:v>15846</c:v>
                </c:pt>
                <c:pt idx="3">
                  <c:v>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A-472D-8502-6520562751F4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01.01.2021 - 31.05.2021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8839</c:v>
                </c:pt>
                <c:pt idx="1">
                  <c:v>6602</c:v>
                </c:pt>
                <c:pt idx="2">
                  <c:v>1047</c:v>
                </c:pt>
                <c:pt idx="3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A-472D-8502-6520562751F4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01.01.2021 - 31.05.2021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3054</c:v>
                </c:pt>
                <c:pt idx="1">
                  <c:v>1627</c:v>
                </c:pt>
                <c:pt idx="2">
                  <c:v>258</c:v>
                </c:pt>
                <c:pt idx="3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A-472D-8502-65205627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317</xdr:row>
      <xdr:rowOff>0</xdr:rowOff>
    </xdr:from>
    <xdr:to>
      <xdr:col>24</xdr:col>
      <xdr:colOff>19051</xdr:colOff>
      <xdr:row>336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426</xdr:row>
      <xdr:rowOff>0</xdr:rowOff>
    </xdr:from>
    <xdr:to>
      <xdr:col>23</xdr:col>
      <xdr:colOff>9525</xdr:colOff>
      <xdr:row>439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151</xdr:row>
      <xdr:rowOff>69397</xdr:rowOff>
    </xdr:from>
    <xdr:to>
      <xdr:col>23</xdr:col>
      <xdr:colOff>1</xdr:colOff>
      <xdr:row>170</xdr:row>
      <xdr:rowOff>134470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281</xdr:row>
      <xdr:rowOff>142193</xdr:rowOff>
    </xdr:from>
    <xdr:to>
      <xdr:col>23</xdr:col>
      <xdr:colOff>238126</xdr:colOff>
      <xdr:row>299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0</xdr:rowOff>
    </xdr:from>
    <xdr:to>
      <xdr:col>23</xdr:col>
      <xdr:colOff>9525</xdr:colOff>
      <xdr:row>41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224</xdr:row>
      <xdr:rowOff>2</xdr:rowOff>
    </xdr:from>
    <xdr:to>
      <xdr:col>21</xdr:col>
      <xdr:colOff>238125</xdr:colOff>
      <xdr:row>235</xdr:row>
      <xdr:rowOff>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371</xdr:row>
      <xdr:rowOff>0</xdr:rowOff>
    </xdr:from>
    <xdr:to>
      <xdr:col>20</xdr:col>
      <xdr:colOff>234084</xdr:colOff>
      <xdr:row>371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310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338</xdr:row>
      <xdr:rowOff>173692</xdr:rowOff>
    </xdr:from>
    <xdr:to>
      <xdr:col>25</xdr:col>
      <xdr:colOff>0</xdr:colOff>
      <xdr:row>350</xdr:row>
      <xdr:rowOff>44824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71607457"/>
          <a:ext cx="8706349" cy="192554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364</xdr:row>
      <xdr:rowOff>149411</xdr:rowOff>
    </xdr:from>
    <xdr:to>
      <xdr:col>25</xdr:col>
      <xdr:colOff>0</xdr:colOff>
      <xdr:row>371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76566058"/>
          <a:ext cx="8706349" cy="149411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399</xdr:row>
      <xdr:rowOff>169208</xdr:rowOff>
    </xdr:from>
    <xdr:to>
      <xdr:col>25</xdr:col>
      <xdr:colOff>0</xdr:colOff>
      <xdr:row>412</xdr:row>
      <xdr:rowOff>171824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85005208"/>
          <a:ext cx="8706349" cy="243055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134471</xdr:rowOff>
    </xdr:from>
    <xdr:to>
      <xdr:col>25</xdr:col>
      <xdr:colOff>0</xdr:colOff>
      <xdr:row>446</xdr:row>
      <xdr:rowOff>156883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94712118"/>
          <a:ext cx="8706349" cy="1143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44825</xdr:colOff>
      <xdr:row>86</xdr:row>
      <xdr:rowOff>176678</xdr:rowOff>
    </xdr:from>
    <xdr:to>
      <xdr:col>25</xdr:col>
      <xdr:colOff>44825</xdr:colOff>
      <xdr:row>110</xdr:row>
      <xdr:rowOff>3111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825" y="19241619"/>
          <a:ext cx="8949765" cy="430878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173</xdr:row>
      <xdr:rowOff>149412</xdr:rowOff>
    </xdr:from>
    <xdr:to>
      <xdr:col>25</xdr:col>
      <xdr:colOff>0</xdr:colOff>
      <xdr:row>193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6217412"/>
          <a:ext cx="8706349" cy="416111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211</xdr:row>
      <xdr:rowOff>0</xdr:rowOff>
    </xdr:from>
    <xdr:to>
      <xdr:col>25</xdr:col>
      <xdr:colOff>0</xdr:colOff>
      <xdr:row>215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236</xdr:row>
      <xdr:rowOff>0</xdr:rowOff>
    </xdr:from>
    <xdr:to>
      <xdr:col>25</xdr:col>
      <xdr:colOff>0</xdr:colOff>
      <xdr:row>243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14941</xdr:colOff>
      <xdr:row>260</xdr:row>
      <xdr:rowOff>149412</xdr:rowOff>
    </xdr:from>
    <xdr:to>
      <xdr:col>25</xdr:col>
      <xdr:colOff>0</xdr:colOff>
      <xdr:row>264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4941" y="55812765"/>
          <a:ext cx="8706349" cy="16914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451</xdr:row>
      <xdr:rowOff>190499</xdr:rowOff>
    </xdr:from>
    <xdr:to>
      <xdr:col>25</xdr:col>
      <xdr:colOff>0</xdr:colOff>
      <xdr:row>467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473"/>
  <sheetViews>
    <sheetView showGridLines="0" tabSelected="1" view="pageBreakPreview" zoomScale="85" zoomScaleNormal="70" zoomScaleSheetLayoutView="85" zoomScalePageLayoutView="70" workbookViewId="0">
      <selection activeCell="S4" sqref="S4"/>
    </sheetView>
  </sheetViews>
  <sheetFormatPr defaultColWidth="4.1796875" defaultRowHeight="14.5" x14ac:dyDescent="0.35"/>
  <cols>
    <col min="1" max="13" width="5" style="3" customWidth="1"/>
    <col min="14" max="15" width="6" style="3" customWidth="1"/>
    <col min="16" max="16" width="5" style="3" customWidth="1"/>
    <col min="17" max="17" width="5.81640625" style="3" customWidth="1"/>
    <col min="18" max="20" width="5" style="3" customWidth="1"/>
    <col min="21" max="21" width="6" style="3" customWidth="1"/>
    <col min="22" max="24" width="5" style="3" customWidth="1"/>
    <col min="25" max="25" width="3.81640625" style="6" customWidth="1"/>
    <col min="26" max="16384" width="4.1796875" style="3"/>
  </cols>
  <sheetData>
    <row r="1" spans="1:26" x14ac:dyDescent="0.35">
      <c r="T1" s="47"/>
      <c r="U1" s="48"/>
      <c r="V1" s="48"/>
      <c r="W1" s="48"/>
      <c r="X1" s="48"/>
      <c r="Y1" s="48"/>
      <c r="Z1" s="48"/>
    </row>
    <row r="2" spans="1:26" x14ac:dyDescent="0.35">
      <c r="Q2" s="5"/>
      <c r="T2" s="48"/>
      <c r="U2" s="48"/>
      <c r="V2" s="48"/>
      <c r="W2" s="48"/>
      <c r="X2" s="48"/>
      <c r="Y2" s="48"/>
      <c r="Z2" s="48"/>
    </row>
    <row r="3" spans="1:26" x14ac:dyDescent="0.35">
      <c r="T3" s="48"/>
      <c r="U3" s="48"/>
      <c r="V3" s="48"/>
      <c r="W3" s="48"/>
      <c r="X3" s="48"/>
      <c r="Y3" s="48"/>
      <c r="Z3" s="48"/>
    </row>
    <row r="4" spans="1:26" x14ac:dyDescent="0.35">
      <c r="T4" s="48"/>
      <c r="U4" s="48"/>
      <c r="V4" s="48"/>
      <c r="W4" s="48"/>
      <c r="X4" s="48"/>
      <c r="Y4" s="48"/>
      <c r="Z4" s="48"/>
    </row>
    <row r="5" spans="1:26" x14ac:dyDescent="0.35">
      <c r="E5" s="295" t="s">
        <v>66</v>
      </c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T5" s="48"/>
      <c r="U5" s="48"/>
      <c r="V5" s="48"/>
      <c r="W5" s="48"/>
      <c r="X5" s="48"/>
      <c r="Y5" s="48"/>
      <c r="Z5" s="48"/>
    </row>
    <row r="6" spans="1:26" x14ac:dyDescent="0.35"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T6" s="48"/>
      <c r="U6" s="48"/>
      <c r="V6" s="48"/>
      <c r="W6" s="48"/>
      <c r="X6" s="48"/>
      <c r="Y6" s="48"/>
      <c r="Z6" s="48"/>
    </row>
    <row r="7" spans="1:26" x14ac:dyDescent="0.35"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T7" s="48"/>
      <c r="U7" s="48"/>
      <c r="V7" s="48"/>
      <c r="W7" s="48"/>
      <c r="X7" s="48"/>
      <c r="Y7" s="48"/>
      <c r="Z7" s="48"/>
    </row>
    <row r="8" spans="1:26" x14ac:dyDescent="0.35"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T8" s="48"/>
      <c r="U8" s="48"/>
      <c r="V8" s="48"/>
      <c r="W8" s="48"/>
      <c r="X8" s="48"/>
      <c r="Y8" s="48"/>
      <c r="Z8" s="48"/>
    </row>
    <row r="9" spans="1:26" ht="19.5" x14ac:dyDescent="0.45">
      <c r="E9" s="296" t="str">
        <f>CONCATENATE("w okresie ",Arkusz18!A2," - ",Arkusz18!B2," r.")</f>
        <v>w okresie 01.05.2021 - 31.05.2021 r.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T9" s="48"/>
      <c r="U9" s="48"/>
      <c r="V9" s="48"/>
      <c r="W9" s="48"/>
      <c r="X9" s="48"/>
      <c r="Y9" s="48"/>
      <c r="Z9" s="48"/>
    </row>
    <row r="10" spans="1:26" x14ac:dyDescent="0.35">
      <c r="T10" s="48"/>
      <c r="U10" s="48"/>
      <c r="V10" s="48"/>
      <c r="W10" s="48"/>
      <c r="X10" s="48"/>
      <c r="Y10" s="48"/>
      <c r="Z10" s="48"/>
    </row>
    <row r="11" spans="1:26" x14ac:dyDescent="0.35">
      <c r="T11" s="48"/>
      <c r="U11" s="48"/>
      <c r="V11" s="48"/>
      <c r="W11" s="48"/>
      <c r="X11" s="48"/>
      <c r="Y11" s="48"/>
      <c r="Z11" s="48"/>
    </row>
    <row r="12" spans="1:26" x14ac:dyDescent="0.35">
      <c r="T12" s="48"/>
      <c r="U12" s="48"/>
      <c r="V12" s="48"/>
      <c r="W12" s="48"/>
      <c r="X12" s="48"/>
      <c r="Y12" s="48"/>
      <c r="Z12" s="48"/>
    </row>
    <row r="13" spans="1:26" x14ac:dyDescent="0.35">
      <c r="T13" s="48"/>
      <c r="U13" s="48"/>
      <c r="V13" s="48"/>
      <c r="W13" s="48"/>
      <c r="X13" s="48"/>
      <c r="Y13" s="48"/>
      <c r="Z13" s="48"/>
    </row>
    <row r="14" spans="1:26" x14ac:dyDescent="0.35">
      <c r="T14" s="48"/>
      <c r="U14" s="48"/>
      <c r="V14" s="48"/>
      <c r="W14" s="48"/>
      <c r="X14" s="48"/>
      <c r="Y14" s="48"/>
      <c r="Z14" s="48"/>
    </row>
    <row r="15" spans="1:26" ht="18" x14ac:dyDescent="0.35">
      <c r="A15" s="8" t="s">
        <v>70</v>
      </c>
      <c r="T15" s="48"/>
      <c r="U15" s="48"/>
      <c r="V15" s="48"/>
      <c r="W15" s="48"/>
      <c r="X15" s="48"/>
      <c r="Y15" s="48"/>
      <c r="Z15" s="48"/>
    </row>
    <row r="16" spans="1:26" ht="18" x14ac:dyDescent="0.35">
      <c r="A16" s="8"/>
    </row>
    <row r="18" spans="1:23" x14ac:dyDescent="0.35">
      <c r="A18" s="131" t="s">
        <v>140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3" x14ac:dyDescent="0.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1:23" x14ac:dyDescent="0.3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1:23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ht="28.5" customHeight="1" x14ac:dyDescent="0.35">
      <c r="G22" s="82" t="s">
        <v>2</v>
      </c>
      <c r="H22" s="83"/>
      <c r="I22" s="83"/>
      <c r="J22" s="83"/>
      <c r="K22" s="83" t="s">
        <v>3</v>
      </c>
      <c r="L22" s="83"/>
      <c r="M22" s="86" t="str">
        <f>CONCATENATE("decyzje ",Arkusz18!A2," - ",Arkusz18!B2," r.")</f>
        <v>decyzje 01.05.2021 - 31.05.2021 r.</v>
      </c>
      <c r="N22" s="86"/>
      <c r="O22" s="86"/>
      <c r="P22" s="86"/>
      <c r="Q22" s="86"/>
      <c r="R22" s="87"/>
    </row>
    <row r="23" spans="1:23" ht="60" customHeight="1" x14ac:dyDescent="0.35">
      <c r="G23" s="84"/>
      <c r="H23" s="85"/>
      <c r="I23" s="85"/>
      <c r="J23" s="85"/>
      <c r="K23" s="85"/>
      <c r="L23" s="85"/>
      <c r="M23" s="88" t="s">
        <v>25</v>
      </c>
      <c r="N23" s="88"/>
      <c r="O23" s="88" t="s">
        <v>26</v>
      </c>
      <c r="P23" s="88"/>
      <c r="Q23" s="88" t="s">
        <v>27</v>
      </c>
      <c r="R23" s="103"/>
    </row>
    <row r="24" spans="1:23" x14ac:dyDescent="0.35">
      <c r="G24" s="224" t="s">
        <v>34</v>
      </c>
      <c r="H24" s="225"/>
      <c r="I24" s="225"/>
      <c r="J24" s="225"/>
      <c r="K24" s="174">
        <f>Arkusz9!B5</f>
        <v>24248</v>
      </c>
      <c r="L24" s="174"/>
      <c r="M24" s="109">
        <f>Arkusz9!B3</f>
        <v>15613</v>
      </c>
      <c r="N24" s="109"/>
      <c r="O24" s="109">
        <f>Arkusz9!B2</f>
        <v>3326</v>
      </c>
      <c r="P24" s="109"/>
      <c r="Q24" s="109">
        <f>Arkusz9!B4</f>
        <v>912</v>
      </c>
      <c r="R24" s="110"/>
    </row>
    <row r="25" spans="1:23" x14ac:dyDescent="0.35">
      <c r="G25" s="262" t="s">
        <v>35</v>
      </c>
      <c r="H25" s="263"/>
      <c r="I25" s="263"/>
      <c r="J25" s="263"/>
      <c r="K25" s="261">
        <f>Arkusz9!B13</f>
        <v>1861</v>
      </c>
      <c r="L25" s="261"/>
      <c r="M25" s="266">
        <f>Arkusz9!B11</f>
        <v>1164</v>
      </c>
      <c r="N25" s="266"/>
      <c r="O25" s="266">
        <f>Arkusz9!B10</f>
        <v>270</v>
      </c>
      <c r="P25" s="266"/>
      <c r="Q25" s="266">
        <f>Arkusz9!B12</f>
        <v>88</v>
      </c>
      <c r="R25" s="267"/>
    </row>
    <row r="26" spans="1:23" ht="15" thickBot="1" x14ac:dyDescent="0.4">
      <c r="G26" s="96" t="s">
        <v>24</v>
      </c>
      <c r="H26" s="97"/>
      <c r="I26" s="97"/>
      <c r="J26" s="97"/>
      <c r="K26" s="223">
        <f>Arkusz9!B9</f>
        <v>704</v>
      </c>
      <c r="L26" s="223"/>
      <c r="M26" s="221">
        <f>Arkusz9!B7</f>
        <v>296</v>
      </c>
      <c r="N26" s="221"/>
      <c r="O26" s="221">
        <f>Arkusz9!B6</f>
        <v>42</v>
      </c>
      <c r="P26" s="221"/>
      <c r="Q26" s="221">
        <f>Arkusz9!B8</f>
        <v>32</v>
      </c>
      <c r="R26" s="222"/>
    </row>
    <row r="27" spans="1:23" ht="15" thickBot="1" x14ac:dyDescent="0.4">
      <c r="G27" s="291" t="s">
        <v>72</v>
      </c>
      <c r="H27" s="292"/>
      <c r="I27" s="292"/>
      <c r="J27" s="292"/>
      <c r="K27" s="264">
        <f>SUM(K24:K26)</f>
        <v>26813</v>
      </c>
      <c r="L27" s="264"/>
      <c r="M27" s="264">
        <f>SUM(M24:M26)</f>
        <v>17073</v>
      </c>
      <c r="N27" s="264"/>
      <c r="O27" s="264">
        <f>SUM(O24:O26)</f>
        <v>3638</v>
      </c>
      <c r="P27" s="264"/>
      <c r="Q27" s="264">
        <f>SUM(Q24:Q26)</f>
        <v>1032</v>
      </c>
      <c r="R27" s="265"/>
    </row>
    <row r="30" spans="1:23" x14ac:dyDescent="0.35">
      <c r="V30" s="11"/>
      <c r="W30" s="11"/>
    </row>
    <row r="36" spans="7:25" x14ac:dyDescent="0.35">
      <c r="V36" s="24"/>
      <c r="W36" s="24"/>
      <c r="X36" s="24"/>
      <c r="Y36" s="25"/>
    </row>
    <row r="37" spans="7:25" x14ac:dyDescent="0.35">
      <c r="V37" s="24"/>
      <c r="W37" s="24"/>
      <c r="X37" s="24"/>
      <c r="Y37" s="25"/>
    </row>
    <row r="38" spans="7:25" x14ac:dyDescent="0.35">
      <c r="V38" s="24"/>
      <c r="W38" s="24"/>
      <c r="X38" s="24"/>
      <c r="Y38" s="25"/>
    </row>
    <row r="39" spans="7:25" x14ac:dyDescent="0.35">
      <c r="V39" s="24"/>
      <c r="W39" s="24"/>
      <c r="X39" s="24"/>
      <c r="Y39" s="25"/>
    </row>
    <row r="40" spans="7:25" x14ac:dyDescent="0.35">
      <c r="V40" s="24"/>
      <c r="W40" s="24"/>
      <c r="X40" s="24"/>
      <c r="Y40" s="25"/>
    </row>
    <row r="41" spans="7:25" x14ac:dyDescent="0.35">
      <c r="V41" s="24"/>
      <c r="W41" s="24"/>
      <c r="X41" s="24"/>
      <c r="Y41" s="25"/>
    </row>
    <row r="42" spans="7:25" x14ac:dyDescent="0.35">
      <c r="V42" s="24"/>
      <c r="W42" s="24"/>
      <c r="X42" s="24"/>
      <c r="Y42" s="25"/>
    </row>
    <row r="43" spans="7:25" x14ac:dyDescent="0.35">
      <c r="V43" s="24"/>
      <c r="W43" s="24"/>
      <c r="X43" s="24"/>
      <c r="Y43" s="25"/>
    </row>
    <row r="44" spans="7:25" ht="15" thickBot="1" x14ac:dyDescent="0.4">
      <c r="V44" s="24"/>
      <c r="W44" s="24"/>
      <c r="X44" s="24"/>
      <c r="Y44" s="25"/>
    </row>
    <row r="45" spans="7:25" ht="63.75" customHeight="1" x14ac:dyDescent="0.35">
      <c r="G45" s="70" t="s">
        <v>2</v>
      </c>
      <c r="H45" s="71"/>
      <c r="I45" s="71"/>
      <c r="J45" s="71"/>
      <c r="K45" s="71"/>
      <c r="L45" s="71"/>
      <c r="M45" s="71"/>
      <c r="N45" s="71"/>
      <c r="O45" s="74" t="s">
        <v>3</v>
      </c>
      <c r="P45" s="74"/>
      <c r="Q45" s="65" t="s">
        <v>77</v>
      </c>
      <c r="R45" s="66"/>
      <c r="U45" s="24"/>
      <c r="V45" s="24"/>
      <c r="W45" s="24"/>
      <c r="X45" s="24"/>
      <c r="Y45" s="25"/>
    </row>
    <row r="46" spans="7:25" x14ac:dyDescent="0.35">
      <c r="G46" s="72"/>
      <c r="H46" s="73"/>
      <c r="I46" s="73"/>
      <c r="J46" s="73"/>
      <c r="K46" s="73"/>
      <c r="L46" s="73"/>
      <c r="M46" s="73"/>
      <c r="N46" s="73"/>
      <c r="O46" s="75"/>
      <c r="P46" s="75"/>
      <c r="Q46" s="67"/>
      <c r="R46" s="68"/>
      <c r="U46" s="24"/>
      <c r="V46" s="24"/>
      <c r="W46" s="24"/>
      <c r="X46" s="24"/>
      <c r="Y46" s="25"/>
    </row>
    <row r="47" spans="7:25" x14ac:dyDescent="0.35">
      <c r="G47" s="76" t="s">
        <v>73</v>
      </c>
      <c r="H47" s="77"/>
      <c r="I47" s="77"/>
      <c r="J47" s="77"/>
      <c r="K47" s="77"/>
      <c r="L47" s="77"/>
      <c r="M47" s="77"/>
      <c r="N47" s="77"/>
      <c r="O47" s="78">
        <f>Arkusz10!A2</f>
        <v>439</v>
      </c>
      <c r="P47" s="78"/>
      <c r="Q47" s="55">
        <f>Arkusz10!A3</f>
        <v>395</v>
      </c>
      <c r="R47" s="56"/>
      <c r="U47" s="24"/>
      <c r="V47" s="24"/>
      <c r="W47" s="24"/>
      <c r="X47" s="24"/>
      <c r="Y47" s="25"/>
    </row>
    <row r="48" spans="7:25" x14ac:dyDescent="0.35">
      <c r="G48" s="79" t="s">
        <v>74</v>
      </c>
      <c r="H48" s="80"/>
      <c r="I48" s="80"/>
      <c r="J48" s="80"/>
      <c r="K48" s="80"/>
      <c r="L48" s="80"/>
      <c r="M48" s="80"/>
      <c r="N48" s="80"/>
      <c r="O48" s="81">
        <f>Arkusz10!A4</f>
        <v>61</v>
      </c>
      <c r="P48" s="81"/>
      <c r="Q48" s="61">
        <f>Arkusz10!A5</f>
        <v>87</v>
      </c>
      <c r="R48" s="62"/>
      <c r="U48" s="24"/>
      <c r="V48" s="24"/>
      <c r="W48" s="24"/>
      <c r="X48" s="24"/>
      <c r="Y48" s="25"/>
    </row>
    <row r="49" spans="7:25" x14ac:dyDescent="0.35">
      <c r="G49" s="76" t="s">
        <v>75</v>
      </c>
      <c r="H49" s="77"/>
      <c r="I49" s="77"/>
      <c r="J49" s="77"/>
      <c r="K49" s="77"/>
      <c r="L49" s="77"/>
      <c r="M49" s="77"/>
      <c r="N49" s="77"/>
      <c r="O49" s="78">
        <f>Arkusz10!A6</f>
        <v>33</v>
      </c>
      <c r="P49" s="78"/>
      <c r="Q49" s="55">
        <f>Arkusz10!A7</f>
        <v>25</v>
      </c>
      <c r="R49" s="56"/>
      <c r="U49" s="24"/>
      <c r="V49" s="24"/>
      <c r="W49" s="24"/>
      <c r="X49" s="24"/>
      <c r="Y49" s="25"/>
    </row>
    <row r="50" spans="7:25" ht="15" thickBot="1" x14ac:dyDescent="0.4">
      <c r="G50" s="99" t="s">
        <v>76</v>
      </c>
      <c r="H50" s="100"/>
      <c r="I50" s="100"/>
      <c r="J50" s="100"/>
      <c r="K50" s="100"/>
      <c r="L50" s="100"/>
      <c r="M50" s="100"/>
      <c r="N50" s="100"/>
      <c r="O50" s="98">
        <f>Arkusz10!A8</f>
        <v>1</v>
      </c>
      <c r="P50" s="98"/>
      <c r="Q50" s="57">
        <f>Arkusz10!A9</f>
        <v>3</v>
      </c>
      <c r="R50" s="58"/>
      <c r="U50" s="24"/>
      <c r="V50" s="24"/>
      <c r="W50" s="24"/>
      <c r="X50" s="24"/>
      <c r="Y50" s="25"/>
    </row>
    <row r="51" spans="7:25" ht="15" thickBot="1" x14ac:dyDescent="0.4">
      <c r="G51" s="101" t="s">
        <v>72</v>
      </c>
      <c r="H51" s="102"/>
      <c r="I51" s="102"/>
      <c r="J51" s="102"/>
      <c r="K51" s="102"/>
      <c r="L51" s="102"/>
      <c r="M51" s="102"/>
      <c r="N51" s="102"/>
      <c r="O51" s="63">
        <f>SUM(O47:O50)</f>
        <v>534</v>
      </c>
      <c r="P51" s="63"/>
      <c r="Q51" s="59">
        <f>SUM(Q47:Q50)</f>
        <v>510</v>
      </c>
      <c r="R51" s="60"/>
      <c r="U51" s="24"/>
      <c r="V51" s="24"/>
      <c r="W51" s="24"/>
      <c r="X51" s="24"/>
      <c r="Y51" s="25"/>
    </row>
    <row r="52" spans="7:25" ht="15" thickBot="1" x14ac:dyDescent="0.4">
      <c r="V52" s="24"/>
      <c r="W52" s="24"/>
      <c r="X52" s="24"/>
      <c r="Y52" s="25"/>
    </row>
    <row r="53" spans="7:25" ht="33" customHeight="1" x14ac:dyDescent="0.35">
      <c r="G53" s="82" t="s">
        <v>2</v>
      </c>
      <c r="H53" s="83"/>
      <c r="I53" s="83"/>
      <c r="J53" s="83"/>
      <c r="K53" s="83" t="s">
        <v>3</v>
      </c>
      <c r="L53" s="83"/>
      <c r="M53" s="86" t="str">
        <f>CONCATENATE("decyzje ",Arkusz18!C2," - ",Arkusz18!B2," r.")</f>
        <v>decyzje 01.01.2021 - 31.05.2021 r.</v>
      </c>
      <c r="N53" s="86"/>
      <c r="O53" s="86"/>
      <c r="P53" s="86"/>
      <c r="Q53" s="86"/>
      <c r="R53" s="87"/>
      <c r="V53" s="24"/>
      <c r="W53" s="24"/>
      <c r="X53" s="24"/>
      <c r="Y53" s="25"/>
    </row>
    <row r="54" spans="7:25" ht="63.75" customHeight="1" x14ac:dyDescent="0.35">
      <c r="G54" s="84"/>
      <c r="H54" s="85"/>
      <c r="I54" s="85"/>
      <c r="J54" s="85"/>
      <c r="K54" s="85"/>
      <c r="L54" s="85"/>
      <c r="M54" s="88" t="s">
        <v>25</v>
      </c>
      <c r="N54" s="88"/>
      <c r="O54" s="88" t="s">
        <v>26</v>
      </c>
      <c r="P54" s="88"/>
      <c r="Q54" s="88" t="s">
        <v>27</v>
      </c>
      <c r="R54" s="103"/>
      <c r="V54" s="24"/>
      <c r="W54" s="24"/>
      <c r="X54" s="24"/>
      <c r="Y54" s="25"/>
    </row>
    <row r="55" spans="7:25" x14ac:dyDescent="0.35">
      <c r="G55" s="224" t="s">
        <v>34</v>
      </c>
      <c r="H55" s="225"/>
      <c r="I55" s="225"/>
      <c r="J55" s="225"/>
      <c r="K55" s="174">
        <f>Arkusz11!B5</f>
        <v>132770</v>
      </c>
      <c r="L55" s="174"/>
      <c r="M55" s="109">
        <f>Arkusz11!B3</f>
        <v>78523</v>
      </c>
      <c r="N55" s="109"/>
      <c r="O55" s="109">
        <f>Arkusz11!B2</f>
        <v>15846</v>
      </c>
      <c r="P55" s="109"/>
      <c r="Q55" s="109">
        <f>Arkusz11!B4</f>
        <v>4359</v>
      </c>
      <c r="R55" s="110"/>
      <c r="V55" s="24"/>
      <c r="W55" s="24"/>
      <c r="X55" s="24"/>
      <c r="Y55" s="25"/>
    </row>
    <row r="56" spans="7:25" x14ac:dyDescent="0.35">
      <c r="G56" s="262" t="s">
        <v>35</v>
      </c>
      <c r="H56" s="263"/>
      <c r="I56" s="263"/>
      <c r="J56" s="263"/>
      <c r="K56" s="261">
        <f>Arkusz11!B13</f>
        <v>8839</v>
      </c>
      <c r="L56" s="261"/>
      <c r="M56" s="266">
        <f>Arkusz11!B11</f>
        <v>6602</v>
      </c>
      <c r="N56" s="266"/>
      <c r="O56" s="266">
        <f>Arkusz11!B10</f>
        <v>1047</v>
      </c>
      <c r="P56" s="266"/>
      <c r="Q56" s="266">
        <f>Arkusz11!B12</f>
        <v>379</v>
      </c>
      <c r="R56" s="267"/>
      <c r="V56" s="24"/>
      <c r="W56" s="24"/>
      <c r="X56" s="24"/>
      <c r="Y56" s="25"/>
    </row>
    <row r="57" spans="7:25" ht="15" thickBot="1" x14ac:dyDescent="0.4">
      <c r="G57" s="96" t="s">
        <v>24</v>
      </c>
      <c r="H57" s="97"/>
      <c r="I57" s="97"/>
      <c r="J57" s="97"/>
      <c r="K57" s="223">
        <f>Arkusz11!B9</f>
        <v>3054</v>
      </c>
      <c r="L57" s="223"/>
      <c r="M57" s="221">
        <f>Arkusz11!B7</f>
        <v>1627</v>
      </c>
      <c r="N57" s="221"/>
      <c r="O57" s="221">
        <f>Arkusz11!B6</f>
        <v>258</v>
      </c>
      <c r="P57" s="221"/>
      <c r="Q57" s="221">
        <f>Arkusz11!B8</f>
        <v>229</v>
      </c>
      <c r="R57" s="222"/>
      <c r="V57" s="24"/>
      <c r="W57" s="24"/>
      <c r="X57" s="24"/>
      <c r="Y57" s="25"/>
    </row>
    <row r="58" spans="7:25" ht="15" thickBot="1" x14ac:dyDescent="0.4">
      <c r="G58" s="291" t="s">
        <v>72</v>
      </c>
      <c r="H58" s="292"/>
      <c r="I58" s="292"/>
      <c r="J58" s="292"/>
      <c r="K58" s="264">
        <f>SUM(K55:L57)</f>
        <v>144663</v>
      </c>
      <c r="L58" s="264"/>
      <c r="M58" s="264">
        <f t="shared" ref="M58" si="0">SUM(M55:N57)</f>
        <v>86752</v>
      </c>
      <c r="N58" s="264"/>
      <c r="O58" s="264">
        <f t="shared" ref="O58" si="1">SUM(O55:P57)</f>
        <v>17151</v>
      </c>
      <c r="P58" s="264"/>
      <c r="Q58" s="264">
        <f t="shared" ref="Q58" si="2">SUM(Q55:R57)</f>
        <v>4967</v>
      </c>
      <c r="R58" s="265"/>
      <c r="V58" s="24"/>
      <c r="W58" s="24"/>
      <c r="X58" s="24"/>
      <c r="Y58" s="25"/>
    </row>
    <row r="59" spans="7:25" x14ac:dyDescent="0.35">
      <c r="V59" s="24"/>
      <c r="W59" s="24"/>
      <c r="X59" s="24"/>
      <c r="Y59" s="25"/>
    </row>
    <row r="60" spans="7:25" x14ac:dyDescent="0.35">
      <c r="V60" s="24"/>
      <c r="W60" s="24"/>
      <c r="X60" s="24"/>
      <c r="Y60" s="25"/>
    </row>
    <row r="61" spans="7:25" x14ac:dyDescent="0.35">
      <c r="V61" s="24"/>
      <c r="W61" s="24"/>
      <c r="X61" s="24"/>
      <c r="Y61" s="25"/>
    </row>
    <row r="63" spans="7:25" x14ac:dyDescent="0.3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</row>
    <row r="78" spans="7:18" ht="15" thickBot="1" x14ac:dyDescent="0.4"/>
    <row r="79" spans="7:18" ht="57.75" customHeight="1" x14ac:dyDescent="0.35">
      <c r="G79" s="70" t="s">
        <v>2</v>
      </c>
      <c r="H79" s="71"/>
      <c r="I79" s="71"/>
      <c r="J79" s="71"/>
      <c r="K79" s="71"/>
      <c r="L79" s="71"/>
      <c r="M79" s="71"/>
      <c r="N79" s="71"/>
      <c r="O79" s="74" t="s">
        <v>3</v>
      </c>
      <c r="P79" s="74"/>
      <c r="Q79" s="65" t="s">
        <v>77</v>
      </c>
      <c r="R79" s="66"/>
    </row>
    <row r="80" spans="7:18" x14ac:dyDescent="0.35">
      <c r="G80" s="72"/>
      <c r="H80" s="73"/>
      <c r="I80" s="73"/>
      <c r="J80" s="73"/>
      <c r="K80" s="73"/>
      <c r="L80" s="73"/>
      <c r="M80" s="73"/>
      <c r="N80" s="73"/>
      <c r="O80" s="75"/>
      <c r="P80" s="75"/>
      <c r="Q80" s="67"/>
      <c r="R80" s="68"/>
    </row>
    <row r="81" spans="1:25" x14ac:dyDescent="0.35">
      <c r="G81" s="76" t="s">
        <v>73</v>
      </c>
      <c r="H81" s="77"/>
      <c r="I81" s="77"/>
      <c r="J81" s="77"/>
      <c r="K81" s="77"/>
      <c r="L81" s="77"/>
      <c r="M81" s="77"/>
      <c r="N81" s="77"/>
      <c r="O81" s="78">
        <f>Arkusz12!A2</f>
        <v>2138</v>
      </c>
      <c r="P81" s="78"/>
      <c r="Q81" s="55">
        <f>Arkusz12!A3</f>
        <v>1806</v>
      </c>
      <c r="R81" s="56"/>
    </row>
    <row r="82" spans="1:25" x14ac:dyDescent="0.35">
      <c r="G82" s="79" t="s">
        <v>74</v>
      </c>
      <c r="H82" s="80"/>
      <c r="I82" s="80"/>
      <c r="J82" s="80"/>
      <c r="K82" s="80"/>
      <c r="L82" s="80"/>
      <c r="M82" s="80"/>
      <c r="N82" s="80"/>
      <c r="O82" s="81">
        <f>Arkusz12!A4</f>
        <v>296</v>
      </c>
      <c r="P82" s="81"/>
      <c r="Q82" s="61">
        <f>Arkusz12!A5</f>
        <v>452</v>
      </c>
      <c r="R82" s="62"/>
    </row>
    <row r="83" spans="1:25" x14ac:dyDescent="0.35">
      <c r="G83" s="76" t="s">
        <v>75</v>
      </c>
      <c r="H83" s="77"/>
      <c r="I83" s="77"/>
      <c r="J83" s="77"/>
      <c r="K83" s="77"/>
      <c r="L83" s="77"/>
      <c r="M83" s="77"/>
      <c r="N83" s="77"/>
      <c r="O83" s="78">
        <f>Arkusz12!A6</f>
        <v>113</v>
      </c>
      <c r="P83" s="78"/>
      <c r="Q83" s="55">
        <f>Arkusz12!A7</f>
        <v>114</v>
      </c>
      <c r="R83" s="56"/>
    </row>
    <row r="84" spans="1:25" ht="15" thickBot="1" x14ac:dyDescent="0.4">
      <c r="G84" s="99" t="s">
        <v>76</v>
      </c>
      <c r="H84" s="100"/>
      <c r="I84" s="100"/>
      <c r="J84" s="100"/>
      <c r="K84" s="100"/>
      <c r="L84" s="100"/>
      <c r="M84" s="100"/>
      <c r="N84" s="100"/>
      <c r="O84" s="98">
        <f>Arkusz12!A8</f>
        <v>12</v>
      </c>
      <c r="P84" s="98"/>
      <c r="Q84" s="57">
        <f>Arkusz12!A9</f>
        <v>12</v>
      </c>
      <c r="R84" s="58"/>
    </row>
    <row r="85" spans="1:25" ht="15" thickBot="1" x14ac:dyDescent="0.4">
      <c r="G85" s="101" t="s">
        <v>72</v>
      </c>
      <c r="H85" s="102"/>
      <c r="I85" s="102"/>
      <c r="J85" s="102"/>
      <c r="K85" s="102"/>
      <c r="L85" s="102"/>
      <c r="M85" s="102"/>
      <c r="N85" s="102"/>
      <c r="O85" s="63">
        <f>SUM(O81:P84)</f>
        <v>2559</v>
      </c>
      <c r="P85" s="63"/>
      <c r="Q85" s="63">
        <f>SUM(Q81:R84)</f>
        <v>2384</v>
      </c>
      <c r="R85" s="64"/>
    </row>
    <row r="88" spans="1:25" x14ac:dyDescent="0.35">
      <c r="A88" s="129" t="s">
        <v>173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</row>
    <row r="89" spans="1:25" s="49" customFormat="1" x14ac:dyDescent="0.3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</row>
    <row r="90" spans="1:25" s="49" customFormat="1" x14ac:dyDescent="0.3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</row>
    <row r="91" spans="1:25" s="49" customFormat="1" x14ac:dyDescent="0.35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</row>
    <row r="92" spans="1:25" s="49" customFormat="1" x14ac:dyDescent="0.35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</row>
    <row r="93" spans="1:25" s="49" customFormat="1" x14ac:dyDescent="0.35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</row>
    <row r="94" spans="1:25" s="49" customFormat="1" x14ac:dyDescent="0.35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</row>
    <row r="95" spans="1:25" s="49" customFormat="1" x14ac:dyDescent="0.35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</row>
    <row r="96" spans="1:25" s="49" customFormat="1" x14ac:dyDescent="0.35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</row>
    <row r="97" spans="1:25" s="49" customFormat="1" x14ac:dyDescent="0.3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</row>
    <row r="98" spans="1:25" s="49" customFormat="1" x14ac:dyDescent="0.35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</row>
    <row r="99" spans="1:25" x14ac:dyDescent="0.35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</row>
    <row r="100" spans="1:25" x14ac:dyDescent="0.35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</row>
    <row r="101" spans="1:25" x14ac:dyDescent="0.35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</row>
    <row r="102" spans="1:25" x14ac:dyDescent="0.35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</row>
    <row r="103" spans="1:25" x14ac:dyDescent="0.35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</row>
    <row r="104" spans="1:25" x14ac:dyDescent="0.35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</row>
    <row r="105" spans="1:25" x14ac:dyDescent="0.3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</row>
    <row r="106" spans="1:25" s="50" customFormat="1" x14ac:dyDescent="0.35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</row>
    <row r="107" spans="1:25" s="50" customFormat="1" x14ac:dyDescent="0.35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</row>
    <row r="108" spans="1:25" s="50" customFormat="1" x14ac:dyDescent="0.35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</row>
    <row r="109" spans="1:25" s="50" customFormat="1" x14ac:dyDescent="0.35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</row>
    <row r="110" spans="1:25" x14ac:dyDescent="0.35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</row>
    <row r="115" spans="25:25" s="50" customFormat="1" x14ac:dyDescent="0.35">
      <c r="Y115" s="6"/>
    </row>
    <row r="116" spans="25:25" s="50" customFormat="1" x14ac:dyDescent="0.35">
      <c r="Y116" s="6"/>
    </row>
    <row r="117" spans="25:25" s="50" customFormat="1" x14ac:dyDescent="0.35">
      <c r="Y117" s="6"/>
    </row>
    <row r="118" spans="25:25" s="50" customFormat="1" x14ac:dyDescent="0.35">
      <c r="Y118" s="6"/>
    </row>
    <row r="119" spans="25:25" s="50" customFormat="1" x14ac:dyDescent="0.35">
      <c r="Y119" s="6"/>
    </row>
    <row r="120" spans="25:25" s="50" customFormat="1" x14ac:dyDescent="0.35">
      <c r="Y120" s="6"/>
    </row>
    <row r="121" spans="25:25" s="50" customFormat="1" x14ac:dyDescent="0.35">
      <c r="Y121" s="6"/>
    </row>
    <row r="122" spans="25:25" s="50" customFormat="1" x14ac:dyDescent="0.35">
      <c r="Y122" s="6"/>
    </row>
    <row r="123" spans="25:25" s="50" customFormat="1" x14ac:dyDescent="0.35">
      <c r="Y123" s="6"/>
    </row>
    <row r="124" spans="25:25" s="50" customFormat="1" x14ac:dyDescent="0.35">
      <c r="Y124" s="6"/>
    </row>
    <row r="125" spans="25:25" s="50" customFormat="1" x14ac:dyDescent="0.35">
      <c r="Y125" s="6"/>
    </row>
    <row r="126" spans="25:25" s="50" customFormat="1" x14ac:dyDescent="0.35">
      <c r="Y126" s="6"/>
    </row>
    <row r="127" spans="25:25" s="50" customFormat="1" x14ac:dyDescent="0.35">
      <c r="Y127" s="6"/>
    </row>
    <row r="128" spans="25:25" s="50" customFormat="1" x14ac:dyDescent="0.35">
      <c r="Y128" s="6"/>
    </row>
    <row r="129" spans="1:25" s="50" customFormat="1" x14ac:dyDescent="0.35">
      <c r="Y129" s="6"/>
    </row>
    <row r="130" spans="1:25" s="50" customFormat="1" x14ac:dyDescent="0.35">
      <c r="Y130" s="6"/>
    </row>
    <row r="131" spans="1:25" ht="36" customHeight="1" x14ac:dyDescent="0.35">
      <c r="A131" s="131" t="s">
        <v>141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</row>
    <row r="132" spans="1:25" x14ac:dyDescent="0.35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</row>
    <row r="133" spans="1:25" ht="15" thickBot="1" x14ac:dyDescent="0.4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9" t="str">
        <f>CONCATENATE(Arkusz18!C2," - ",Arkusz18!B2," r.")</f>
        <v>01.01.2021 - 31.05.2021 r.</v>
      </c>
      <c r="M133" s="69"/>
      <c r="N133" s="69"/>
      <c r="O133" s="69"/>
      <c r="P133" s="69"/>
      <c r="Q133" s="69"/>
      <c r="R133" s="69"/>
      <c r="S133" s="69"/>
      <c r="T133" s="69"/>
      <c r="U133" s="69"/>
      <c r="V133" s="69"/>
    </row>
    <row r="134" spans="1:25" ht="105" x14ac:dyDescent="0.35">
      <c r="C134" s="219" t="s">
        <v>2</v>
      </c>
      <c r="D134" s="220"/>
      <c r="E134" s="220"/>
      <c r="F134" s="220"/>
      <c r="G134" s="220"/>
      <c r="H134" s="220"/>
      <c r="I134" s="220"/>
      <c r="J134" s="220"/>
      <c r="K134" s="220"/>
      <c r="L134" s="299" t="s">
        <v>79</v>
      </c>
      <c r="M134" s="299"/>
      <c r="N134" s="30" t="s">
        <v>12</v>
      </c>
      <c r="O134" s="30" t="s">
        <v>94</v>
      </c>
      <c r="P134" s="30" t="s">
        <v>84</v>
      </c>
      <c r="Q134" s="30" t="s">
        <v>53</v>
      </c>
      <c r="R134" s="30" t="s">
        <v>39</v>
      </c>
      <c r="S134" s="30" t="s">
        <v>4</v>
      </c>
      <c r="T134" s="30" t="s">
        <v>42</v>
      </c>
      <c r="U134" s="30" t="s">
        <v>83</v>
      </c>
      <c r="V134" s="299" t="s">
        <v>78</v>
      </c>
      <c r="W134" s="300"/>
      <c r="Y134" s="3"/>
    </row>
    <row r="135" spans="1:25" x14ac:dyDescent="0.35">
      <c r="C135" s="178" t="s">
        <v>34</v>
      </c>
      <c r="D135" s="179"/>
      <c r="E135" s="179"/>
      <c r="F135" s="179"/>
      <c r="G135" s="179"/>
      <c r="H135" s="179"/>
      <c r="I135" s="179"/>
      <c r="J135" s="179"/>
      <c r="K135" s="179"/>
      <c r="L135" s="109">
        <f>Arkusz13!C2</f>
        <v>7688</v>
      </c>
      <c r="M135" s="109"/>
      <c r="N135" s="31">
        <f>Arkusz13!C18</f>
        <v>932</v>
      </c>
      <c r="O135" s="31">
        <f>Arkusz13!C34</f>
        <v>4228</v>
      </c>
      <c r="P135" s="31">
        <f>Arkusz13!C50</f>
        <v>467</v>
      </c>
      <c r="Q135" s="31">
        <f>Arkusz13!C66</f>
        <v>1119</v>
      </c>
      <c r="R135" s="31">
        <f>Arkusz13!C82</f>
        <v>0</v>
      </c>
      <c r="S135" s="31">
        <f>Arkusz13!C98</f>
        <v>0</v>
      </c>
      <c r="T135" s="31">
        <f>Arkusz13!C114</f>
        <v>0</v>
      </c>
      <c r="U135" s="31">
        <f>Arkusz13!C130-SUM(N135:T135)</f>
        <v>7429</v>
      </c>
      <c r="V135" s="174">
        <f t="shared" ref="V135:V149" si="3">SUM(N135:U135)</f>
        <v>14175</v>
      </c>
      <c r="W135" s="175"/>
      <c r="Y135" s="3"/>
    </row>
    <row r="136" spans="1:25" x14ac:dyDescent="0.35">
      <c r="C136" s="176" t="s">
        <v>35</v>
      </c>
      <c r="D136" s="177"/>
      <c r="E136" s="177"/>
      <c r="F136" s="177"/>
      <c r="G136" s="177"/>
      <c r="H136" s="177"/>
      <c r="I136" s="177"/>
      <c r="J136" s="177"/>
      <c r="K136" s="177"/>
      <c r="L136" s="109">
        <f>Arkusz13!C3</f>
        <v>295</v>
      </c>
      <c r="M136" s="109"/>
      <c r="N136" s="31">
        <f>Arkusz13!C19</f>
        <v>34</v>
      </c>
      <c r="O136" s="31">
        <f>Arkusz13!C35</f>
        <v>43</v>
      </c>
      <c r="P136" s="31">
        <f>Arkusz13!C51</f>
        <v>19</v>
      </c>
      <c r="Q136" s="31">
        <f>Arkusz13!C67</f>
        <v>20</v>
      </c>
      <c r="R136" s="31">
        <f>Arkusz13!C83</f>
        <v>0</v>
      </c>
      <c r="S136" s="31">
        <f>Arkusz13!C99</f>
        <v>0</v>
      </c>
      <c r="T136" s="31">
        <f>Arkusz13!C115</f>
        <v>0</v>
      </c>
      <c r="U136" s="31">
        <f>Arkusz13!C131-SUM(N136:T136)</f>
        <v>229</v>
      </c>
      <c r="V136" s="174">
        <f t="shared" si="3"/>
        <v>345</v>
      </c>
      <c r="W136" s="175"/>
      <c r="Y136" s="3"/>
    </row>
    <row r="137" spans="1:25" x14ac:dyDescent="0.35">
      <c r="C137" s="178" t="s">
        <v>36</v>
      </c>
      <c r="D137" s="179"/>
      <c r="E137" s="179"/>
      <c r="F137" s="179"/>
      <c r="G137" s="179"/>
      <c r="H137" s="179"/>
      <c r="I137" s="179"/>
      <c r="J137" s="179"/>
      <c r="K137" s="179"/>
      <c r="L137" s="109">
        <f>Arkusz13!C4</f>
        <v>98</v>
      </c>
      <c r="M137" s="109"/>
      <c r="N137" s="31">
        <f>Arkusz13!C20</f>
        <v>28</v>
      </c>
      <c r="O137" s="31">
        <f>Arkusz13!C36</f>
        <v>10</v>
      </c>
      <c r="P137" s="31">
        <f>Arkusz13!C52</f>
        <v>14</v>
      </c>
      <c r="Q137" s="31">
        <f>Arkusz13!C68</f>
        <v>7</v>
      </c>
      <c r="R137" s="31">
        <f>Arkusz13!C84</f>
        <v>0</v>
      </c>
      <c r="S137" s="31">
        <f>Arkusz13!C100</f>
        <v>0</v>
      </c>
      <c r="T137" s="31">
        <f>Arkusz13!C116</f>
        <v>0</v>
      </c>
      <c r="U137" s="31">
        <f>Arkusz13!C132-SUM(N137:T137)</f>
        <v>98</v>
      </c>
      <c r="V137" s="174">
        <f t="shared" si="3"/>
        <v>157</v>
      </c>
      <c r="W137" s="175"/>
      <c r="Y137" s="3"/>
    </row>
    <row r="138" spans="1:25" x14ac:dyDescent="0.35">
      <c r="C138" s="176" t="s">
        <v>37</v>
      </c>
      <c r="D138" s="177"/>
      <c r="E138" s="177"/>
      <c r="F138" s="177"/>
      <c r="G138" s="177"/>
      <c r="H138" s="177"/>
      <c r="I138" s="177"/>
      <c r="J138" s="177"/>
      <c r="K138" s="177"/>
      <c r="L138" s="109">
        <f>Arkusz13!C5</f>
        <v>8</v>
      </c>
      <c r="M138" s="109"/>
      <c r="N138" s="31">
        <f>Arkusz13!C21</f>
        <v>0</v>
      </c>
      <c r="O138" s="31">
        <f>Arkusz13!C37</f>
        <v>0</v>
      </c>
      <c r="P138" s="31">
        <f>Arkusz13!C53</f>
        <v>0</v>
      </c>
      <c r="Q138" s="31">
        <f>Arkusz13!C69</f>
        <v>0</v>
      </c>
      <c r="R138" s="31">
        <f>Arkusz13!C85</f>
        <v>0</v>
      </c>
      <c r="S138" s="31">
        <f>Arkusz13!C101</f>
        <v>0</v>
      </c>
      <c r="T138" s="31">
        <f>Arkusz13!C117</f>
        <v>0</v>
      </c>
      <c r="U138" s="31">
        <f>Arkusz13!C133-SUM(N138:T138)</f>
        <v>2</v>
      </c>
      <c r="V138" s="174">
        <f t="shared" si="3"/>
        <v>2</v>
      </c>
      <c r="W138" s="175"/>
      <c r="Y138" s="3"/>
    </row>
    <row r="139" spans="1:25" x14ac:dyDescent="0.35">
      <c r="C139" s="178" t="s">
        <v>38</v>
      </c>
      <c r="D139" s="179"/>
      <c r="E139" s="179"/>
      <c r="F139" s="179"/>
      <c r="G139" s="179"/>
      <c r="H139" s="179"/>
      <c r="I139" s="179"/>
      <c r="J139" s="179"/>
      <c r="K139" s="179"/>
      <c r="L139" s="109">
        <f>Arkusz13!C6</f>
        <v>1</v>
      </c>
      <c r="M139" s="109"/>
      <c r="N139" s="31">
        <f>Arkusz13!C22</f>
        <v>0</v>
      </c>
      <c r="O139" s="31">
        <f>Arkusz13!C38</f>
        <v>0</v>
      </c>
      <c r="P139" s="31">
        <f>Arkusz13!C54</f>
        <v>0</v>
      </c>
      <c r="Q139" s="31">
        <f>Arkusz13!C70</f>
        <v>0</v>
      </c>
      <c r="R139" s="31">
        <f>Arkusz13!C86</f>
        <v>0</v>
      </c>
      <c r="S139" s="31">
        <f>Arkusz13!C102</f>
        <v>0</v>
      </c>
      <c r="T139" s="31">
        <f>Arkusz13!C118</f>
        <v>0</v>
      </c>
      <c r="U139" s="31">
        <f>Arkusz13!C134-SUM(N139:T139)</f>
        <v>2</v>
      </c>
      <c r="V139" s="174">
        <f t="shared" si="3"/>
        <v>2</v>
      </c>
      <c r="W139" s="175"/>
      <c r="Y139" s="3"/>
    </row>
    <row r="140" spans="1:25" x14ac:dyDescent="0.35">
      <c r="C140" s="176" t="s">
        <v>46</v>
      </c>
      <c r="D140" s="177"/>
      <c r="E140" s="177"/>
      <c r="F140" s="177"/>
      <c r="G140" s="177"/>
      <c r="H140" s="177"/>
      <c r="I140" s="177"/>
      <c r="J140" s="177"/>
      <c r="K140" s="177"/>
      <c r="L140" s="109">
        <f>Arkusz13!C7</f>
        <v>1</v>
      </c>
      <c r="M140" s="109"/>
      <c r="N140" s="31">
        <f>Arkusz13!C23</f>
        <v>0</v>
      </c>
      <c r="O140" s="31">
        <f>Arkusz13!C39</f>
        <v>0</v>
      </c>
      <c r="P140" s="31">
        <f>Arkusz13!C55</f>
        <v>1</v>
      </c>
      <c r="Q140" s="31">
        <f>Arkusz13!C71</f>
        <v>0</v>
      </c>
      <c r="R140" s="31">
        <f>Arkusz13!C87</f>
        <v>0</v>
      </c>
      <c r="S140" s="31">
        <f>Arkusz13!C103</f>
        <v>0</v>
      </c>
      <c r="T140" s="31">
        <f>Arkusz13!C119</f>
        <v>0</v>
      </c>
      <c r="U140" s="31">
        <f>Arkusz13!C135-SUM(N140:T140)</f>
        <v>2</v>
      </c>
      <c r="V140" s="174">
        <f t="shared" si="3"/>
        <v>3</v>
      </c>
      <c r="W140" s="175"/>
      <c r="Y140" s="3"/>
    </row>
    <row r="141" spans="1:25" x14ac:dyDescent="0.35">
      <c r="C141" s="178" t="s">
        <v>47</v>
      </c>
      <c r="D141" s="179"/>
      <c r="E141" s="179"/>
      <c r="F141" s="179"/>
      <c r="G141" s="179"/>
      <c r="H141" s="179"/>
      <c r="I141" s="179"/>
      <c r="J141" s="179"/>
      <c r="K141" s="179"/>
      <c r="L141" s="109">
        <f>Arkusz13!C8</f>
        <v>0</v>
      </c>
      <c r="M141" s="109"/>
      <c r="N141" s="31">
        <f>Arkusz13!C24</f>
        <v>0</v>
      </c>
      <c r="O141" s="31">
        <f>Arkusz13!C40</f>
        <v>0</v>
      </c>
      <c r="P141" s="31">
        <f>Arkusz13!C56</f>
        <v>0</v>
      </c>
      <c r="Q141" s="31">
        <f>Arkusz13!C72</f>
        <v>0</v>
      </c>
      <c r="R141" s="31">
        <f>Arkusz13!C88</f>
        <v>0</v>
      </c>
      <c r="S141" s="31">
        <f>Arkusz13!C104</f>
        <v>0</v>
      </c>
      <c r="T141" s="31">
        <f>Arkusz13!C120</f>
        <v>0</v>
      </c>
      <c r="U141" s="31">
        <f>Arkusz13!C136-SUM(N141:T141)</f>
        <v>0</v>
      </c>
      <c r="V141" s="174">
        <f t="shared" si="3"/>
        <v>0</v>
      </c>
      <c r="W141" s="175"/>
      <c r="Y141" s="3"/>
    </row>
    <row r="142" spans="1:25" x14ac:dyDescent="0.35">
      <c r="C142" s="176" t="s">
        <v>4</v>
      </c>
      <c r="D142" s="177"/>
      <c r="E142" s="177"/>
      <c r="F142" s="177"/>
      <c r="G142" s="177"/>
      <c r="H142" s="177"/>
      <c r="I142" s="177"/>
      <c r="J142" s="177"/>
      <c r="K142" s="177"/>
      <c r="L142" s="109">
        <f>Arkusz13!C9</f>
        <v>1</v>
      </c>
      <c r="M142" s="109"/>
      <c r="N142" s="31">
        <f>Arkusz13!C25</f>
        <v>0</v>
      </c>
      <c r="O142" s="31">
        <f>Arkusz13!C41</f>
        <v>0</v>
      </c>
      <c r="P142" s="31">
        <f>Arkusz13!C57</f>
        <v>0</v>
      </c>
      <c r="Q142" s="31">
        <f>Arkusz13!C73</f>
        <v>0</v>
      </c>
      <c r="R142" s="31">
        <f>Arkusz13!C89</f>
        <v>0</v>
      </c>
      <c r="S142" s="31">
        <f>Arkusz13!C105</f>
        <v>0</v>
      </c>
      <c r="T142" s="31">
        <f>Arkusz13!C121</f>
        <v>0</v>
      </c>
      <c r="U142" s="31">
        <f>Arkusz13!C137-SUM(N142:T142)</f>
        <v>0</v>
      </c>
      <c r="V142" s="174">
        <f t="shared" si="3"/>
        <v>0</v>
      </c>
      <c r="W142" s="175"/>
      <c r="Y142" s="3"/>
    </row>
    <row r="143" spans="1:25" x14ac:dyDescent="0.35">
      <c r="C143" s="178" t="s">
        <v>39</v>
      </c>
      <c r="D143" s="179"/>
      <c r="E143" s="179"/>
      <c r="F143" s="179"/>
      <c r="G143" s="179"/>
      <c r="H143" s="179"/>
      <c r="I143" s="179"/>
      <c r="J143" s="179"/>
      <c r="K143" s="179"/>
      <c r="L143" s="109">
        <f>Arkusz13!C10</f>
        <v>1</v>
      </c>
      <c r="M143" s="109"/>
      <c r="N143" s="31">
        <f>Arkusz13!C26</f>
        <v>0</v>
      </c>
      <c r="O143" s="31">
        <f>Arkusz13!C42</f>
        <v>0</v>
      </c>
      <c r="P143" s="31">
        <f>Arkusz13!C58</f>
        <v>0</v>
      </c>
      <c r="Q143" s="31">
        <f>Arkusz13!C74</f>
        <v>0</v>
      </c>
      <c r="R143" s="31">
        <f>Arkusz13!C90</f>
        <v>1</v>
      </c>
      <c r="S143" s="31">
        <f>Arkusz13!C106</f>
        <v>0</v>
      </c>
      <c r="T143" s="31">
        <f>Arkusz13!C122</f>
        <v>0</v>
      </c>
      <c r="U143" s="31">
        <f>Arkusz13!C138-SUM(N143:T143)</f>
        <v>0</v>
      </c>
      <c r="V143" s="174">
        <f t="shared" si="3"/>
        <v>1</v>
      </c>
      <c r="W143" s="175"/>
      <c r="Y143" s="3"/>
    </row>
    <row r="144" spans="1:25" x14ac:dyDescent="0.35">
      <c r="C144" s="176" t="s">
        <v>40</v>
      </c>
      <c r="D144" s="177"/>
      <c r="E144" s="177"/>
      <c r="F144" s="177"/>
      <c r="G144" s="177"/>
      <c r="H144" s="177"/>
      <c r="I144" s="177"/>
      <c r="J144" s="177"/>
      <c r="K144" s="177"/>
      <c r="L144" s="109">
        <f>Arkusz13!C11</f>
        <v>0</v>
      </c>
      <c r="M144" s="109"/>
      <c r="N144" s="31">
        <f>Arkusz13!C27</f>
        <v>1</v>
      </c>
      <c r="O144" s="31">
        <f>Arkusz13!C43</f>
        <v>0</v>
      </c>
      <c r="P144" s="31">
        <f>Arkusz13!C59</f>
        <v>0</v>
      </c>
      <c r="Q144" s="31">
        <f>Arkusz13!C75</f>
        <v>0</v>
      </c>
      <c r="R144" s="31">
        <f>Arkusz13!C91</f>
        <v>0</v>
      </c>
      <c r="S144" s="31">
        <f>Arkusz13!C107</f>
        <v>0</v>
      </c>
      <c r="T144" s="31">
        <f>Arkusz13!C123</f>
        <v>0</v>
      </c>
      <c r="U144" s="31">
        <f>Arkusz13!C139-SUM(N144:T144)</f>
        <v>0</v>
      </c>
      <c r="V144" s="174">
        <f t="shared" si="3"/>
        <v>1</v>
      </c>
      <c r="W144" s="175"/>
      <c r="Y144" s="3"/>
    </row>
    <row r="145" spans="1:25" x14ac:dyDescent="0.35">
      <c r="C145" s="178" t="s">
        <v>41</v>
      </c>
      <c r="D145" s="179"/>
      <c r="E145" s="179"/>
      <c r="F145" s="179"/>
      <c r="G145" s="179"/>
      <c r="H145" s="179"/>
      <c r="I145" s="179"/>
      <c r="J145" s="179"/>
      <c r="K145" s="179"/>
      <c r="L145" s="109">
        <f>Arkusz13!C12</f>
        <v>564</v>
      </c>
      <c r="M145" s="109"/>
      <c r="N145" s="31">
        <f>Arkusz13!C28</f>
        <v>286</v>
      </c>
      <c r="O145" s="31">
        <f>Arkusz13!C44</f>
        <v>26</v>
      </c>
      <c r="P145" s="31">
        <f>Arkusz13!C60</f>
        <v>34</v>
      </c>
      <c r="Q145" s="31">
        <f>Arkusz13!C76</f>
        <v>122</v>
      </c>
      <c r="R145" s="31">
        <f>Arkusz13!C92</f>
        <v>25</v>
      </c>
      <c r="S145" s="31">
        <f>Arkusz13!C108</f>
        <v>0</v>
      </c>
      <c r="T145" s="31">
        <f>Arkusz13!C124</f>
        <v>127</v>
      </c>
      <c r="U145" s="31">
        <f>Arkusz13!C140-SUM(N145:T145)</f>
        <v>276</v>
      </c>
      <c r="V145" s="174">
        <f t="shared" si="3"/>
        <v>896</v>
      </c>
      <c r="W145" s="175"/>
      <c r="Y145" s="3"/>
    </row>
    <row r="146" spans="1:25" x14ac:dyDescent="0.35">
      <c r="C146" s="178" t="s">
        <v>11</v>
      </c>
      <c r="D146" s="179"/>
      <c r="E146" s="179"/>
      <c r="F146" s="179"/>
      <c r="G146" s="179"/>
      <c r="H146" s="179"/>
      <c r="I146" s="179"/>
      <c r="J146" s="179"/>
      <c r="K146" s="179"/>
      <c r="L146" s="109">
        <f>Arkusz13!C14</f>
        <v>1</v>
      </c>
      <c r="M146" s="109"/>
      <c r="N146" s="31">
        <f>Arkusz13!C30</f>
        <v>7</v>
      </c>
      <c r="O146" s="31">
        <f>Arkusz13!C46</f>
        <v>0</v>
      </c>
      <c r="P146" s="31">
        <f>Arkusz13!C62</f>
        <v>0</v>
      </c>
      <c r="Q146" s="31">
        <f>Arkusz13!C78</f>
        <v>2</v>
      </c>
      <c r="R146" s="31">
        <f>Arkusz13!C94</f>
        <v>0</v>
      </c>
      <c r="S146" s="31">
        <f>Arkusz13!C110</f>
        <v>0</v>
      </c>
      <c r="T146" s="31">
        <f>Arkusz13!C126</f>
        <v>0</v>
      </c>
      <c r="U146" s="31">
        <f>Arkusz13!C142-SUM(N146:T146)</f>
        <v>8</v>
      </c>
      <c r="V146" s="174">
        <f t="shared" si="3"/>
        <v>17</v>
      </c>
      <c r="W146" s="175"/>
      <c r="Y146" s="3"/>
    </row>
    <row r="147" spans="1:25" x14ac:dyDescent="0.35">
      <c r="C147" s="176" t="s">
        <v>43</v>
      </c>
      <c r="D147" s="177"/>
      <c r="E147" s="177"/>
      <c r="F147" s="177"/>
      <c r="G147" s="177"/>
      <c r="H147" s="177"/>
      <c r="I147" s="177"/>
      <c r="J147" s="177"/>
      <c r="K147" s="177"/>
      <c r="L147" s="109">
        <f>Arkusz13!C15</f>
        <v>2</v>
      </c>
      <c r="M147" s="109"/>
      <c r="N147" s="31">
        <f>Arkusz13!C31</f>
        <v>9</v>
      </c>
      <c r="O147" s="31">
        <f>Arkusz13!C47</f>
        <v>0</v>
      </c>
      <c r="P147" s="31">
        <f>Arkusz13!C63</f>
        <v>0</v>
      </c>
      <c r="Q147" s="31">
        <f>Arkusz13!C79</f>
        <v>0</v>
      </c>
      <c r="R147" s="31">
        <f>Arkusz13!C95</f>
        <v>0</v>
      </c>
      <c r="S147" s="31">
        <f>Arkusz13!C111</f>
        <v>0</v>
      </c>
      <c r="T147" s="31">
        <f>Arkusz13!C127</f>
        <v>0</v>
      </c>
      <c r="U147" s="31">
        <f>Arkusz13!C143-SUM(N147:T147)</f>
        <v>2</v>
      </c>
      <c r="V147" s="174">
        <f t="shared" si="3"/>
        <v>11</v>
      </c>
      <c r="W147" s="175"/>
      <c r="Y147" s="3"/>
    </row>
    <row r="148" spans="1:25" x14ac:dyDescent="0.35">
      <c r="C148" s="178" t="s">
        <v>44</v>
      </c>
      <c r="D148" s="179"/>
      <c r="E148" s="179"/>
      <c r="F148" s="179"/>
      <c r="G148" s="179"/>
      <c r="H148" s="179"/>
      <c r="I148" s="179"/>
      <c r="J148" s="179"/>
      <c r="K148" s="179"/>
      <c r="L148" s="109">
        <f>Arkusz13!C16</f>
        <v>1</v>
      </c>
      <c r="M148" s="109"/>
      <c r="N148" s="31">
        <f>Arkusz13!C32</f>
        <v>0</v>
      </c>
      <c r="O148" s="31">
        <f>Arkusz13!C48</f>
        <v>0</v>
      </c>
      <c r="P148" s="31">
        <f>Arkusz13!C64</f>
        <v>0</v>
      </c>
      <c r="Q148" s="31">
        <f>Arkusz13!C80</f>
        <v>0</v>
      </c>
      <c r="R148" s="31">
        <f>Arkusz13!C96</f>
        <v>0</v>
      </c>
      <c r="S148" s="31">
        <f>Arkusz13!C112</f>
        <v>0</v>
      </c>
      <c r="T148" s="31">
        <f>Arkusz13!C128</f>
        <v>0</v>
      </c>
      <c r="U148" s="31">
        <f>Arkusz13!C144-SUM(N148:T148)</f>
        <v>0</v>
      </c>
      <c r="V148" s="174">
        <f t="shared" si="3"/>
        <v>0</v>
      </c>
      <c r="W148" s="175"/>
      <c r="Y148" s="3"/>
    </row>
    <row r="149" spans="1:25" ht="15" thickBot="1" x14ac:dyDescent="0.4">
      <c r="C149" s="297" t="s">
        <v>45</v>
      </c>
      <c r="D149" s="298"/>
      <c r="E149" s="298"/>
      <c r="F149" s="298"/>
      <c r="G149" s="298"/>
      <c r="H149" s="298"/>
      <c r="I149" s="298"/>
      <c r="J149" s="298"/>
      <c r="K149" s="298"/>
      <c r="L149" s="109">
        <f>Arkusz13!C17</f>
        <v>1</v>
      </c>
      <c r="M149" s="109"/>
      <c r="N149" s="31">
        <f>Arkusz13!C33</f>
        <v>2</v>
      </c>
      <c r="O149" s="31">
        <f>Arkusz13!C49</f>
        <v>0</v>
      </c>
      <c r="P149" s="31">
        <f>Arkusz13!C65</f>
        <v>0</v>
      </c>
      <c r="Q149" s="31">
        <f>Arkusz13!C81</f>
        <v>1</v>
      </c>
      <c r="R149" s="31">
        <f>Arkusz13!C97</f>
        <v>0</v>
      </c>
      <c r="S149" s="31">
        <f>Arkusz13!C113</f>
        <v>0</v>
      </c>
      <c r="T149" s="31">
        <f>Arkusz13!C129</f>
        <v>0</v>
      </c>
      <c r="U149" s="31">
        <f>Arkusz13!C145-SUM(N149:T149)</f>
        <v>4</v>
      </c>
      <c r="V149" s="174">
        <f t="shared" si="3"/>
        <v>7</v>
      </c>
      <c r="W149" s="175"/>
      <c r="Y149" s="3"/>
    </row>
    <row r="150" spans="1:25" ht="15" thickBot="1" x14ac:dyDescent="0.4">
      <c r="C150" s="276" t="s">
        <v>1</v>
      </c>
      <c r="D150" s="277"/>
      <c r="E150" s="277"/>
      <c r="F150" s="277"/>
      <c r="G150" s="277"/>
      <c r="H150" s="277"/>
      <c r="I150" s="277"/>
      <c r="J150" s="277"/>
      <c r="K150" s="277"/>
      <c r="L150" s="270">
        <f>SUM(L135:L149)</f>
        <v>8662</v>
      </c>
      <c r="M150" s="270"/>
      <c r="N150" s="32">
        <f t="shared" ref="N150:V150" si="4">SUM(N135:N149)</f>
        <v>1299</v>
      </c>
      <c r="O150" s="32">
        <f t="shared" si="4"/>
        <v>4307</v>
      </c>
      <c r="P150" s="32">
        <f t="shared" si="4"/>
        <v>535</v>
      </c>
      <c r="Q150" s="32">
        <f t="shared" si="4"/>
        <v>1271</v>
      </c>
      <c r="R150" s="32">
        <f t="shared" si="4"/>
        <v>26</v>
      </c>
      <c r="S150" s="32">
        <f t="shared" si="4"/>
        <v>0</v>
      </c>
      <c r="T150" s="32">
        <f t="shared" si="4"/>
        <v>127</v>
      </c>
      <c r="U150" s="32">
        <f t="shared" si="4"/>
        <v>8052</v>
      </c>
      <c r="V150" s="270">
        <f t="shared" si="4"/>
        <v>15617</v>
      </c>
      <c r="W150" s="304"/>
      <c r="Y150" s="3"/>
    </row>
    <row r="151" spans="1:25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71" spans="1:25" ht="15" thickBot="1" x14ac:dyDescent="0.4"/>
    <row r="172" spans="1:25" ht="31.5" customHeight="1" x14ac:dyDescent="0.35">
      <c r="D172" s="268" t="s">
        <v>2</v>
      </c>
      <c r="E172" s="269"/>
      <c r="F172" s="269"/>
      <c r="G172" s="269"/>
      <c r="H172" s="269"/>
      <c r="I172" s="269"/>
      <c r="J172" s="269"/>
      <c r="K172" s="269"/>
      <c r="L172" s="269" t="s">
        <v>3</v>
      </c>
      <c r="M172" s="269"/>
      <c r="N172" s="124" t="s">
        <v>86</v>
      </c>
      <c r="O172" s="124"/>
      <c r="P172" s="124"/>
      <c r="Q172" s="301" t="s">
        <v>87</v>
      </c>
      <c r="R172" s="302"/>
      <c r="S172" s="303"/>
    </row>
    <row r="173" spans="1:25" ht="15" thickBot="1" x14ac:dyDescent="0.4">
      <c r="D173" s="229" t="s">
        <v>85</v>
      </c>
      <c r="E173" s="230"/>
      <c r="F173" s="230"/>
      <c r="G173" s="230"/>
      <c r="H173" s="230"/>
      <c r="I173" s="230"/>
      <c r="J173" s="230"/>
      <c r="K173" s="230"/>
      <c r="L173" s="228">
        <f>Arkusz14!B2</f>
        <v>3</v>
      </c>
      <c r="M173" s="228"/>
      <c r="N173" s="228">
        <f>Arkusz14!B3</f>
        <v>2</v>
      </c>
      <c r="O173" s="228"/>
      <c r="P173" s="228"/>
      <c r="Q173" s="278">
        <f>Arkusz14!B4</f>
        <v>0</v>
      </c>
      <c r="R173" s="279"/>
      <c r="S173" s="280"/>
    </row>
    <row r="174" spans="1:25" x14ac:dyDescent="0.3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1:25" x14ac:dyDescent="0.35">
      <c r="A175" s="129" t="s">
        <v>179</v>
      </c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spans="1:25" s="50" customFormat="1" x14ac:dyDescent="0.35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spans="1:25" s="50" customFormat="1" x14ac:dyDescent="0.35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spans="1:25" s="50" customFormat="1" x14ac:dyDescent="0.35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spans="1:25" s="50" customFormat="1" x14ac:dyDescent="0.35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spans="1:25" s="50" customFormat="1" x14ac:dyDescent="0.35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spans="1:25" s="50" customFormat="1" x14ac:dyDescent="0.35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spans="1:25" s="50" customFormat="1" x14ac:dyDescent="0.35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3" spans="1:25" s="50" customFormat="1" x14ac:dyDescent="0.35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</row>
    <row r="184" spans="1:25" s="50" customFormat="1" x14ac:dyDescent="0.35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</row>
    <row r="185" spans="1:25" s="50" customFormat="1" x14ac:dyDescent="0.35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</row>
    <row r="186" spans="1:25" s="50" customFormat="1" x14ac:dyDescent="0.35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</row>
    <row r="187" spans="1:25" s="50" customFormat="1" x14ac:dyDescent="0.35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</row>
    <row r="188" spans="1:25" s="50" customFormat="1" x14ac:dyDescent="0.35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</row>
    <row r="189" spans="1:25" s="50" customFormat="1" x14ac:dyDescent="0.35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</row>
    <row r="190" spans="1:25" s="50" customFormat="1" x14ac:dyDescent="0.35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</row>
    <row r="191" spans="1:25" s="54" customFormat="1" x14ac:dyDescent="0.35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</row>
    <row r="192" spans="1:25" s="54" customFormat="1" x14ac:dyDescent="0.35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</row>
    <row r="193" spans="1:25" s="50" customFormat="1" x14ac:dyDescent="0.35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</row>
    <row r="195" spans="1:25" x14ac:dyDescent="0.35">
      <c r="A195" s="131" t="s">
        <v>142</v>
      </c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</row>
    <row r="196" spans="1:25" ht="15" thickBot="1" x14ac:dyDescent="0.4"/>
    <row r="197" spans="1:25" x14ac:dyDescent="0.35">
      <c r="G197" s="219" t="s">
        <v>23</v>
      </c>
      <c r="H197" s="220"/>
      <c r="I197" s="220"/>
      <c r="J197" s="220"/>
      <c r="K197" s="83" t="s">
        <v>8</v>
      </c>
      <c r="L197" s="182"/>
    </row>
    <row r="198" spans="1:25" x14ac:dyDescent="0.35">
      <c r="G198" s="281" t="s">
        <v>13</v>
      </c>
      <c r="H198" s="282"/>
      <c r="I198" s="282"/>
      <c r="J198" s="282"/>
      <c r="K198" s="174">
        <v>692</v>
      </c>
      <c r="L198" s="175"/>
    </row>
    <row r="199" spans="1:25" x14ac:dyDescent="0.35">
      <c r="G199" s="226" t="s">
        <v>14</v>
      </c>
      <c r="H199" s="227"/>
      <c r="I199" s="227"/>
      <c r="J199" s="227"/>
      <c r="K199" s="174">
        <v>310</v>
      </c>
      <c r="L199" s="175"/>
    </row>
    <row r="200" spans="1:25" ht="14.5" customHeight="1" x14ac:dyDescent="0.35">
      <c r="G200" s="281" t="s">
        <v>15</v>
      </c>
      <c r="H200" s="282"/>
      <c r="I200" s="282"/>
      <c r="J200" s="282"/>
      <c r="K200" s="174">
        <v>100</v>
      </c>
      <c r="L200" s="175"/>
    </row>
    <row r="201" spans="1:25" ht="14.5" customHeight="1" x14ac:dyDescent="0.35">
      <c r="G201" s="226" t="s">
        <v>80</v>
      </c>
      <c r="H201" s="227"/>
      <c r="I201" s="227"/>
      <c r="J201" s="227"/>
      <c r="K201" s="174">
        <v>92</v>
      </c>
      <c r="L201" s="175"/>
    </row>
    <row r="202" spans="1:25" ht="14.5" customHeight="1" x14ac:dyDescent="0.35">
      <c r="G202" s="281" t="s">
        <v>81</v>
      </c>
      <c r="H202" s="282"/>
      <c r="I202" s="282"/>
      <c r="J202" s="282"/>
      <c r="K202" s="174">
        <v>0</v>
      </c>
      <c r="L202" s="175"/>
    </row>
    <row r="203" spans="1:25" ht="14.5" customHeight="1" x14ac:dyDescent="0.35">
      <c r="G203" s="226" t="s">
        <v>91</v>
      </c>
      <c r="H203" s="227"/>
      <c r="I203" s="227"/>
      <c r="J203" s="227"/>
      <c r="K203" s="174">
        <v>1</v>
      </c>
      <c r="L203" s="175"/>
    </row>
    <row r="204" spans="1:25" ht="14.5" customHeight="1" x14ac:dyDescent="0.35">
      <c r="G204" s="281" t="s">
        <v>16</v>
      </c>
      <c r="H204" s="282"/>
      <c r="I204" s="282"/>
      <c r="J204" s="282"/>
      <c r="K204" s="174">
        <v>52</v>
      </c>
      <c r="L204" s="175"/>
    </row>
    <row r="205" spans="1:25" ht="14.5" customHeight="1" x14ac:dyDescent="0.35">
      <c r="G205" s="226" t="s">
        <v>17</v>
      </c>
      <c r="H205" s="227"/>
      <c r="I205" s="227"/>
      <c r="J205" s="227"/>
      <c r="K205" s="174">
        <v>147</v>
      </c>
      <c r="L205" s="175"/>
    </row>
    <row r="206" spans="1:25" ht="14.5" customHeight="1" x14ac:dyDescent="0.35">
      <c r="G206" s="281" t="s">
        <v>18</v>
      </c>
      <c r="H206" s="282"/>
      <c r="I206" s="282"/>
      <c r="J206" s="282"/>
      <c r="K206" s="174">
        <v>25</v>
      </c>
      <c r="L206" s="175"/>
    </row>
    <row r="207" spans="1:25" ht="14.5" customHeight="1" x14ac:dyDescent="0.35">
      <c r="G207" s="226" t="s">
        <v>19</v>
      </c>
      <c r="H207" s="227"/>
      <c r="I207" s="227"/>
      <c r="J207" s="227"/>
      <c r="K207" s="174">
        <v>24</v>
      </c>
      <c r="L207" s="175"/>
    </row>
    <row r="208" spans="1:25" ht="14.5" customHeight="1" x14ac:dyDescent="0.35">
      <c r="G208" s="281" t="s">
        <v>82</v>
      </c>
      <c r="H208" s="282"/>
      <c r="I208" s="282"/>
      <c r="J208" s="282"/>
      <c r="K208" s="174">
        <v>678</v>
      </c>
      <c r="L208" s="175"/>
    </row>
    <row r="209" spans="1:25" s="53" customFormat="1" ht="15" thickBot="1" x14ac:dyDescent="0.4">
      <c r="G209" s="226" t="s">
        <v>177</v>
      </c>
      <c r="H209" s="227"/>
      <c r="I209" s="227"/>
      <c r="J209" s="227"/>
      <c r="K209" s="174">
        <v>282</v>
      </c>
      <c r="L209" s="175"/>
      <c r="Y209" s="6"/>
    </row>
    <row r="210" spans="1:25" ht="15" thickBot="1" x14ac:dyDescent="0.4">
      <c r="G210" s="293" t="s">
        <v>1</v>
      </c>
      <c r="H210" s="294"/>
      <c r="I210" s="294"/>
      <c r="J210" s="294"/>
      <c r="K210" s="91">
        <f>SUM(K198:L209)</f>
        <v>2403</v>
      </c>
      <c r="L210" s="92"/>
    </row>
    <row r="212" spans="1:25" x14ac:dyDescent="0.35">
      <c r="A212" s="129" t="s">
        <v>178</v>
      </c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</row>
    <row r="213" spans="1:25" x14ac:dyDescent="0.35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25" x14ac:dyDescent="0.35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</row>
    <row r="215" spans="1:25" x14ac:dyDescent="0.35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</row>
    <row r="217" spans="1:25" x14ac:dyDescent="0.35">
      <c r="A217" s="10" t="s">
        <v>143</v>
      </c>
      <c r="B217" s="10"/>
      <c r="C217" s="10"/>
      <c r="D217" s="10"/>
      <c r="E217" s="10"/>
      <c r="F217" s="10"/>
    </row>
    <row r="218" spans="1:25" ht="15" thickBot="1" x14ac:dyDescent="0.4"/>
    <row r="219" spans="1:25" x14ac:dyDescent="0.35">
      <c r="D219" s="82" t="s">
        <v>28</v>
      </c>
      <c r="E219" s="83"/>
      <c r="F219" s="83"/>
      <c r="G219" s="83"/>
      <c r="H219" s="83" t="s">
        <v>3</v>
      </c>
      <c r="I219" s="83"/>
      <c r="J219" s="83"/>
      <c r="K219" s="83" t="s">
        <v>22</v>
      </c>
      <c r="L219" s="83"/>
      <c r="M219" s="182"/>
    </row>
    <row r="220" spans="1:25" x14ac:dyDescent="0.35">
      <c r="D220" s="183" t="s">
        <v>20</v>
      </c>
      <c r="E220" s="184"/>
      <c r="F220" s="184"/>
      <c r="G220" s="184"/>
      <c r="H220" s="174">
        <v>6525</v>
      </c>
      <c r="I220" s="174"/>
      <c r="J220" s="174"/>
      <c r="K220" s="174">
        <v>6115</v>
      </c>
      <c r="L220" s="174"/>
      <c r="M220" s="175"/>
    </row>
    <row r="221" spans="1:25" x14ac:dyDescent="0.35">
      <c r="D221" s="185" t="s">
        <v>139</v>
      </c>
      <c r="E221" s="186"/>
      <c r="F221" s="186"/>
      <c r="G221" s="186"/>
      <c r="H221" s="174">
        <v>1229</v>
      </c>
      <c r="I221" s="174"/>
      <c r="J221" s="174"/>
      <c r="K221" s="174">
        <v>1093</v>
      </c>
      <c r="L221" s="174"/>
      <c r="M221" s="175"/>
    </row>
    <row r="222" spans="1:25" ht="15" thickBot="1" x14ac:dyDescent="0.4">
      <c r="D222" s="289" t="s">
        <v>21</v>
      </c>
      <c r="E222" s="290"/>
      <c r="F222" s="290"/>
      <c r="G222" s="290"/>
      <c r="H222" s="174">
        <v>4912</v>
      </c>
      <c r="I222" s="174"/>
      <c r="J222" s="174"/>
      <c r="K222" s="174">
        <v>5222</v>
      </c>
      <c r="L222" s="174"/>
      <c r="M222" s="175"/>
    </row>
    <row r="223" spans="1:25" ht="15" thickBot="1" x14ac:dyDescent="0.4">
      <c r="D223" s="287" t="s">
        <v>1</v>
      </c>
      <c r="E223" s="288"/>
      <c r="F223" s="288"/>
      <c r="G223" s="288"/>
      <c r="H223" s="91">
        <f>SUM(H220:J222)</f>
        <v>12666</v>
      </c>
      <c r="I223" s="91"/>
      <c r="J223" s="91"/>
      <c r="K223" s="91">
        <f>SUM(K220:M222)</f>
        <v>12430</v>
      </c>
      <c r="L223" s="91"/>
      <c r="M223" s="92"/>
    </row>
    <row r="224" spans="1:25" x14ac:dyDescent="0.35">
      <c r="D224" s="14"/>
      <c r="E224" s="14"/>
      <c r="F224" s="14"/>
      <c r="G224" s="14"/>
      <c r="H224" s="52"/>
      <c r="I224" s="52"/>
      <c r="J224" s="52"/>
      <c r="K224" s="52"/>
      <c r="L224" s="52"/>
      <c r="M224" s="52"/>
    </row>
    <row r="225" spans="1:25" x14ac:dyDescent="0.35">
      <c r="D225" s="35"/>
      <c r="E225" s="35"/>
      <c r="F225" s="35"/>
      <c r="G225" s="35"/>
      <c r="H225" s="36"/>
      <c r="I225" s="36"/>
      <c r="J225" s="36"/>
      <c r="K225" s="36"/>
      <c r="L225" s="36"/>
      <c r="M225" s="36"/>
    </row>
    <row r="226" spans="1:25" x14ac:dyDescent="0.35">
      <c r="D226" s="35"/>
      <c r="E226" s="35"/>
      <c r="F226" s="35"/>
      <c r="G226" s="35"/>
      <c r="H226" s="36"/>
      <c r="I226" s="36"/>
      <c r="J226" s="36"/>
      <c r="K226" s="36"/>
      <c r="L226" s="36"/>
      <c r="M226" s="36"/>
    </row>
    <row r="227" spans="1:25" x14ac:dyDescent="0.35">
      <c r="D227" s="37"/>
      <c r="E227" s="37"/>
      <c r="F227" s="37"/>
      <c r="G227" s="37"/>
      <c r="H227" s="37"/>
      <c r="I227" s="37"/>
      <c r="J227" s="37"/>
      <c r="K227" s="37"/>
      <c r="L227" s="37"/>
      <c r="M227" s="37"/>
    </row>
    <row r="228" spans="1:25" x14ac:dyDescent="0.35">
      <c r="D228" s="37"/>
      <c r="E228" s="37"/>
      <c r="F228" s="37"/>
      <c r="G228" s="37"/>
      <c r="H228" s="37"/>
      <c r="I228" s="37"/>
      <c r="J228" s="37"/>
      <c r="K228" s="37"/>
      <c r="L228" s="37"/>
      <c r="M228" s="37"/>
    </row>
    <row r="229" spans="1:25" x14ac:dyDescent="0.35">
      <c r="D229" s="37"/>
      <c r="E229" s="37"/>
      <c r="F229" s="37"/>
      <c r="G229" s="37"/>
      <c r="H229" s="37"/>
      <c r="I229" s="37"/>
      <c r="J229" s="37"/>
      <c r="K229" s="37"/>
      <c r="L229" s="37"/>
      <c r="M229" s="37"/>
    </row>
    <row r="230" spans="1:25" x14ac:dyDescent="0.35">
      <c r="D230" s="37"/>
      <c r="E230" s="37"/>
      <c r="F230" s="37"/>
      <c r="G230" s="37"/>
      <c r="H230" s="37"/>
      <c r="I230" s="37"/>
      <c r="J230" s="37"/>
      <c r="K230" s="37"/>
      <c r="L230" s="37"/>
      <c r="M230" s="37"/>
    </row>
    <row r="231" spans="1:25" x14ac:dyDescent="0.35"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 spans="1:25" x14ac:dyDescent="0.35"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 spans="1:25" x14ac:dyDescent="0.35"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 spans="1:25" x14ac:dyDescent="0.35"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spans="1:25" x14ac:dyDescent="0.35"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spans="1:25" x14ac:dyDescent="0.35"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spans="1:25" x14ac:dyDescent="0.35">
      <c r="A237" s="129" t="s">
        <v>180</v>
      </c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</row>
    <row r="238" spans="1:25" x14ac:dyDescent="0.35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</row>
    <row r="239" spans="1:25" x14ac:dyDescent="0.35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</row>
    <row r="240" spans="1:25" x14ac:dyDescent="0.35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spans="1:25" x14ac:dyDescent="0.35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spans="1:25" x14ac:dyDescent="0.35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spans="1:25" x14ac:dyDescent="0.35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5" spans="1:25" x14ac:dyDescent="0.35">
      <c r="A245" s="10" t="s">
        <v>144</v>
      </c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25" ht="15" thickBot="1" x14ac:dyDescent="0.4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25" x14ac:dyDescent="0.35">
      <c r="D247" s="283" t="s">
        <v>49</v>
      </c>
      <c r="E247" s="284"/>
      <c r="F247" s="284"/>
      <c r="G247" s="147" t="str">
        <f>CONCATENATE(Arkusz18!A2," - ",Arkusz18!B2," r.")</f>
        <v>01.05.2021 - 31.05.2021 r.</v>
      </c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8"/>
    </row>
    <row r="248" spans="1:25" ht="31.5" customHeight="1" x14ac:dyDescent="0.35">
      <c r="D248" s="285"/>
      <c r="E248" s="286"/>
      <c r="F248" s="286"/>
      <c r="G248" s="153" t="s">
        <v>65</v>
      </c>
      <c r="H248" s="153"/>
      <c r="I248" s="153"/>
      <c r="J248" s="153" t="s">
        <v>90</v>
      </c>
      <c r="K248" s="153"/>
      <c r="L248" s="153"/>
      <c r="M248" s="153" t="s">
        <v>64</v>
      </c>
      <c r="N248" s="153"/>
      <c r="O248" s="153"/>
      <c r="P248" s="153" t="s">
        <v>89</v>
      </c>
      <c r="Q248" s="153"/>
      <c r="R248" s="165"/>
    </row>
    <row r="249" spans="1:25" x14ac:dyDescent="0.35">
      <c r="D249" s="149" t="s">
        <v>88</v>
      </c>
      <c r="E249" s="150"/>
      <c r="F249" s="150"/>
      <c r="G249" s="151">
        <f>Arkusz16!A2</f>
        <v>0</v>
      </c>
      <c r="H249" s="151"/>
      <c r="I249" s="151"/>
      <c r="J249" s="151">
        <f>Arkusz16!A3</f>
        <v>0</v>
      </c>
      <c r="K249" s="151"/>
      <c r="L249" s="151"/>
      <c r="M249" s="151">
        <f>Arkusz16!A4</f>
        <v>0</v>
      </c>
      <c r="N249" s="151"/>
      <c r="O249" s="151"/>
      <c r="P249" s="151">
        <f>Arkusz16!A5</f>
        <v>0</v>
      </c>
      <c r="Q249" s="151"/>
      <c r="R249" s="152"/>
    </row>
    <row r="250" spans="1:25" x14ac:dyDescent="0.35">
      <c r="D250" s="137" t="s">
        <v>51</v>
      </c>
      <c r="E250" s="138"/>
      <c r="F250" s="138"/>
      <c r="G250" s="139">
        <f>Arkusz16!A6</f>
        <v>1</v>
      </c>
      <c r="H250" s="139"/>
      <c r="I250" s="139"/>
      <c r="J250" s="140">
        <f>Arkusz16!A7</f>
        <v>0</v>
      </c>
      <c r="K250" s="141"/>
      <c r="L250" s="142"/>
      <c r="M250" s="140">
        <f>Arkusz16!A8</f>
        <v>0</v>
      </c>
      <c r="N250" s="141"/>
      <c r="O250" s="142"/>
      <c r="P250" s="140">
        <f>Arkusz16!A9</f>
        <v>1</v>
      </c>
      <c r="Q250" s="141"/>
      <c r="R250" s="143"/>
    </row>
    <row r="251" spans="1:25" ht="15" thickBot="1" x14ac:dyDescent="0.4">
      <c r="D251" s="271" t="s">
        <v>52</v>
      </c>
      <c r="E251" s="272"/>
      <c r="F251" s="272"/>
      <c r="G251" s="167">
        <f>Arkusz16!A10</f>
        <v>2</v>
      </c>
      <c r="H251" s="167"/>
      <c r="I251" s="167"/>
      <c r="J251" s="167">
        <f>Arkusz16!A11</f>
        <v>0</v>
      </c>
      <c r="K251" s="167"/>
      <c r="L251" s="167"/>
      <c r="M251" s="167">
        <f>Arkusz16!A12</f>
        <v>0</v>
      </c>
      <c r="N251" s="167"/>
      <c r="O251" s="167"/>
      <c r="P251" s="167">
        <f>Arkusz16!A13</f>
        <v>0</v>
      </c>
      <c r="Q251" s="167"/>
      <c r="R251" s="169"/>
    </row>
    <row r="252" spans="1:25" ht="15" thickBot="1" x14ac:dyDescent="0.4">
      <c r="D252" s="154" t="s">
        <v>50</v>
      </c>
      <c r="E252" s="155"/>
      <c r="F252" s="155"/>
      <c r="G252" s="146">
        <f>SUM(G249:I251)</f>
        <v>3</v>
      </c>
      <c r="H252" s="146"/>
      <c r="I252" s="146"/>
      <c r="J252" s="146">
        <f t="shared" ref="J252" si="5">SUM(J249:L251)</f>
        <v>0</v>
      </c>
      <c r="K252" s="146"/>
      <c r="L252" s="146"/>
      <c r="M252" s="146">
        <f t="shared" ref="M252" si="6">SUM(M249:O251)</f>
        <v>0</v>
      </c>
      <c r="N252" s="146"/>
      <c r="O252" s="146"/>
      <c r="P252" s="146">
        <f t="shared" ref="P252" si="7">SUM(P249:R251)</f>
        <v>1</v>
      </c>
      <c r="Q252" s="146"/>
      <c r="R252" s="166"/>
    </row>
    <row r="253" spans="1:25" ht="15" thickBot="1" x14ac:dyDescent="0.4">
      <c r="A253" s="38"/>
      <c r="B253" s="38"/>
      <c r="C253" s="38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25" x14ac:dyDescent="0.35">
      <c r="D254" s="283" t="s">
        <v>49</v>
      </c>
      <c r="E254" s="284"/>
      <c r="F254" s="284"/>
      <c r="G254" s="147" t="str">
        <f>CONCATENATE(Arkusz18!C2," - ",Arkusz18!B2," r.")</f>
        <v>01.01.2021 - 31.05.2021 r.</v>
      </c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8"/>
    </row>
    <row r="255" spans="1:25" ht="32.25" customHeight="1" x14ac:dyDescent="0.35">
      <c r="D255" s="285"/>
      <c r="E255" s="286"/>
      <c r="F255" s="286"/>
      <c r="G255" s="153" t="s">
        <v>65</v>
      </c>
      <c r="H255" s="153"/>
      <c r="I255" s="153"/>
      <c r="J255" s="153" t="s">
        <v>90</v>
      </c>
      <c r="K255" s="153"/>
      <c r="L255" s="153"/>
      <c r="M255" s="153" t="s">
        <v>64</v>
      </c>
      <c r="N255" s="153"/>
      <c r="O255" s="153"/>
      <c r="P255" s="153" t="s">
        <v>89</v>
      </c>
      <c r="Q255" s="153"/>
      <c r="R255" s="165"/>
    </row>
    <row r="256" spans="1:25" x14ac:dyDescent="0.35">
      <c r="D256" s="149" t="s">
        <v>88</v>
      </c>
      <c r="E256" s="150"/>
      <c r="F256" s="150"/>
      <c r="G256" s="151">
        <f>Arkusz17!A2</f>
        <v>0</v>
      </c>
      <c r="H256" s="151"/>
      <c r="I256" s="151"/>
      <c r="J256" s="151">
        <f>Arkusz17!A3</f>
        <v>0</v>
      </c>
      <c r="K256" s="151"/>
      <c r="L256" s="151"/>
      <c r="M256" s="151">
        <f>Arkusz17!A4</f>
        <v>0</v>
      </c>
      <c r="N256" s="151"/>
      <c r="O256" s="151"/>
      <c r="P256" s="151">
        <f>Arkusz17!A5</f>
        <v>0</v>
      </c>
      <c r="Q256" s="151"/>
      <c r="R256" s="152"/>
    </row>
    <row r="257" spans="1:25" x14ac:dyDescent="0.35">
      <c r="D257" s="137" t="s">
        <v>51</v>
      </c>
      <c r="E257" s="138"/>
      <c r="F257" s="138"/>
      <c r="G257" s="139">
        <f>Arkusz17!A6</f>
        <v>1</v>
      </c>
      <c r="H257" s="139"/>
      <c r="I257" s="139"/>
      <c r="J257" s="139">
        <f>Arkusz17!A7</f>
        <v>1</v>
      </c>
      <c r="K257" s="139"/>
      <c r="L257" s="139"/>
      <c r="M257" s="139">
        <f>Arkusz17!A8</f>
        <v>0</v>
      </c>
      <c r="N257" s="139"/>
      <c r="O257" s="139"/>
      <c r="P257" s="139">
        <f>Arkusz17!A9</f>
        <v>2</v>
      </c>
      <c r="Q257" s="139"/>
      <c r="R257" s="168"/>
    </row>
    <row r="258" spans="1:25" ht="15" thickBot="1" x14ac:dyDescent="0.4">
      <c r="D258" s="271" t="s">
        <v>52</v>
      </c>
      <c r="E258" s="272"/>
      <c r="F258" s="272"/>
      <c r="G258" s="167">
        <f>Arkusz17!A10</f>
        <v>2</v>
      </c>
      <c r="H258" s="167"/>
      <c r="I258" s="167"/>
      <c r="J258" s="167">
        <f>Arkusz17!A11</f>
        <v>0</v>
      </c>
      <c r="K258" s="167"/>
      <c r="L258" s="167"/>
      <c r="M258" s="167">
        <f>Arkusz17!A12</f>
        <v>0</v>
      </c>
      <c r="N258" s="167"/>
      <c r="O258" s="167"/>
      <c r="P258" s="167">
        <f>Arkusz17!A13</f>
        <v>1</v>
      </c>
      <c r="Q258" s="167"/>
      <c r="R258" s="169"/>
    </row>
    <row r="259" spans="1:25" ht="15" thickBot="1" x14ac:dyDescent="0.4">
      <c r="D259" s="154" t="s">
        <v>50</v>
      </c>
      <c r="E259" s="155"/>
      <c r="F259" s="155"/>
      <c r="G259" s="146">
        <f>SUM(G256:I258)</f>
        <v>3</v>
      </c>
      <c r="H259" s="146"/>
      <c r="I259" s="146"/>
      <c r="J259" s="146">
        <f t="shared" ref="J259" si="8">SUM(J256:L258)</f>
        <v>1</v>
      </c>
      <c r="K259" s="146"/>
      <c r="L259" s="146"/>
      <c r="M259" s="146">
        <f t="shared" ref="M259" si="9">SUM(M256:O258)</f>
        <v>0</v>
      </c>
      <c r="N259" s="146"/>
      <c r="O259" s="146"/>
      <c r="P259" s="146">
        <f t="shared" ref="P259" si="10">SUM(P256:R258)</f>
        <v>3</v>
      </c>
      <c r="Q259" s="146"/>
      <c r="R259" s="166"/>
    </row>
    <row r="262" spans="1:25" x14ac:dyDescent="0.35">
      <c r="A262" s="129" t="s">
        <v>169</v>
      </c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</row>
    <row r="263" spans="1:25" x14ac:dyDescent="0.35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</row>
    <row r="264" spans="1:25" x14ac:dyDescent="0.35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</row>
    <row r="267" spans="1:25" ht="18" x14ac:dyDescent="0.35">
      <c r="A267" s="8" t="s">
        <v>67</v>
      </c>
      <c r="F267" s="9"/>
    </row>
    <row r="268" spans="1:25" x14ac:dyDescent="0.35">
      <c r="F268" s="9"/>
    </row>
    <row r="269" spans="1:25" x14ac:dyDescent="0.35">
      <c r="A269" s="243" t="s">
        <v>145</v>
      </c>
      <c r="B269" s="243"/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</row>
    <row r="270" spans="1:25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5" ht="15" thickBot="1" x14ac:dyDescent="0.4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5" x14ac:dyDescent="0.35">
      <c r="C272" s="161" t="s">
        <v>0</v>
      </c>
      <c r="D272" s="162"/>
      <c r="E272" s="162"/>
      <c r="F272" s="162"/>
      <c r="G272" s="157" t="str">
        <f>CONCATENATE(Arkusz18!A2," - ",Arkusz18!B2," r.")</f>
        <v>01.05.2021 - 31.05.2021 r.</v>
      </c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9"/>
    </row>
    <row r="273" spans="3:22" x14ac:dyDescent="0.35">
      <c r="C273" s="163"/>
      <c r="D273" s="164"/>
      <c r="E273" s="164"/>
      <c r="F273" s="164"/>
      <c r="G273" s="111" t="s">
        <v>31</v>
      </c>
      <c r="H273" s="115"/>
      <c r="I273" s="115"/>
      <c r="J273" s="156"/>
      <c r="K273" s="111" t="s">
        <v>32</v>
      </c>
      <c r="L273" s="115"/>
      <c r="M273" s="115"/>
      <c r="N273" s="156"/>
      <c r="O273" s="111" t="s">
        <v>103</v>
      </c>
      <c r="P273" s="115"/>
      <c r="Q273" s="115"/>
      <c r="R273" s="156"/>
      <c r="S273" s="111" t="s">
        <v>55</v>
      </c>
      <c r="T273" s="115"/>
      <c r="U273" s="115"/>
      <c r="V273" s="112"/>
    </row>
    <row r="274" spans="3:22" x14ac:dyDescent="0.35">
      <c r="C274" s="163"/>
      <c r="D274" s="164"/>
      <c r="E274" s="164"/>
      <c r="F274" s="164"/>
      <c r="G274" s="113" t="s">
        <v>30</v>
      </c>
      <c r="H274" s="114"/>
      <c r="I274" s="111" t="s">
        <v>10</v>
      </c>
      <c r="J274" s="156"/>
      <c r="K274" s="113" t="s">
        <v>33</v>
      </c>
      <c r="L274" s="114"/>
      <c r="M274" s="111" t="s">
        <v>10</v>
      </c>
      <c r="N274" s="156"/>
      <c r="O274" s="113" t="s">
        <v>30</v>
      </c>
      <c r="P274" s="114"/>
      <c r="Q274" s="111" t="s">
        <v>10</v>
      </c>
      <c r="R274" s="156"/>
      <c r="S274" s="113" t="s">
        <v>30</v>
      </c>
      <c r="T274" s="114"/>
      <c r="U274" s="111" t="s">
        <v>10</v>
      </c>
      <c r="V274" s="112"/>
    </row>
    <row r="275" spans="3:22" x14ac:dyDescent="0.35">
      <c r="C275" s="144" t="str">
        <f>Arkusz2!B2</f>
        <v>BIAŁORUŚ</v>
      </c>
      <c r="D275" s="145"/>
      <c r="E275" s="145"/>
      <c r="F275" s="145"/>
      <c r="G275" s="89">
        <f>Arkusz2!F2</f>
        <v>97</v>
      </c>
      <c r="H275" s="90"/>
      <c r="I275" s="89">
        <f>Arkusz2!F8</f>
        <v>142</v>
      </c>
      <c r="J275" s="90"/>
      <c r="K275" s="89">
        <f>SUM(Arkusz2!F14,-G275)</f>
        <v>4</v>
      </c>
      <c r="L275" s="90"/>
      <c r="M275" s="89">
        <f>SUM(Arkusz2!F20,-I275)</f>
        <v>11</v>
      </c>
      <c r="N275" s="90"/>
      <c r="O275" s="89">
        <f>Arkusz2!F26</f>
        <v>0</v>
      </c>
      <c r="P275" s="90"/>
      <c r="Q275" s="89">
        <f>Arkusz2!F32</f>
        <v>0</v>
      </c>
      <c r="R275" s="90"/>
      <c r="S275" s="89">
        <f>SUM(Arkusz2!F14,O275)</f>
        <v>101</v>
      </c>
      <c r="T275" s="90"/>
      <c r="U275" s="89">
        <f>SUM(Arkusz2!F20,Q275)</f>
        <v>153</v>
      </c>
      <c r="V275" s="116"/>
    </row>
    <row r="276" spans="3:22" x14ac:dyDescent="0.35">
      <c r="C276" s="76" t="str">
        <f>Arkusz2!B3</f>
        <v>ROSJA</v>
      </c>
      <c r="D276" s="77"/>
      <c r="E276" s="77"/>
      <c r="F276" s="77"/>
      <c r="G276" s="105">
        <f>Arkusz2!F3</f>
        <v>5</v>
      </c>
      <c r="H276" s="106"/>
      <c r="I276" s="105">
        <f>Arkusz2!F9</f>
        <v>8</v>
      </c>
      <c r="J276" s="106"/>
      <c r="K276" s="105">
        <f>SUM(Arkusz2!F15,-G276)</f>
        <v>17</v>
      </c>
      <c r="L276" s="106"/>
      <c r="M276" s="105">
        <f>SUM(Arkusz2!F21,-I276)</f>
        <v>38</v>
      </c>
      <c r="N276" s="106"/>
      <c r="O276" s="105">
        <f>Arkusz2!F27</f>
        <v>3</v>
      </c>
      <c r="P276" s="106"/>
      <c r="Q276" s="105">
        <f>Arkusz2!F33</f>
        <v>6</v>
      </c>
      <c r="R276" s="106"/>
      <c r="S276" s="105">
        <f>SUM(Arkusz2!F15,O276)</f>
        <v>25</v>
      </c>
      <c r="T276" s="106"/>
      <c r="U276" s="105">
        <f>SUM(Arkusz2!F21,Q276)</f>
        <v>52</v>
      </c>
      <c r="V276" s="160"/>
    </row>
    <row r="277" spans="3:22" x14ac:dyDescent="0.35">
      <c r="C277" s="144" t="str">
        <f>Arkusz2!B4</f>
        <v>AFGANISTAN</v>
      </c>
      <c r="D277" s="145"/>
      <c r="E277" s="145"/>
      <c r="F277" s="145"/>
      <c r="G277" s="89">
        <f>Arkusz2!F4</f>
        <v>25</v>
      </c>
      <c r="H277" s="90"/>
      <c r="I277" s="89">
        <f>Arkusz2!F10</f>
        <v>27</v>
      </c>
      <c r="J277" s="90"/>
      <c r="K277" s="89">
        <f>SUM(Arkusz2!F16,-G277)</f>
        <v>0</v>
      </c>
      <c r="L277" s="90"/>
      <c r="M277" s="89">
        <f>SUM(Arkusz2!F22,-I277)</f>
        <v>1</v>
      </c>
      <c r="N277" s="90"/>
      <c r="O277" s="89">
        <f>Arkusz2!F28</f>
        <v>0</v>
      </c>
      <c r="P277" s="90"/>
      <c r="Q277" s="89">
        <f>Arkusz2!F34</f>
        <v>0</v>
      </c>
      <c r="R277" s="90"/>
      <c r="S277" s="89">
        <f>SUM(Arkusz2!F16,O277)</f>
        <v>25</v>
      </c>
      <c r="T277" s="90"/>
      <c r="U277" s="89">
        <f>SUM(Arkusz2!F22,Q277)</f>
        <v>28</v>
      </c>
      <c r="V277" s="116"/>
    </row>
    <row r="278" spans="3:22" x14ac:dyDescent="0.35">
      <c r="C278" s="76" t="str">
        <f>Arkusz2!B5</f>
        <v>UKRAINA</v>
      </c>
      <c r="D278" s="77"/>
      <c r="E278" s="77"/>
      <c r="F278" s="77"/>
      <c r="G278" s="105">
        <f>Arkusz2!F5</f>
        <v>6</v>
      </c>
      <c r="H278" s="106"/>
      <c r="I278" s="105">
        <f>Arkusz2!F11</f>
        <v>10</v>
      </c>
      <c r="J278" s="106"/>
      <c r="K278" s="105">
        <f>SUM(Arkusz2!F17,-G278)</f>
        <v>5</v>
      </c>
      <c r="L278" s="106"/>
      <c r="M278" s="105">
        <f>SUM(Arkusz2!F23,-I278)</f>
        <v>9</v>
      </c>
      <c r="N278" s="106"/>
      <c r="O278" s="105">
        <f>Arkusz2!F29</f>
        <v>0</v>
      </c>
      <c r="P278" s="106"/>
      <c r="Q278" s="105">
        <f>Arkusz2!F35</f>
        <v>0</v>
      </c>
      <c r="R278" s="106"/>
      <c r="S278" s="105">
        <f>SUM(Arkusz2!F17,O278)</f>
        <v>11</v>
      </c>
      <c r="T278" s="106"/>
      <c r="U278" s="105">
        <f>SUM(Arkusz2!F23,Q278)</f>
        <v>19</v>
      </c>
      <c r="V278" s="160"/>
    </row>
    <row r="279" spans="3:22" x14ac:dyDescent="0.35">
      <c r="C279" s="144" t="str">
        <f>Arkusz2!B6</f>
        <v>TURCJA</v>
      </c>
      <c r="D279" s="145"/>
      <c r="E279" s="145"/>
      <c r="F279" s="145"/>
      <c r="G279" s="89">
        <f>Arkusz2!F6</f>
        <v>8</v>
      </c>
      <c r="H279" s="90"/>
      <c r="I279" s="89">
        <f>Arkusz2!F12</f>
        <v>12</v>
      </c>
      <c r="J279" s="90"/>
      <c r="K279" s="89">
        <f>SUM(Arkusz2!F18,-G279)</f>
        <v>1</v>
      </c>
      <c r="L279" s="90"/>
      <c r="M279" s="89">
        <f>SUM(Arkusz2!F24,-I279)</f>
        <v>2</v>
      </c>
      <c r="N279" s="90"/>
      <c r="O279" s="89">
        <f>Arkusz2!F30</f>
        <v>0</v>
      </c>
      <c r="P279" s="90"/>
      <c r="Q279" s="89">
        <f>Arkusz2!F36</f>
        <v>0</v>
      </c>
      <c r="R279" s="90"/>
      <c r="S279" s="89">
        <f>SUM(Arkusz2!F18,O279)</f>
        <v>9</v>
      </c>
      <c r="T279" s="90"/>
      <c r="U279" s="89">
        <f>SUM(Arkusz2!F24,Q279)</f>
        <v>14</v>
      </c>
      <c r="V279" s="116"/>
    </row>
    <row r="280" spans="3:22" ht="15" thickBot="1" x14ac:dyDescent="0.4">
      <c r="C280" s="172" t="str">
        <f>Arkusz2!B7</f>
        <v>Pozostałe</v>
      </c>
      <c r="D280" s="173"/>
      <c r="E280" s="173"/>
      <c r="F280" s="173"/>
      <c r="G280" s="200">
        <f>Arkusz2!F7</f>
        <v>21</v>
      </c>
      <c r="H280" s="201"/>
      <c r="I280" s="200">
        <f>Arkusz2!F13</f>
        <v>24</v>
      </c>
      <c r="J280" s="201"/>
      <c r="K280" s="200">
        <f>SUM(Arkusz2!F19,-G280)</f>
        <v>10</v>
      </c>
      <c r="L280" s="201"/>
      <c r="M280" s="200">
        <f>SUM(Arkusz2!F25,-I280)</f>
        <v>14</v>
      </c>
      <c r="N280" s="201"/>
      <c r="O280" s="200">
        <f>Arkusz2!F31</f>
        <v>0</v>
      </c>
      <c r="P280" s="201"/>
      <c r="Q280" s="200">
        <f>Arkusz2!F37</f>
        <v>0</v>
      </c>
      <c r="R280" s="201"/>
      <c r="S280" s="200">
        <f>SUM(Arkusz2!F19,O280)</f>
        <v>31</v>
      </c>
      <c r="T280" s="201"/>
      <c r="U280" s="200">
        <f>SUM(Arkusz2!F25,Q280)</f>
        <v>38</v>
      </c>
      <c r="V280" s="246"/>
    </row>
    <row r="281" spans="3:22" ht="15" thickBot="1" x14ac:dyDescent="0.4">
      <c r="C281" s="170" t="s">
        <v>1</v>
      </c>
      <c r="D281" s="171"/>
      <c r="E281" s="171"/>
      <c r="F281" s="171"/>
      <c r="G281" s="180">
        <f>SUM(G275:G280)</f>
        <v>162</v>
      </c>
      <c r="H281" s="181"/>
      <c r="I281" s="180">
        <f>SUM(I275:I280)</f>
        <v>223</v>
      </c>
      <c r="J281" s="181"/>
      <c r="K281" s="180">
        <f>SUM(K275:K280)</f>
        <v>37</v>
      </c>
      <c r="L281" s="181"/>
      <c r="M281" s="180">
        <f>SUM(M275:M280)</f>
        <v>75</v>
      </c>
      <c r="N281" s="181"/>
      <c r="O281" s="180">
        <f>SUM(O275:O280)</f>
        <v>3</v>
      </c>
      <c r="P281" s="181"/>
      <c r="Q281" s="180">
        <f>SUM(Q275:Q280)</f>
        <v>6</v>
      </c>
      <c r="R281" s="181"/>
      <c r="S281" s="180">
        <f>SUM(S275:S280)</f>
        <v>202</v>
      </c>
      <c r="T281" s="181"/>
      <c r="U281" s="180">
        <f>SUM(U275:U280)</f>
        <v>304</v>
      </c>
      <c r="V281" s="245"/>
    </row>
    <row r="284" spans="3:22" x14ac:dyDescent="0.35">
      <c r="M284" s="11"/>
      <c r="N284" s="11"/>
      <c r="O284" s="11"/>
      <c r="P284" s="11"/>
      <c r="Q284" s="11"/>
      <c r="R284" s="11"/>
      <c r="S284" s="11"/>
    </row>
    <row r="285" spans="3:22" x14ac:dyDescent="0.35">
      <c r="M285" s="11"/>
      <c r="N285" s="11"/>
      <c r="O285" s="11"/>
      <c r="P285" s="11"/>
      <c r="Q285" s="11"/>
      <c r="R285" s="11"/>
      <c r="S285" s="11"/>
    </row>
    <row r="286" spans="3:22" x14ac:dyDescent="0.35">
      <c r="M286" s="11"/>
      <c r="N286" s="11"/>
      <c r="O286" s="11"/>
      <c r="P286" s="11"/>
      <c r="Q286" s="11"/>
      <c r="R286" s="11"/>
      <c r="S286" s="11"/>
    </row>
    <row r="287" spans="3:22" x14ac:dyDescent="0.35">
      <c r="M287" s="11"/>
      <c r="N287" s="11"/>
      <c r="O287" s="11"/>
      <c r="P287" s="11"/>
      <c r="Q287" s="11"/>
      <c r="R287" s="11"/>
      <c r="S287" s="11"/>
    </row>
    <row r="288" spans="3:22" x14ac:dyDescent="0.35">
      <c r="M288" s="11"/>
      <c r="N288" s="11"/>
      <c r="O288" s="11"/>
      <c r="P288" s="11"/>
      <c r="Q288" s="11"/>
      <c r="R288" s="11"/>
      <c r="S288" s="11"/>
    </row>
    <row r="289" spans="1:25" x14ac:dyDescent="0.35">
      <c r="M289" s="11"/>
      <c r="N289" s="11"/>
      <c r="O289" s="11"/>
      <c r="P289" s="11"/>
      <c r="Q289" s="11"/>
      <c r="R289" s="11"/>
      <c r="S289" s="11"/>
    </row>
    <row r="290" spans="1:25" x14ac:dyDescent="0.35">
      <c r="M290" s="11"/>
      <c r="N290" s="11"/>
      <c r="O290" s="11"/>
      <c r="P290" s="11"/>
      <c r="Q290" s="11"/>
      <c r="R290" s="11"/>
      <c r="S290" s="11"/>
    </row>
    <row r="291" spans="1:25" x14ac:dyDescent="0.35">
      <c r="M291" s="11"/>
      <c r="N291" s="11"/>
      <c r="O291" s="11"/>
      <c r="P291" s="11"/>
      <c r="Q291" s="11"/>
      <c r="R291" s="11"/>
      <c r="S291" s="11"/>
    </row>
    <row r="292" spans="1:25" x14ac:dyDescent="0.35">
      <c r="D292" s="202"/>
      <c r="E292" s="202"/>
    </row>
    <row r="296" spans="1:25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301" spans="1:25" s="51" customFormat="1" x14ac:dyDescent="0.35">
      <c r="Y301" s="6"/>
    </row>
    <row r="302" spans="1:25" s="51" customFormat="1" x14ac:dyDescent="0.35">
      <c r="Y302" s="6"/>
    </row>
    <row r="304" spans="1:25" ht="15" thickBot="1" x14ac:dyDescent="0.4"/>
    <row r="305" spans="1:25" x14ac:dyDescent="0.35">
      <c r="C305" s="161" t="s">
        <v>0</v>
      </c>
      <c r="D305" s="162"/>
      <c r="E305" s="162"/>
      <c r="F305" s="162"/>
      <c r="G305" s="213" t="str">
        <f>CONCATENATE(Arkusz18!C2," - ",Arkusz18!B2," r.")</f>
        <v>01.01.2021 - 31.05.2021 r.</v>
      </c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  <c r="U305" s="213"/>
      <c r="V305" s="214"/>
    </row>
    <row r="306" spans="1:25" x14ac:dyDescent="0.35">
      <c r="C306" s="163"/>
      <c r="D306" s="164"/>
      <c r="E306" s="164"/>
      <c r="F306" s="164"/>
      <c r="G306" s="164" t="s">
        <v>31</v>
      </c>
      <c r="H306" s="164"/>
      <c r="I306" s="164"/>
      <c r="J306" s="164"/>
      <c r="K306" s="164" t="s">
        <v>32</v>
      </c>
      <c r="L306" s="164"/>
      <c r="M306" s="164"/>
      <c r="N306" s="164"/>
      <c r="O306" s="164" t="s">
        <v>135</v>
      </c>
      <c r="P306" s="164"/>
      <c r="Q306" s="164"/>
      <c r="R306" s="164"/>
      <c r="S306" s="164" t="s">
        <v>55</v>
      </c>
      <c r="T306" s="164"/>
      <c r="U306" s="164"/>
      <c r="V306" s="244"/>
    </row>
    <row r="307" spans="1:25" x14ac:dyDescent="0.35">
      <c r="C307" s="163"/>
      <c r="D307" s="164"/>
      <c r="E307" s="164"/>
      <c r="F307" s="164"/>
      <c r="G307" s="231" t="s">
        <v>30</v>
      </c>
      <c r="H307" s="231"/>
      <c r="I307" s="164" t="s">
        <v>10</v>
      </c>
      <c r="J307" s="164"/>
      <c r="K307" s="231" t="s">
        <v>33</v>
      </c>
      <c r="L307" s="231"/>
      <c r="M307" s="164" t="s">
        <v>10</v>
      </c>
      <c r="N307" s="164"/>
      <c r="O307" s="231" t="s">
        <v>30</v>
      </c>
      <c r="P307" s="231"/>
      <c r="Q307" s="164" t="s">
        <v>10</v>
      </c>
      <c r="R307" s="164"/>
      <c r="S307" s="231" t="s">
        <v>30</v>
      </c>
      <c r="T307" s="231"/>
      <c r="U307" s="164" t="s">
        <v>10</v>
      </c>
      <c r="V307" s="244"/>
    </row>
    <row r="308" spans="1:25" x14ac:dyDescent="0.35">
      <c r="C308" s="144" t="str">
        <f>Arkusz3!B2</f>
        <v>BIAŁORUŚ</v>
      </c>
      <c r="D308" s="145"/>
      <c r="E308" s="145"/>
      <c r="F308" s="145"/>
      <c r="G308" s="125">
        <f>Arkusz3!F2</f>
        <v>376</v>
      </c>
      <c r="H308" s="125"/>
      <c r="I308" s="125">
        <f>Arkusz3!F8</f>
        <v>520</v>
      </c>
      <c r="J308" s="125"/>
      <c r="K308" s="125">
        <f>SUM(Arkusz3!F14,-G308)</f>
        <v>10</v>
      </c>
      <c r="L308" s="125"/>
      <c r="M308" s="125">
        <f>SUM(Arkusz3!F20,-I308)</f>
        <v>27</v>
      </c>
      <c r="N308" s="125"/>
      <c r="O308" s="125">
        <f>Arkusz3!F26</f>
        <v>2</v>
      </c>
      <c r="P308" s="125"/>
      <c r="Q308" s="125">
        <f>Arkusz3!F32</f>
        <v>2</v>
      </c>
      <c r="R308" s="125"/>
      <c r="S308" s="125">
        <f>SUM(Arkusz3!F14,O308)</f>
        <v>388</v>
      </c>
      <c r="T308" s="125"/>
      <c r="U308" s="125">
        <f>SUM(Arkusz3!F20,Q308)</f>
        <v>549</v>
      </c>
      <c r="V308" s="242"/>
    </row>
    <row r="309" spans="1:25" x14ac:dyDescent="0.35">
      <c r="C309" s="76" t="str">
        <f>Arkusz3!B3</f>
        <v>ROSJA</v>
      </c>
      <c r="D309" s="77"/>
      <c r="E309" s="77"/>
      <c r="F309" s="77"/>
      <c r="G309" s="241">
        <f>Arkusz3!F3</f>
        <v>40</v>
      </c>
      <c r="H309" s="241"/>
      <c r="I309" s="241">
        <f>Arkusz3!F9</f>
        <v>75</v>
      </c>
      <c r="J309" s="241"/>
      <c r="K309" s="241">
        <f>SUM(Arkusz3!F15,-G309)</f>
        <v>102</v>
      </c>
      <c r="L309" s="241"/>
      <c r="M309" s="241">
        <f>SUM(Arkusz3!F21,-I309)</f>
        <v>252</v>
      </c>
      <c r="N309" s="241"/>
      <c r="O309" s="241">
        <f>Arkusz3!F27</f>
        <v>3</v>
      </c>
      <c r="P309" s="241"/>
      <c r="Q309" s="241">
        <f>Arkusz3!F33</f>
        <v>6</v>
      </c>
      <c r="R309" s="241"/>
      <c r="S309" s="241">
        <f>SUM(Arkusz3!F15,O309)</f>
        <v>145</v>
      </c>
      <c r="T309" s="241"/>
      <c r="U309" s="241">
        <f>SUM(Arkusz3!F21,Q309)</f>
        <v>333</v>
      </c>
      <c r="V309" s="247"/>
    </row>
    <row r="310" spans="1:25" x14ac:dyDescent="0.35">
      <c r="C310" s="144" t="str">
        <f>Arkusz3!B4</f>
        <v>AFGANISTAN</v>
      </c>
      <c r="D310" s="145"/>
      <c r="E310" s="145"/>
      <c r="F310" s="145"/>
      <c r="G310" s="125">
        <f>Arkusz3!F4</f>
        <v>103</v>
      </c>
      <c r="H310" s="125"/>
      <c r="I310" s="125">
        <f>Arkusz3!F10</f>
        <v>105</v>
      </c>
      <c r="J310" s="125"/>
      <c r="K310" s="125">
        <f>SUM(Arkusz3!F16,-G310)</f>
        <v>0</v>
      </c>
      <c r="L310" s="125"/>
      <c r="M310" s="125">
        <f>SUM(Arkusz3!F22,-I310)</f>
        <v>1</v>
      </c>
      <c r="N310" s="125"/>
      <c r="O310" s="125">
        <f>Arkusz3!F28</f>
        <v>2</v>
      </c>
      <c r="P310" s="125"/>
      <c r="Q310" s="125">
        <f>Arkusz3!F34</f>
        <v>2</v>
      </c>
      <c r="R310" s="125"/>
      <c r="S310" s="125">
        <f>SUM(Arkusz3!F16,O310)</f>
        <v>105</v>
      </c>
      <c r="T310" s="125"/>
      <c r="U310" s="125">
        <f>SUM(Arkusz3!F22,Q310)</f>
        <v>108</v>
      </c>
      <c r="V310" s="242"/>
    </row>
    <row r="311" spans="1:25" x14ac:dyDescent="0.35">
      <c r="C311" s="76" t="str">
        <f>Arkusz3!B5</f>
        <v>UKRAINA</v>
      </c>
      <c r="D311" s="77"/>
      <c r="E311" s="77"/>
      <c r="F311" s="77"/>
      <c r="G311" s="241">
        <f>Arkusz3!F5</f>
        <v>30</v>
      </c>
      <c r="H311" s="241"/>
      <c r="I311" s="241">
        <f>Arkusz3!F11</f>
        <v>42</v>
      </c>
      <c r="J311" s="241"/>
      <c r="K311" s="241">
        <f>SUM(Arkusz3!F17,-G311)</f>
        <v>26</v>
      </c>
      <c r="L311" s="241"/>
      <c r="M311" s="241">
        <f>SUM(Arkusz3!F23,-I311)</f>
        <v>43</v>
      </c>
      <c r="N311" s="241"/>
      <c r="O311" s="241">
        <f>Arkusz3!F29</f>
        <v>6</v>
      </c>
      <c r="P311" s="241"/>
      <c r="Q311" s="241">
        <f>Arkusz3!F35</f>
        <v>6</v>
      </c>
      <c r="R311" s="241"/>
      <c r="S311" s="241">
        <f>SUM(Arkusz3!F17,O311)</f>
        <v>62</v>
      </c>
      <c r="T311" s="241"/>
      <c r="U311" s="241">
        <f>SUM(Arkusz3!F23,Q311)</f>
        <v>91</v>
      </c>
      <c r="V311" s="247"/>
    </row>
    <row r="312" spans="1:25" x14ac:dyDescent="0.35">
      <c r="C312" s="144" t="str">
        <f>Arkusz3!B6</f>
        <v>TURCJA</v>
      </c>
      <c r="D312" s="145"/>
      <c r="E312" s="145"/>
      <c r="F312" s="145"/>
      <c r="G312" s="125">
        <f>Arkusz3!F6</f>
        <v>28</v>
      </c>
      <c r="H312" s="125"/>
      <c r="I312" s="125">
        <f>Arkusz3!F12</f>
        <v>42</v>
      </c>
      <c r="J312" s="125"/>
      <c r="K312" s="125">
        <f>SUM(Arkusz3!F18,-G312)</f>
        <v>1</v>
      </c>
      <c r="L312" s="125"/>
      <c r="M312" s="125">
        <f>SUM(Arkusz3!F24,-I312)</f>
        <v>4</v>
      </c>
      <c r="N312" s="125"/>
      <c r="O312" s="125">
        <f>Arkusz3!F30</f>
        <v>0</v>
      </c>
      <c r="P312" s="125"/>
      <c r="Q312" s="125">
        <f>Arkusz3!F36</f>
        <v>0</v>
      </c>
      <c r="R312" s="125"/>
      <c r="S312" s="125">
        <f>SUM(Arkusz3!F18,O312)</f>
        <v>29</v>
      </c>
      <c r="T312" s="125"/>
      <c r="U312" s="125">
        <f>SUM(Arkusz3!F24,Q312)</f>
        <v>46</v>
      </c>
      <c r="V312" s="242"/>
    </row>
    <row r="313" spans="1:25" x14ac:dyDescent="0.35">
      <c r="C313" s="76" t="str">
        <f>Arkusz3!B7</f>
        <v>Pozostałe</v>
      </c>
      <c r="D313" s="77"/>
      <c r="E313" s="77"/>
      <c r="F313" s="77"/>
      <c r="G313" s="241">
        <f>Arkusz3!F7</f>
        <v>103</v>
      </c>
      <c r="H313" s="241"/>
      <c r="I313" s="241">
        <f>Arkusz3!F13</f>
        <v>119</v>
      </c>
      <c r="J313" s="241"/>
      <c r="K313" s="241">
        <f>SUM(Arkusz3!F19,-G313)</f>
        <v>46</v>
      </c>
      <c r="L313" s="241"/>
      <c r="M313" s="241">
        <f>SUM(Arkusz3!F25,-I313)</f>
        <v>81</v>
      </c>
      <c r="N313" s="241"/>
      <c r="O313" s="241">
        <f>Arkusz3!F31</f>
        <v>2</v>
      </c>
      <c r="P313" s="241"/>
      <c r="Q313" s="241">
        <f>Arkusz3!F37</f>
        <v>2</v>
      </c>
      <c r="R313" s="241"/>
      <c r="S313" s="241">
        <f>SUM(Arkusz3!F19,O313)</f>
        <v>151</v>
      </c>
      <c r="T313" s="241"/>
      <c r="U313" s="241">
        <f>SUM(Arkusz3!F25,Q313)</f>
        <v>202</v>
      </c>
      <c r="V313" s="247"/>
    </row>
    <row r="314" spans="1:25" ht="15" thickBot="1" x14ac:dyDescent="0.4">
      <c r="C314" s="203" t="s">
        <v>1</v>
      </c>
      <c r="D314" s="204"/>
      <c r="E314" s="204"/>
      <c r="F314" s="204"/>
      <c r="G314" s="126">
        <f>SUM(G308:G313)</f>
        <v>680</v>
      </c>
      <c r="H314" s="126"/>
      <c r="I314" s="126">
        <f>SUM(I308:I313)</f>
        <v>903</v>
      </c>
      <c r="J314" s="126"/>
      <c r="K314" s="126">
        <f>SUM(K308:K313)</f>
        <v>185</v>
      </c>
      <c r="L314" s="126"/>
      <c r="M314" s="126">
        <f>SUM(M308:M313)</f>
        <v>408</v>
      </c>
      <c r="N314" s="126"/>
      <c r="O314" s="126">
        <f>SUM(O308:O313)</f>
        <v>15</v>
      </c>
      <c r="P314" s="126"/>
      <c r="Q314" s="126">
        <f>SUM(Q308:Q313)</f>
        <v>18</v>
      </c>
      <c r="R314" s="126"/>
      <c r="S314" s="126">
        <f>SUM(S308:S313)</f>
        <v>880</v>
      </c>
      <c r="T314" s="126"/>
      <c r="U314" s="126">
        <f>SUM(U308:U313)</f>
        <v>1329</v>
      </c>
      <c r="V314" s="127"/>
    </row>
    <row r="315" spans="1:25" x14ac:dyDescent="0.35">
      <c r="A315" s="4"/>
      <c r="B315" s="12"/>
      <c r="C315" s="13"/>
      <c r="D315" s="13"/>
      <c r="E315" s="13"/>
      <c r="F315" s="13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2"/>
    </row>
    <row r="316" spans="1:25" x14ac:dyDescent="0.35">
      <c r="A316" s="205" t="s">
        <v>138</v>
      </c>
      <c r="B316" s="205"/>
      <c r="C316" s="205"/>
      <c r="D316" s="205"/>
      <c r="E316" s="205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</row>
    <row r="317" spans="1:25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6"/>
    </row>
    <row r="319" spans="1:25" x14ac:dyDescent="0.35">
      <c r="M319" s="11"/>
      <c r="N319" s="11"/>
      <c r="O319" s="11"/>
      <c r="P319" s="11"/>
      <c r="Q319" s="11"/>
      <c r="R319" s="11"/>
      <c r="S319" s="11"/>
    </row>
    <row r="320" spans="1:25" x14ac:dyDescent="0.35">
      <c r="M320" s="11"/>
      <c r="N320" s="11"/>
      <c r="O320" s="11"/>
      <c r="P320" s="11"/>
      <c r="Q320" s="11"/>
      <c r="R320" s="11"/>
      <c r="S320" s="11"/>
    </row>
    <row r="321" spans="1:25" x14ac:dyDescent="0.35">
      <c r="M321" s="11"/>
      <c r="N321" s="11"/>
      <c r="O321" s="11"/>
      <c r="P321" s="11"/>
      <c r="Q321" s="11"/>
      <c r="R321" s="11"/>
      <c r="S321" s="11"/>
    </row>
    <row r="322" spans="1:25" x14ac:dyDescent="0.35">
      <c r="M322" s="11"/>
      <c r="N322" s="11"/>
      <c r="O322" s="11"/>
      <c r="P322" s="11"/>
      <c r="Q322" s="11"/>
      <c r="R322" s="11"/>
      <c r="S322" s="11"/>
    </row>
    <row r="323" spans="1:25" x14ac:dyDescent="0.35">
      <c r="M323" s="11"/>
      <c r="N323" s="11"/>
      <c r="O323" s="11"/>
      <c r="P323" s="11"/>
      <c r="Q323" s="11"/>
      <c r="R323" s="11"/>
      <c r="S323" s="11"/>
    </row>
    <row r="324" spans="1:25" x14ac:dyDescent="0.35">
      <c r="M324" s="11"/>
      <c r="N324" s="11"/>
      <c r="O324" s="11"/>
      <c r="P324" s="11"/>
      <c r="Q324" s="11"/>
      <c r="R324" s="11"/>
      <c r="S324" s="11"/>
    </row>
    <row r="325" spans="1:25" x14ac:dyDescent="0.35">
      <c r="M325" s="11"/>
      <c r="N325" s="11"/>
      <c r="O325" s="11"/>
      <c r="P325" s="11"/>
      <c r="Q325" s="11"/>
      <c r="R325" s="11"/>
      <c r="S325" s="11"/>
    </row>
    <row r="326" spans="1:25" x14ac:dyDescent="0.35">
      <c r="M326" s="11"/>
      <c r="N326" s="11"/>
      <c r="O326" s="11"/>
      <c r="P326" s="11"/>
      <c r="Q326" s="11"/>
      <c r="R326" s="11"/>
      <c r="S326" s="11"/>
    </row>
    <row r="327" spans="1:25" x14ac:dyDescent="0.35">
      <c r="D327" s="202"/>
      <c r="E327" s="202"/>
    </row>
    <row r="332" spans="1:25" x14ac:dyDescent="0.35">
      <c r="V332" s="17"/>
      <c r="W332" s="17"/>
      <c r="X332" s="17"/>
      <c r="Y332" s="18"/>
    </row>
    <row r="333" spans="1:25" x14ac:dyDescent="0.35">
      <c r="V333" s="17"/>
      <c r="W333" s="17"/>
      <c r="X333" s="17"/>
      <c r="Y333" s="18"/>
    </row>
    <row r="334" spans="1:25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7"/>
      <c r="W334" s="17"/>
      <c r="X334" s="17"/>
      <c r="Y334" s="18"/>
    </row>
    <row r="335" spans="1:25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7"/>
      <c r="W335" s="17"/>
      <c r="X335" s="17"/>
      <c r="Y335" s="18"/>
    </row>
    <row r="336" spans="1:25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7"/>
      <c r="W336" s="17"/>
      <c r="X336" s="17"/>
      <c r="Y336" s="18"/>
    </row>
    <row r="337" spans="1:25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7"/>
      <c r="W337" s="17"/>
      <c r="X337" s="17"/>
      <c r="Y337" s="18"/>
    </row>
    <row r="338" spans="1:25" s="54" customFormat="1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7"/>
      <c r="W338" s="17"/>
      <c r="X338" s="17"/>
      <c r="Y338" s="18"/>
    </row>
    <row r="339" spans="1:25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7"/>
      <c r="W339" s="17"/>
      <c r="X339" s="17"/>
      <c r="Y339" s="18"/>
    </row>
    <row r="340" spans="1:25" x14ac:dyDescent="0.35">
      <c r="A340" s="129" t="s">
        <v>174</v>
      </c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spans="1:25" x14ac:dyDescent="0.35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spans="1:25" x14ac:dyDescent="0.35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spans="1:25" x14ac:dyDescent="0.35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spans="1:25" x14ac:dyDescent="0.35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spans="1:25" x14ac:dyDescent="0.35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spans="1:25" x14ac:dyDescent="0.35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spans="1:25" x14ac:dyDescent="0.35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spans="1:25" x14ac:dyDescent="0.35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spans="1:25" s="50" customFormat="1" x14ac:dyDescent="0.35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spans="1:25" x14ac:dyDescent="0.35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3" spans="1:25" x14ac:dyDescent="0.35">
      <c r="A353" s="131" t="s">
        <v>146</v>
      </c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</row>
    <row r="354" spans="1:25" ht="15" thickBot="1" x14ac:dyDescent="0.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5" spans="1:25" x14ac:dyDescent="0.35">
      <c r="A355" s="238" t="str">
        <f>CONCATENATE(Arkusz18!C2," - ",Arkusz18!B2," r.")</f>
        <v>01.01.2021 - 31.05.2021 r.</v>
      </c>
      <c r="B355" s="239"/>
      <c r="C355" s="239"/>
      <c r="D355" s="239"/>
      <c r="E355" s="239"/>
      <c r="F355" s="239"/>
      <c r="G355" s="239"/>
      <c r="H355" s="239"/>
      <c r="I355" s="240"/>
      <c r="M355" s="238" t="str">
        <f>CONCATENATE(Arkusz18!C2," - ",Arkusz18!B2," r.")</f>
        <v>01.01.2021 - 31.05.2021 r.</v>
      </c>
      <c r="N355" s="239"/>
      <c r="O355" s="239"/>
      <c r="P355" s="239"/>
      <c r="Q355" s="239"/>
      <c r="R355" s="239"/>
      <c r="S355" s="239"/>
      <c r="T355" s="239"/>
      <c r="U355" s="240"/>
    </row>
    <row r="356" spans="1:25" ht="52.5" customHeight="1" x14ac:dyDescent="0.35">
      <c r="A356" s="232" t="s">
        <v>56</v>
      </c>
      <c r="B356" s="233"/>
      <c r="C356" s="234"/>
      <c r="D356" s="196" t="s">
        <v>57</v>
      </c>
      <c r="E356" s="197"/>
      <c r="F356" s="196" t="s">
        <v>58</v>
      </c>
      <c r="G356" s="197"/>
      <c r="H356" s="196" t="s">
        <v>54</v>
      </c>
      <c r="I356" s="251"/>
      <c r="M356" s="232" t="s">
        <v>56</v>
      </c>
      <c r="N356" s="233"/>
      <c r="O356" s="234"/>
      <c r="P356" s="196" t="s">
        <v>59</v>
      </c>
      <c r="Q356" s="197"/>
      <c r="R356" s="196" t="s">
        <v>58</v>
      </c>
      <c r="S356" s="197"/>
      <c r="T356" s="196" t="s">
        <v>54</v>
      </c>
      <c r="U356" s="251"/>
    </row>
    <row r="357" spans="1:25" x14ac:dyDescent="0.35">
      <c r="A357" s="235"/>
      <c r="B357" s="236"/>
      <c r="C357" s="237"/>
      <c r="D357" s="198"/>
      <c r="E357" s="199"/>
      <c r="F357" s="198"/>
      <c r="G357" s="199"/>
      <c r="H357" s="198"/>
      <c r="I357" s="252"/>
      <c r="M357" s="235"/>
      <c r="N357" s="236"/>
      <c r="O357" s="237"/>
      <c r="P357" s="198"/>
      <c r="Q357" s="199"/>
      <c r="R357" s="198"/>
      <c r="S357" s="199"/>
      <c r="T357" s="198"/>
      <c r="U357" s="252"/>
    </row>
    <row r="358" spans="1:25" x14ac:dyDescent="0.35">
      <c r="A358" s="118" t="str">
        <f>Arkusz4!B2</f>
        <v>NIEMCY</v>
      </c>
      <c r="B358" s="119"/>
      <c r="C358" s="119"/>
      <c r="D358" s="120">
        <f>Arkusz4!C2</f>
        <v>322</v>
      </c>
      <c r="E358" s="120"/>
      <c r="F358" s="120">
        <f>Arkusz4!D2</f>
        <v>255</v>
      </c>
      <c r="G358" s="120"/>
      <c r="H358" s="120">
        <f>Arkusz4!E2</f>
        <v>49</v>
      </c>
      <c r="I358" s="120"/>
      <c r="M358" s="118" t="str">
        <f>Arkusz5!B2</f>
        <v>RUMUNIA</v>
      </c>
      <c r="N358" s="119"/>
      <c r="O358" s="119"/>
      <c r="P358" s="120">
        <f>Arkusz5!C2</f>
        <v>83</v>
      </c>
      <c r="Q358" s="120"/>
      <c r="R358" s="120">
        <f>Arkusz5!D2</f>
        <v>89</v>
      </c>
      <c r="S358" s="120"/>
      <c r="T358" s="120">
        <f>Arkusz5!E2</f>
        <v>10</v>
      </c>
      <c r="U358" s="206"/>
    </row>
    <row r="359" spans="1:25" x14ac:dyDescent="0.35">
      <c r="A359" s="133" t="str">
        <f>Arkusz4!B3</f>
        <v>FRANCJA</v>
      </c>
      <c r="B359" s="134"/>
      <c r="C359" s="134"/>
      <c r="D359" s="117">
        <f>Arkusz4!C3</f>
        <v>104</v>
      </c>
      <c r="E359" s="117"/>
      <c r="F359" s="117">
        <f>Arkusz4!D3</f>
        <v>51</v>
      </c>
      <c r="G359" s="117"/>
      <c r="H359" s="117">
        <f>Arkusz4!E3</f>
        <v>0</v>
      </c>
      <c r="I359" s="117"/>
      <c r="M359" s="133" t="str">
        <f>Arkusz5!B3</f>
        <v>BUŁGARIA</v>
      </c>
      <c r="N359" s="134"/>
      <c r="O359" s="134"/>
      <c r="P359" s="117">
        <f>Arkusz5!C3</f>
        <v>26</v>
      </c>
      <c r="Q359" s="117"/>
      <c r="R359" s="117">
        <f>Arkusz5!D3</f>
        <v>14</v>
      </c>
      <c r="S359" s="117"/>
      <c r="T359" s="117">
        <f>Arkusz5!E3</f>
        <v>1</v>
      </c>
      <c r="U359" s="207"/>
    </row>
    <row r="360" spans="1:25" x14ac:dyDescent="0.35">
      <c r="A360" s="118" t="str">
        <f>Arkusz4!B4</f>
        <v>BELGIA</v>
      </c>
      <c r="B360" s="119"/>
      <c r="C360" s="119"/>
      <c r="D360" s="120">
        <f>Arkusz4!C4</f>
        <v>51</v>
      </c>
      <c r="E360" s="120"/>
      <c r="F360" s="120">
        <f>Arkusz4!D4</f>
        <v>33</v>
      </c>
      <c r="G360" s="120"/>
      <c r="H360" s="120">
        <f>Arkusz4!E4</f>
        <v>1</v>
      </c>
      <c r="I360" s="120"/>
      <c r="M360" s="118" t="str">
        <f>Arkusz5!B4</f>
        <v>NIEMCY</v>
      </c>
      <c r="N360" s="119"/>
      <c r="O360" s="119"/>
      <c r="P360" s="120">
        <f>Arkusz5!C4</f>
        <v>20</v>
      </c>
      <c r="Q360" s="120"/>
      <c r="R360" s="120">
        <f>Arkusz5!D4</f>
        <v>16</v>
      </c>
      <c r="S360" s="120"/>
      <c r="T360" s="120">
        <f>Arkusz5!E4</f>
        <v>9</v>
      </c>
      <c r="U360" s="206"/>
    </row>
    <row r="361" spans="1:25" x14ac:dyDescent="0.35">
      <c r="A361" s="133" t="str">
        <f>Arkusz4!B5</f>
        <v>SZWECJA</v>
      </c>
      <c r="B361" s="134"/>
      <c r="C361" s="134"/>
      <c r="D361" s="117">
        <f>Arkusz4!C5</f>
        <v>49</v>
      </c>
      <c r="E361" s="117"/>
      <c r="F361" s="117">
        <f>Arkusz4!D5</f>
        <v>42</v>
      </c>
      <c r="G361" s="117"/>
      <c r="H361" s="117">
        <f>Arkusz4!E5</f>
        <v>22</v>
      </c>
      <c r="I361" s="117"/>
      <c r="M361" s="133" t="str">
        <f>Arkusz5!B5</f>
        <v>LITWA</v>
      </c>
      <c r="N361" s="134"/>
      <c r="O361" s="134"/>
      <c r="P361" s="117">
        <f>Arkusz5!C5</f>
        <v>11</v>
      </c>
      <c r="Q361" s="117"/>
      <c r="R361" s="117">
        <f>Arkusz5!D5</f>
        <v>11</v>
      </c>
      <c r="S361" s="117"/>
      <c r="T361" s="117">
        <f>Arkusz5!E5</f>
        <v>0</v>
      </c>
      <c r="U361" s="207"/>
    </row>
    <row r="362" spans="1:25" x14ac:dyDescent="0.35">
      <c r="A362" s="118" t="str">
        <f>Arkusz4!B6</f>
        <v>NIDERLANDY</v>
      </c>
      <c r="B362" s="119"/>
      <c r="C362" s="119"/>
      <c r="D362" s="120">
        <f>Arkusz4!C6</f>
        <v>28</v>
      </c>
      <c r="E362" s="120"/>
      <c r="F362" s="120">
        <f>Arkusz4!D6</f>
        <v>24</v>
      </c>
      <c r="G362" s="120"/>
      <c r="H362" s="120">
        <f>Arkusz4!E6</f>
        <v>1</v>
      </c>
      <c r="I362" s="120"/>
      <c r="M362" s="118" t="str">
        <f>Arkusz5!B6</f>
        <v>GRECJA</v>
      </c>
      <c r="N362" s="119"/>
      <c r="O362" s="119"/>
      <c r="P362" s="120">
        <f>Arkusz5!C6</f>
        <v>8</v>
      </c>
      <c r="Q362" s="120"/>
      <c r="R362" s="120">
        <f>Arkusz5!D6</f>
        <v>0</v>
      </c>
      <c r="S362" s="120"/>
      <c r="T362" s="120">
        <f>Arkusz5!E6</f>
        <v>0</v>
      </c>
      <c r="U362" s="206"/>
    </row>
    <row r="363" spans="1:25" ht="15" thickBot="1" x14ac:dyDescent="0.4">
      <c r="A363" s="215" t="str">
        <f>Arkusz4!B7</f>
        <v>Pozostałe</v>
      </c>
      <c r="B363" s="216"/>
      <c r="C363" s="216"/>
      <c r="D363" s="128">
        <f>Arkusz4!C7</f>
        <v>84</v>
      </c>
      <c r="E363" s="128"/>
      <c r="F363" s="128">
        <f>Arkusz4!D7</f>
        <v>68</v>
      </c>
      <c r="G363" s="128"/>
      <c r="H363" s="128">
        <f>Arkusz4!E7</f>
        <v>26</v>
      </c>
      <c r="I363" s="128"/>
      <c r="M363" s="215" t="str">
        <f>Arkusz5!B7</f>
        <v>Pozostałe</v>
      </c>
      <c r="N363" s="216"/>
      <c r="O363" s="216"/>
      <c r="P363" s="128">
        <f>Arkusz5!C7</f>
        <v>13</v>
      </c>
      <c r="Q363" s="128"/>
      <c r="R363" s="128">
        <f>Arkusz5!D7</f>
        <v>14</v>
      </c>
      <c r="S363" s="128"/>
      <c r="T363" s="128">
        <f>Arkusz5!E7</f>
        <v>5</v>
      </c>
      <c r="U363" s="132"/>
    </row>
    <row r="364" spans="1:25" ht="15" thickBot="1" x14ac:dyDescent="0.4">
      <c r="A364" s="217" t="s">
        <v>69</v>
      </c>
      <c r="B364" s="218"/>
      <c r="C364" s="218"/>
      <c r="D364" s="211">
        <f>SUM(D358:E363)</f>
        <v>638</v>
      </c>
      <c r="E364" s="211"/>
      <c r="F364" s="211">
        <f>SUM(F358:G363)</f>
        <v>473</v>
      </c>
      <c r="G364" s="211"/>
      <c r="H364" s="211">
        <f>SUM(H358:I363)</f>
        <v>99</v>
      </c>
      <c r="I364" s="212"/>
      <c r="M364" s="217" t="s">
        <v>69</v>
      </c>
      <c r="N364" s="218"/>
      <c r="O364" s="218"/>
      <c r="P364" s="211">
        <f>SUM(P358:Q363)</f>
        <v>161</v>
      </c>
      <c r="Q364" s="211"/>
      <c r="R364" s="211">
        <f t="shared" ref="R364" si="11">SUM(R358:S363)</f>
        <v>144</v>
      </c>
      <c r="S364" s="211"/>
      <c r="T364" s="211">
        <f>SUM(T358:U363)</f>
        <v>25</v>
      </c>
      <c r="U364" s="212"/>
    </row>
    <row r="366" spans="1:25" x14ac:dyDescent="0.35">
      <c r="A366" s="129" t="s">
        <v>175</v>
      </c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</row>
    <row r="367" spans="1:25" x14ac:dyDescent="0.35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</row>
    <row r="368" spans="1:25" x14ac:dyDescent="0.35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</row>
    <row r="369" spans="1:25" x14ac:dyDescent="0.35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</row>
    <row r="370" spans="1:25" x14ac:dyDescent="0.35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</row>
    <row r="371" spans="1:25" x14ac:dyDescent="0.35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</row>
    <row r="373" spans="1:25" x14ac:dyDescent="0.35">
      <c r="A373" s="205" t="s">
        <v>68</v>
      </c>
      <c r="B373" s="205"/>
      <c r="C373" s="205"/>
      <c r="D373" s="205"/>
      <c r="E373" s="205"/>
      <c r="F373" s="205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</row>
    <row r="374" spans="1:25" x14ac:dyDescent="0.3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1:25" s="50" customFormat="1" x14ac:dyDescent="0.3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Y375" s="6"/>
    </row>
    <row r="376" spans="1:25" s="50" customFormat="1" x14ac:dyDescent="0.3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Y376" s="6"/>
    </row>
    <row r="377" spans="1:25" x14ac:dyDescent="0.35">
      <c r="A377" s="131" t="s">
        <v>147</v>
      </c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</row>
    <row r="378" spans="1:25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</row>
    <row r="379" spans="1:25" ht="15" thickBot="1" x14ac:dyDescent="0.4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</row>
    <row r="380" spans="1:25" x14ac:dyDescent="0.35">
      <c r="C380" s="123" t="s">
        <v>0</v>
      </c>
      <c r="D380" s="124"/>
      <c r="E380" s="124"/>
      <c r="F380" s="124"/>
      <c r="G380" s="213" t="str">
        <f>CONCATENATE(Arkusz18!A2," - ",Arkusz18!B2," r.")</f>
        <v>01.05.2021 - 31.05.2021 r.</v>
      </c>
      <c r="H380" s="213"/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  <c r="U380" s="214"/>
    </row>
    <row r="381" spans="1:25" ht="73.5" customHeight="1" x14ac:dyDescent="0.35">
      <c r="C381" s="194"/>
      <c r="D381" s="195"/>
      <c r="E381" s="195"/>
      <c r="F381" s="195"/>
      <c r="G381" s="93" t="s">
        <v>60</v>
      </c>
      <c r="H381" s="94"/>
      <c r="I381" s="95"/>
      <c r="J381" s="93" t="s">
        <v>61</v>
      </c>
      <c r="K381" s="94"/>
      <c r="L381" s="95"/>
      <c r="M381" s="93" t="s">
        <v>62</v>
      </c>
      <c r="N381" s="94"/>
      <c r="O381" s="95"/>
      <c r="P381" s="93" t="s">
        <v>71</v>
      </c>
      <c r="Q381" s="94"/>
      <c r="R381" s="95"/>
      <c r="S381" s="93" t="s">
        <v>63</v>
      </c>
      <c r="T381" s="94"/>
      <c r="U381" s="210"/>
    </row>
    <row r="382" spans="1:25" x14ac:dyDescent="0.35">
      <c r="C382" s="189" t="str">
        <f>Arkusz6!B2</f>
        <v>BIAŁORUŚ</v>
      </c>
      <c r="D382" s="190"/>
      <c r="E382" s="190"/>
      <c r="F382" s="190"/>
      <c r="G382" s="108">
        <f>Arkusz6!C2</f>
        <v>8</v>
      </c>
      <c r="H382" s="108"/>
      <c r="I382" s="108"/>
      <c r="J382" s="108">
        <f>Arkusz6!D2</f>
        <v>60</v>
      </c>
      <c r="K382" s="108"/>
      <c r="L382" s="108"/>
      <c r="M382" s="108">
        <f>Arkusz6!E2</f>
        <v>0</v>
      </c>
      <c r="N382" s="108"/>
      <c r="O382" s="108"/>
      <c r="P382" s="108">
        <f>Arkusz6!F2</f>
        <v>0</v>
      </c>
      <c r="Q382" s="108"/>
      <c r="R382" s="108"/>
      <c r="S382" s="108">
        <f>Arkusz6!G2</f>
        <v>4</v>
      </c>
      <c r="T382" s="108"/>
      <c r="U382" s="108"/>
    </row>
    <row r="383" spans="1:25" x14ac:dyDescent="0.35">
      <c r="C383" s="135" t="str">
        <f>Arkusz6!B3</f>
        <v>ROSJA</v>
      </c>
      <c r="D383" s="136"/>
      <c r="E383" s="136"/>
      <c r="F383" s="136"/>
      <c r="G383" s="104">
        <f>Arkusz6!C3</f>
        <v>1</v>
      </c>
      <c r="H383" s="104"/>
      <c r="I383" s="104"/>
      <c r="J383" s="104">
        <f>Arkusz6!D3</f>
        <v>1</v>
      </c>
      <c r="K383" s="104"/>
      <c r="L383" s="104"/>
      <c r="M383" s="104">
        <f>Arkusz6!E3</f>
        <v>0</v>
      </c>
      <c r="N383" s="104"/>
      <c r="O383" s="104"/>
      <c r="P383" s="104">
        <f>Arkusz6!F3</f>
        <v>42</v>
      </c>
      <c r="Q383" s="104"/>
      <c r="R383" s="104"/>
      <c r="S383" s="104">
        <f>Arkusz6!G3</f>
        <v>17</v>
      </c>
      <c r="T383" s="104"/>
      <c r="U383" s="104"/>
    </row>
    <row r="384" spans="1:25" x14ac:dyDescent="0.35">
      <c r="C384" s="189" t="str">
        <f>Arkusz6!B4</f>
        <v>AFGANISTAN</v>
      </c>
      <c r="D384" s="190"/>
      <c r="E384" s="190"/>
      <c r="F384" s="190"/>
      <c r="G384" s="108">
        <f>Arkusz6!C4</f>
        <v>2</v>
      </c>
      <c r="H384" s="108"/>
      <c r="I384" s="108"/>
      <c r="J384" s="108">
        <f>Arkusz6!D4</f>
        <v>1</v>
      </c>
      <c r="K384" s="108"/>
      <c r="L384" s="108"/>
      <c r="M384" s="108">
        <f>Arkusz6!E4</f>
        <v>0</v>
      </c>
      <c r="N384" s="108"/>
      <c r="O384" s="108"/>
      <c r="P384" s="108">
        <f>Arkusz6!F4</f>
        <v>0</v>
      </c>
      <c r="Q384" s="108"/>
      <c r="R384" s="108"/>
      <c r="S384" s="108">
        <f>Arkusz6!G4</f>
        <v>34</v>
      </c>
      <c r="T384" s="108"/>
      <c r="U384" s="108"/>
    </row>
    <row r="385" spans="3:21" x14ac:dyDescent="0.35">
      <c r="C385" s="135" t="str">
        <f>Arkusz6!B5</f>
        <v>UKRAINA</v>
      </c>
      <c r="D385" s="136"/>
      <c r="E385" s="136"/>
      <c r="F385" s="136"/>
      <c r="G385" s="104">
        <f>Arkusz6!C5</f>
        <v>0</v>
      </c>
      <c r="H385" s="104"/>
      <c r="I385" s="104"/>
      <c r="J385" s="104">
        <f>Arkusz6!D5</f>
        <v>1</v>
      </c>
      <c r="K385" s="104"/>
      <c r="L385" s="104"/>
      <c r="M385" s="104">
        <f>Arkusz6!E5</f>
        <v>0</v>
      </c>
      <c r="N385" s="104"/>
      <c r="O385" s="104"/>
      <c r="P385" s="104">
        <f>Arkusz6!F5</f>
        <v>22</v>
      </c>
      <c r="Q385" s="104"/>
      <c r="R385" s="104"/>
      <c r="S385" s="104">
        <f>Arkusz6!G5</f>
        <v>0</v>
      </c>
      <c r="T385" s="104"/>
      <c r="U385" s="104"/>
    </row>
    <row r="386" spans="3:21" x14ac:dyDescent="0.35">
      <c r="C386" s="189" t="str">
        <f>Arkusz6!B6</f>
        <v>GRUZJA</v>
      </c>
      <c r="D386" s="190"/>
      <c r="E386" s="190"/>
      <c r="F386" s="190"/>
      <c r="G386" s="108">
        <f>Arkusz6!C6</f>
        <v>0</v>
      </c>
      <c r="H386" s="108"/>
      <c r="I386" s="108"/>
      <c r="J386" s="108">
        <f>Arkusz6!D6</f>
        <v>0</v>
      </c>
      <c r="K386" s="108"/>
      <c r="L386" s="108"/>
      <c r="M386" s="108">
        <f>Arkusz6!E6</f>
        <v>0</v>
      </c>
      <c r="N386" s="108"/>
      <c r="O386" s="108"/>
      <c r="P386" s="108">
        <f>Arkusz6!F6</f>
        <v>1</v>
      </c>
      <c r="Q386" s="108"/>
      <c r="R386" s="108"/>
      <c r="S386" s="108">
        <f>Arkusz6!G6</f>
        <v>4</v>
      </c>
      <c r="T386" s="108"/>
      <c r="U386" s="108"/>
    </row>
    <row r="387" spans="3:21" ht="15" thickBot="1" x14ac:dyDescent="0.4">
      <c r="C387" s="208" t="str">
        <f>Arkusz6!B7</f>
        <v>Pozostałe</v>
      </c>
      <c r="D387" s="209"/>
      <c r="E387" s="209"/>
      <c r="F387" s="209"/>
      <c r="G387" s="107">
        <f>Arkusz6!C7</f>
        <v>3</v>
      </c>
      <c r="H387" s="107"/>
      <c r="I387" s="107"/>
      <c r="J387" s="107">
        <f>Arkusz6!D7</f>
        <v>3</v>
      </c>
      <c r="K387" s="107"/>
      <c r="L387" s="107"/>
      <c r="M387" s="107">
        <f>Arkusz6!E7</f>
        <v>0</v>
      </c>
      <c r="N387" s="107"/>
      <c r="O387" s="107"/>
      <c r="P387" s="107">
        <f>Arkusz6!F7</f>
        <v>18</v>
      </c>
      <c r="Q387" s="107"/>
      <c r="R387" s="107"/>
      <c r="S387" s="107">
        <f>Arkusz6!G7</f>
        <v>11</v>
      </c>
      <c r="T387" s="107"/>
      <c r="U387" s="107"/>
    </row>
    <row r="388" spans="3:21" ht="15" thickBot="1" x14ac:dyDescent="0.4">
      <c r="C388" s="192" t="s">
        <v>1</v>
      </c>
      <c r="D388" s="193"/>
      <c r="E388" s="193"/>
      <c r="F388" s="193"/>
      <c r="G388" s="91">
        <f>SUM(G382:I387)</f>
        <v>14</v>
      </c>
      <c r="H388" s="91"/>
      <c r="I388" s="91"/>
      <c r="J388" s="91">
        <f t="shared" ref="J388" si="12">SUM(J382:L387)</f>
        <v>66</v>
      </c>
      <c r="K388" s="91"/>
      <c r="L388" s="91"/>
      <c r="M388" s="91">
        <f t="shared" ref="M388" si="13">SUM(M382:O387)</f>
        <v>0</v>
      </c>
      <c r="N388" s="91"/>
      <c r="O388" s="91"/>
      <c r="P388" s="91">
        <f t="shared" ref="P388" si="14">SUM(P382:R387)</f>
        <v>83</v>
      </c>
      <c r="Q388" s="91"/>
      <c r="R388" s="91"/>
      <c r="S388" s="91">
        <f>SUM(S382:U387)</f>
        <v>70</v>
      </c>
      <c r="T388" s="91"/>
      <c r="U388" s="92"/>
    </row>
    <row r="389" spans="3:21" ht="15" thickBot="1" x14ac:dyDescent="0.4"/>
    <row r="390" spans="3:21" x14ac:dyDescent="0.35">
      <c r="C390" s="123" t="s">
        <v>0</v>
      </c>
      <c r="D390" s="124"/>
      <c r="E390" s="124"/>
      <c r="F390" s="124"/>
      <c r="G390" s="213" t="str">
        <f>CONCATENATE(Arkusz18!C2," - ",Arkusz18!B2," r.")</f>
        <v>01.01.2021 - 31.05.2021 r.</v>
      </c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  <c r="U390" s="214"/>
    </row>
    <row r="391" spans="3:21" ht="71.25" customHeight="1" x14ac:dyDescent="0.35">
      <c r="C391" s="194"/>
      <c r="D391" s="195"/>
      <c r="E391" s="195"/>
      <c r="F391" s="195"/>
      <c r="G391" s="93" t="s">
        <v>60</v>
      </c>
      <c r="H391" s="94"/>
      <c r="I391" s="95"/>
      <c r="J391" s="93" t="s">
        <v>61</v>
      </c>
      <c r="K391" s="94"/>
      <c r="L391" s="95"/>
      <c r="M391" s="93" t="s">
        <v>62</v>
      </c>
      <c r="N391" s="94"/>
      <c r="O391" s="95"/>
      <c r="P391" s="93" t="s">
        <v>71</v>
      </c>
      <c r="Q391" s="94"/>
      <c r="R391" s="95"/>
      <c r="S391" s="93" t="s">
        <v>63</v>
      </c>
      <c r="T391" s="94"/>
      <c r="U391" s="210"/>
    </row>
    <row r="392" spans="3:21" x14ac:dyDescent="0.35">
      <c r="C392" s="189" t="str">
        <f>Arkusz7!B2</f>
        <v>ROSJA</v>
      </c>
      <c r="D392" s="190"/>
      <c r="E392" s="190"/>
      <c r="F392" s="190"/>
      <c r="G392" s="108">
        <f>Arkusz7!C2</f>
        <v>8</v>
      </c>
      <c r="H392" s="108"/>
      <c r="I392" s="108"/>
      <c r="J392" s="108">
        <f>Arkusz7!D2</f>
        <v>30</v>
      </c>
      <c r="K392" s="108"/>
      <c r="L392" s="108"/>
      <c r="M392" s="108">
        <f>Arkusz7!E2</f>
        <v>0</v>
      </c>
      <c r="N392" s="108"/>
      <c r="O392" s="108"/>
      <c r="P392" s="108">
        <f>Arkusz7!F2</f>
        <v>228</v>
      </c>
      <c r="Q392" s="108"/>
      <c r="R392" s="108"/>
      <c r="S392" s="108">
        <f>Arkusz7!G2</f>
        <v>53</v>
      </c>
      <c r="T392" s="108"/>
      <c r="U392" s="108"/>
    </row>
    <row r="393" spans="3:21" x14ac:dyDescent="0.35">
      <c r="C393" s="135" t="str">
        <f>Arkusz7!B3</f>
        <v>BIAŁORUŚ</v>
      </c>
      <c r="D393" s="136"/>
      <c r="E393" s="136"/>
      <c r="F393" s="136"/>
      <c r="G393" s="104">
        <f>Arkusz7!C3</f>
        <v>25</v>
      </c>
      <c r="H393" s="104"/>
      <c r="I393" s="104"/>
      <c r="J393" s="104">
        <f>Arkusz7!D3</f>
        <v>207</v>
      </c>
      <c r="K393" s="104"/>
      <c r="L393" s="104"/>
      <c r="M393" s="104">
        <f>Arkusz7!E3</f>
        <v>0</v>
      </c>
      <c r="N393" s="104"/>
      <c r="O393" s="104"/>
      <c r="P393" s="104">
        <f>Arkusz7!F3</f>
        <v>0</v>
      </c>
      <c r="Q393" s="104"/>
      <c r="R393" s="104"/>
      <c r="S393" s="104">
        <f>Arkusz7!G3</f>
        <v>23</v>
      </c>
      <c r="T393" s="104"/>
      <c r="U393" s="104"/>
    </row>
    <row r="394" spans="3:21" x14ac:dyDescent="0.35">
      <c r="C394" s="189" t="str">
        <f>Arkusz7!B4</f>
        <v>UKRAINA</v>
      </c>
      <c r="D394" s="190"/>
      <c r="E394" s="190"/>
      <c r="F394" s="190"/>
      <c r="G394" s="108">
        <f>Arkusz7!C4</f>
        <v>0</v>
      </c>
      <c r="H394" s="108"/>
      <c r="I394" s="108"/>
      <c r="J394" s="108">
        <f>Arkusz7!D4</f>
        <v>1</v>
      </c>
      <c r="K394" s="108"/>
      <c r="L394" s="108"/>
      <c r="M394" s="108">
        <f>Arkusz7!E4</f>
        <v>0</v>
      </c>
      <c r="N394" s="108"/>
      <c r="O394" s="108"/>
      <c r="P394" s="108">
        <f>Arkusz7!F4</f>
        <v>126</v>
      </c>
      <c r="Q394" s="108"/>
      <c r="R394" s="108"/>
      <c r="S394" s="108">
        <f>Arkusz7!G4</f>
        <v>10</v>
      </c>
      <c r="T394" s="108"/>
      <c r="U394" s="108"/>
    </row>
    <row r="395" spans="3:21" x14ac:dyDescent="0.35">
      <c r="C395" s="135" t="str">
        <f>Arkusz7!B5</f>
        <v>AFGANISTAN</v>
      </c>
      <c r="D395" s="136"/>
      <c r="E395" s="136"/>
      <c r="F395" s="136"/>
      <c r="G395" s="104">
        <f>Arkusz7!C5</f>
        <v>5</v>
      </c>
      <c r="H395" s="104"/>
      <c r="I395" s="104"/>
      <c r="J395" s="104">
        <f>Arkusz7!D5</f>
        <v>1</v>
      </c>
      <c r="K395" s="104"/>
      <c r="L395" s="104"/>
      <c r="M395" s="104">
        <f>Arkusz7!E5</f>
        <v>0</v>
      </c>
      <c r="N395" s="104"/>
      <c r="O395" s="104"/>
      <c r="P395" s="104">
        <f>Arkusz7!F5</f>
        <v>2</v>
      </c>
      <c r="Q395" s="104"/>
      <c r="R395" s="104"/>
      <c r="S395" s="104">
        <f>Arkusz7!G5</f>
        <v>117</v>
      </c>
      <c r="T395" s="104"/>
      <c r="U395" s="104"/>
    </row>
    <row r="396" spans="3:21" x14ac:dyDescent="0.35">
      <c r="C396" s="189" t="str">
        <f>Arkusz7!B6</f>
        <v>IRAK</v>
      </c>
      <c r="D396" s="190"/>
      <c r="E396" s="190"/>
      <c r="F396" s="190"/>
      <c r="G396" s="108">
        <f>Arkusz7!C6</f>
        <v>1</v>
      </c>
      <c r="H396" s="108"/>
      <c r="I396" s="108"/>
      <c r="J396" s="108">
        <f>Arkusz7!D6</f>
        <v>1</v>
      </c>
      <c r="K396" s="108"/>
      <c r="L396" s="108"/>
      <c r="M396" s="108">
        <f>Arkusz7!E6</f>
        <v>0</v>
      </c>
      <c r="N396" s="108"/>
      <c r="O396" s="108"/>
      <c r="P396" s="108">
        <f>Arkusz7!F6</f>
        <v>15</v>
      </c>
      <c r="Q396" s="108"/>
      <c r="R396" s="108"/>
      <c r="S396" s="108">
        <f>Arkusz7!G6</f>
        <v>17</v>
      </c>
      <c r="T396" s="108"/>
      <c r="U396" s="108"/>
    </row>
    <row r="397" spans="3:21" ht="15" thickBot="1" x14ac:dyDescent="0.4">
      <c r="C397" s="208" t="str">
        <f>Arkusz7!B7</f>
        <v>Pozostałe</v>
      </c>
      <c r="D397" s="209"/>
      <c r="E397" s="209"/>
      <c r="F397" s="209"/>
      <c r="G397" s="107">
        <f>Arkusz7!C7</f>
        <v>21</v>
      </c>
      <c r="H397" s="107"/>
      <c r="I397" s="107"/>
      <c r="J397" s="107">
        <f>Arkusz7!D7</f>
        <v>19</v>
      </c>
      <c r="K397" s="107"/>
      <c r="L397" s="107"/>
      <c r="M397" s="107">
        <f>Arkusz7!E7</f>
        <v>0</v>
      </c>
      <c r="N397" s="107"/>
      <c r="O397" s="107"/>
      <c r="P397" s="107">
        <f>Arkusz7!F7</f>
        <v>133</v>
      </c>
      <c r="Q397" s="107"/>
      <c r="R397" s="107"/>
      <c r="S397" s="107">
        <f>Arkusz7!G7</f>
        <v>101</v>
      </c>
      <c r="T397" s="107"/>
      <c r="U397" s="107"/>
    </row>
    <row r="398" spans="3:21" ht="15" thickBot="1" x14ac:dyDescent="0.4">
      <c r="C398" s="192" t="s">
        <v>1</v>
      </c>
      <c r="D398" s="193"/>
      <c r="E398" s="193"/>
      <c r="F398" s="193"/>
      <c r="G398" s="91">
        <f>SUM(G392:I397)</f>
        <v>60</v>
      </c>
      <c r="H398" s="91"/>
      <c r="I398" s="91"/>
      <c r="J398" s="91">
        <f t="shared" ref="J398" si="15">SUM(J392:L397)</f>
        <v>259</v>
      </c>
      <c r="K398" s="91"/>
      <c r="L398" s="91"/>
      <c r="M398" s="91">
        <f t="shared" ref="M398" si="16">SUM(M392:O397)</f>
        <v>0</v>
      </c>
      <c r="N398" s="91"/>
      <c r="O398" s="91"/>
      <c r="P398" s="91">
        <f t="shared" ref="P398" si="17">SUM(P392:R397)</f>
        <v>504</v>
      </c>
      <c r="Q398" s="91"/>
      <c r="R398" s="91"/>
      <c r="S398" s="91">
        <f>SUM(S392:U397)</f>
        <v>321</v>
      </c>
      <c r="T398" s="91"/>
      <c r="U398" s="92"/>
    </row>
    <row r="401" spans="1:25" x14ac:dyDescent="0.35">
      <c r="A401" s="129" t="s">
        <v>176</v>
      </c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</row>
    <row r="402" spans="1:25" x14ac:dyDescent="0.35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</row>
    <row r="403" spans="1:25" s="49" customFormat="1" x14ac:dyDescent="0.35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</row>
    <row r="404" spans="1:25" s="49" customFormat="1" x14ac:dyDescent="0.35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</row>
    <row r="405" spans="1:25" s="49" customFormat="1" x14ac:dyDescent="0.35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</row>
    <row r="406" spans="1:25" s="49" customFormat="1" x14ac:dyDescent="0.35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</row>
    <row r="407" spans="1:25" x14ac:dyDescent="0.35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</row>
    <row r="408" spans="1:25" x14ac:dyDescent="0.35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</row>
    <row r="409" spans="1:25" x14ac:dyDescent="0.35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</row>
    <row r="410" spans="1:25" x14ac:dyDescent="0.35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</row>
    <row r="411" spans="1:25" x14ac:dyDescent="0.35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</row>
    <row r="412" spans="1:25" x14ac:dyDescent="0.35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</row>
    <row r="413" spans="1:25" x14ac:dyDescent="0.35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</row>
    <row r="415" spans="1:25" x14ac:dyDescent="0.35">
      <c r="A415" s="131" t="s">
        <v>148</v>
      </c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</row>
    <row r="416" spans="1:25" x14ac:dyDescent="0.35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</row>
    <row r="417" spans="1:24" ht="15" thickBot="1" x14ac:dyDescent="0.4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</row>
    <row r="418" spans="1:24" ht="30" customHeight="1" x14ac:dyDescent="0.35">
      <c r="B418" s="123" t="s">
        <v>9</v>
      </c>
      <c r="C418" s="124"/>
      <c r="D418" s="124"/>
      <c r="E418" s="124"/>
      <c r="F418" s="124"/>
      <c r="G418" s="124"/>
      <c r="H418" s="124"/>
      <c r="I418" s="124"/>
      <c r="J418" s="254" t="str">
        <f>Arkusz8!C6</f>
        <v>27.04.2021 - 03.05.2021</v>
      </c>
      <c r="K418" s="254"/>
      <c r="L418" s="254"/>
      <c r="M418" s="254" t="str">
        <f>Arkusz8!C10</f>
        <v>04.05.2021 - 10.05.2021</v>
      </c>
      <c r="N418" s="254"/>
      <c r="O418" s="254"/>
      <c r="P418" s="254" t="str">
        <f>Arkusz8!C9</f>
        <v>11.05.2021 - 17.05.2021</v>
      </c>
      <c r="Q418" s="254"/>
      <c r="R418" s="254"/>
      <c r="S418" s="254" t="str">
        <f>Arkusz8!C8</f>
        <v>18.05.2021 - 24.05.2021</v>
      </c>
      <c r="T418" s="254"/>
      <c r="U418" s="254"/>
      <c r="V418" s="254" t="str">
        <f>Arkusz8!C7</f>
        <v>25.05.2021 - 31.05.2021</v>
      </c>
      <c r="W418" s="254"/>
      <c r="X418" s="257"/>
    </row>
    <row r="419" spans="1:24" x14ac:dyDescent="0.35">
      <c r="B419" s="121" t="s">
        <v>29</v>
      </c>
      <c r="C419" s="122"/>
      <c r="D419" s="122"/>
      <c r="E419" s="122"/>
      <c r="F419" s="122"/>
      <c r="G419" s="122"/>
      <c r="H419" s="122"/>
      <c r="I419" s="122"/>
      <c r="J419" s="191">
        <f>Arkusz8!A6</f>
        <v>787</v>
      </c>
      <c r="K419" s="191"/>
      <c r="L419" s="191"/>
      <c r="M419" s="191">
        <f>Arkusz8!A5</f>
        <v>787</v>
      </c>
      <c r="N419" s="191"/>
      <c r="O419" s="191"/>
      <c r="P419" s="191">
        <f>Arkusz8!A4</f>
        <v>767</v>
      </c>
      <c r="Q419" s="191"/>
      <c r="R419" s="191"/>
      <c r="S419" s="191">
        <f>Arkusz8!A3</f>
        <v>757</v>
      </c>
      <c r="T419" s="191"/>
      <c r="U419" s="191"/>
      <c r="V419" s="191">
        <f>Arkusz8!A2</f>
        <v>766</v>
      </c>
      <c r="W419" s="191"/>
      <c r="X419" s="256"/>
    </row>
    <row r="420" spans="1:24" x14ac:dyDescent="0.35">
      <c r="B420" s="187" t="s">
        <v>5</v>
      </c>
      <c r="C420" s="188"/>
      <c r="D420" s="188"/>
      <c r="E420" s="188"/>
      <c r="F420" s="188"/>
      <c r="G420" s="188"/>
      <c r="H420" s="188"/>
      <c r="I420" s="188"/>
      <c r="J420" s="108">
        <f>Arkusz8!A11</f>
        <v>2794</v>
      </c>
      <c r="K420" s="108"/>
      <c r="L420" s="108"/>
      <c r="M420" s="108">
        <f>Arkusz8!A10</f>
        <v>2830</v>
      </c>
      <c r="N420" s="108"/>
      <c r="O420" s="108"/>
      <c r="P420" s="108">
        <f>Arkusz8!A9</f>
        <v>2873</v>
      </c>
      <c r="Q420" s="108"/>
      <c r="R420" s="108"/>
      <c r="S420" s="108">
        <f>Arkusz8!A8</f>
        <v>2863</v>
      </c>
      <c r="T420" s="108"/>
      <c r="U420" s="108"/>
      <c r="V420" s="108">
        <f>Arkusz8!A7</f>
        <v>2912</v>
      </c>
      <c r="W420" s="108"/>
      <c r="X420" s="248"/>
    </row>
    <row r="421" spans="1:24" x14ac:dyDescent="0.35">
      <c r="B421" s="121" t="s">
        <v>6</v>
      </c>
      <c r="C421" s="122"/>
      <c r="D421" s="122"/>
      <c r="E421" s="122"/>
      <c r="F421" s="122"/>
      <c r="G421" s="122"/>
      <c r="H421" s="122"/>
      <c r="I421" s="122"/>
      <c r="J421" s="191">
        <f>Arkusz8!A16</f>
        <v>9</v>
      </c>
      <c r="K421" s="191"/>
      <c r="L421" s="191"/>
      <c r="M421" s="191">
        <f>Arkusz8!A15</f>
        <v>24</v>
      </c>
      <c r="N421" s="191"/>
      <c r="O421" s="191"/>
      <c r="P421" s="191">
        <f>Arkusz8!A14</f>
        <v>22</v>
      </c>
      <c r="Q421" s="191"/>
      <c r="R421" s="191"/>
      <c r="S421" s="191">
        <f>Arkusz8!A13</f>
        <v>48</v>
      </c>
      <c r="T421" s="191"/>
      <c r="U421" s="191"/>
      <c r="V421" s="191">
        <f>Arkusz8!A12</f>
        <v>7</v>
      </c>
      <c r="W421" s="191"/>
      <c r="X421" s="256"/>
    </row>
    <row r="422" spans="1:24" x14ac:dyDescent="0.35">
      <c r="B422" s="249" t="s">
        <v>7</v>
      </c>
      <c r="C422" s="250"/>
      <c r="D422" s="250"/>
      <c r="E422" s="250"/>
      <c r="F422" s="250"/>
      <c r="G422" s="250"/>
      <c r="H422" s="250"/>
      <c r="I422" s="250"/>
      <c r="J422" s="108">
        <f>Arkusz8!A21</f>
        <v>23</v>
      </c>
      <c r="K422" s="108"/>
      <c r="L422" s="108"/>
      <c r="M422" s="108">
        <f>Arkusz8!A20</f>
        <v>52</v>
      </c>
      <c r="N422" s="108"/>
      <c r="O422" s="108"/>
      <c r="P422" s="108">
        <f>Arkusz8!A19</f>
        <v>51</v>
      </c>
      <c r="Q422" s="108"/>
      <c r="R422" s="108"/>
      <c r="S422" s="108">
        <f>Arkusz8!A18</f>
        <v>32</v>
      </c>
      <c r="T422" s="108"/>
      <c r="U422" s="108"/>
      <c r="V422" s="108">
        <f>Arkusz8!A17</f>
        <v>65</v>
      </c>
      <c r="W422" s="108"/>
      <c r="X422" s="248"/>
    </row>
    <row r="423" spans="1:24" ht="15" thickBot="1" x14ac:dyDescent="0.4">
      <c r="B423" s="274" t="s">
        <v>92</v>
      </c>
      <c r="C423" s="275"/>
      <c r="D423" s="275"/>
      <c r="E423" s="275"/>
      <c r="F423" s="275"/>
      <c r="G423" s="275"/>
      <c r="H423" s="275"/>
      <c r="I423" s="275"/>
      <c r="J423" s="253">
        <f>Arkusz8!A26</f>
        <v>1</v>
      </c>
      <c r="K423" s="253"/>
      <c r="L423" s="253"/>
      <c r="M423" s="253">
        <f>Arkusz8!A25</f>
        <v>1</v>
      </c>
      <c r="N423" s="253"/>
      <c r="O423" s="253"/>
      <c r="P423" s="253">
        <f>Arkusz8!A24</f>
        <v>1</v>
      </c>
      <c r="Q423" s="253"/>
      <c r="R423" s="253"/>
      <c r="S423" s="253">
        <f>Arkusz8!A23</f>
        <v>2</v>
      </c>
      <c r="T423" s="253"/>
      <c r="U423" s="253"/>
      <c r="V423" s="253">
        <f>Arkusz8!A22</f>
        <v>2</v>
      </c>
      <c r="W423" s="253"/>
      <c r="X423" s="255"/>
    </row>
    <row r="424" spans="1:24" ht="15" thickBot="1" x14ac:dyDescent="0.4">
      <c r="B424" s="259" t="s">
        <v>93</v>
      </c>
      <c r="C424" s="260"/>
      <c r="D424" s="260"/>
      <c r="E424" s="260"/>
      <c r="F424" s="260"/>
      <c r="G424" s="260"/>
      <c r="H424" s="260"/>
      <c r="I424" s="260"/>
      <c r="J424" s="258">
        <f>SUM(J419,J420,J423)</f>
        <v>3582</v>
      </c>
      <c r="K424" s="258"/>
      <c r="L424" s="258"/>
      <c r="M424" s="258">
        <f>SUM(M419,M420,M423)</f>
        <v>3618</v>
      </c>
      <c r="N424" s="258"/>
      <c r="O424" s="258"/>
      <c r="P424" s="258">
        <f>SUM(P419,P420,P423)</f>
        <v>3641</v>
      </c>
      <c r="Q424" s="258"/>
      <c r="R424" s="258"/>
      <c r="S424" s="258">
        <f>SUM(S419,S420,S423)</f>
        <v>3622</v>
      </c>
      <c r="T424" s="258"/>
      <c r="U424" s="258"/>
      <c r="V424" s="258">
        <f>SUM(V419,V420,V423)</f>
        <v>3680</v>
      </c>
      <c r="W424" s="258"/>
      <c r="X424" s="273"/>
    </row>
    <row r="425" spans="1:24" x14ac:dyDescent="0.35">
      <c r="B425" s="22"/>
      <c r="C425" s="22"/>
      <c r="D425" s="22"/>
      <c r="E425" s="22"/>
      <c r="F425" s="22"/>
      <c r="G425" s="22"/>
      <c r="H425" s="22"/>
      <c r="I425" s="22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spans="1:24" x14ac:dyDescent="0.35">
      <c r="B426" s="22"/>
      <c r="C426" s="22"/>
      <c r="D426" s="22"/>
      <c r="E426" s="22"/>
      <c r="F426" s="22"/>
      <c r="G426" s="22"/>
      <c r="H426" s="22"/>
      <c r="I426" s="22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40" spans="1:25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5" x14ac:dyDescent="0.3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5" x14ac:dyDescent="0.35">
      <c r="A442" s="129" t="s">
        <v>170</v>
      </c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</row>
    <row r="443" spans="1:25" x14ac:dyDescent="0.35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</row>
    <row r="444" spans="1:25" x14ac:dyDescent="0.35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</row>
    <row r="445" spans="1:25" x14ac:dyDescent="0.35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</row>
    <row r="446" spans="1:25" x14ac:dyDescent="0.35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</row>
    <row r="447" spans="1:25" x14ac:dyDescent="0.35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</row>
    <row r="450" spans="1:25" x14ac:dyDescent="0.35">
      <c r="A450" s="39" t="s">
        <v>48</v>
      </c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R450" s="40"/>
      <c r="S450" s="40"/>
      <c r="T450" s="40"/>
    </row>
    <row r="451" spans="1:25" x14ac:dyDescent="0.35">
      <c r="P451" s="41"/>
      <c r="Q451" s="41"/>
      <c r="R451" s="40"/>
      <c r="S451" s="40"/>
      <c r="T451" s="40"/>
      <c r="U451" s="41"/>
    </row>
    <row r="452" spans="1:25" x14ac:dyDescent="0.35"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5" x14ac:dyDescent="0.35">
      <c r="A453" s="129" t="s">
        <v>171</v>
      </c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</row>
    <row r="454" spans="1:25" x14ac:dyDescent="0.35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</row>
    <row r="455" spans="1:25" x14ac:dyDescent="0.35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</row>
    <row r="456" spans="1:25" x14ac:dyDescent="0.35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</row>
    <row r="457" spans="1:25" x14ac:dyDescent="0.35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</row>
    <row r="458" spans="1:25" x14ac:dyDescent="0.35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</row>
    <row r="459" spans="1:25" x14ac:dyDescent="0.35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</row>
    <row r="460" spans="1:25" x14ac:dyDescent="0.35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</row>
    <row r="461" spans="1:25" x14ac:dyDescent="0.35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</row>
    <row r="462" spans="1:25" x14ac:dyDescent="0.35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</row>
    <row r="463" spans="1:25" x14ac:dyDescent="0.35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</row>
    <row r="464" spans="1:25" x14ac:dyDescent="0.35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</row>
    <row r="465" spans="1:25" x14ac:dyDescent="0.35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</row>
    <row r="466" spans="1:25" x14ac:dyDescent="0.35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</row>
    <row r="467" spans="1:25" x14ac:dyDescent="0.35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</row>
    <row r="468" spans="1:25" x14ac:dyDescent="0.3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</row>
    <row r="469" spans="1:25" x14ac:dyDescent="0.35">
      <c r="P469" s="43"/>
      <c r="Q469" s="43"/>
      <c r="R469" s="42"/>
      <c r="S469" s="42"/>
      <c r="T469" s="42"/>
      <c r="U469" s="43"/>
    </row>
    <row r="470" spans="1:25" x14ac:dyDescent="0.35">
      <c r="A470" s="44" t="s">
        <v>172</v>
      </c>
      <c r="B470" s="44"/>
      <c r="C470" s="44"/>
      <c r="D470" s="44"/>
      <c r="E470" s="44"/>
      <c r="F470" s="44"/>
      <c r="G470" s="44"/>
      <c r="H470" s="44"/>
      <c r="I470" s="44"/>
      <c r="N470" s="43"/>
      <c r="O470" s="43"/>
      <c r="P470" s="45"/>
      <c r="Q470" s="45"/>
      <c r="R470" s="42"/>
      <c r="S470" s="42"/>
      <c r="T470" s="42"/>
    </row>
    <row r="471" spans="1:25" x14ac:dyDescent="0.35">
      <c r="M471" s="46"/>
      <c r="N471" s="46"/>
      <c r="R471" s="42"/>
      <c r="S471" s="42"/>
      <c r="T471" s="42"/>
    </row>
    <row r="472" spans="1:25" x14ac:dyDescent="0.3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U472" s="42"/>
    </row>
    <row r="473" spans="1:25" x14ac:dyDescent="0.3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U473" s="42"/>
    </row>
  </sheetData>
  <sheetProtection formatCells="0" insertColumns="0" insertRows="0" deleteColumns="0" deleteRows="0"/>
  <mergeCells count="626">
    <mergeCell ref="G209:J209"/>
    <mergeCell ref="K209:L209"/>
    <mergeCell ref="A401:Y413"/>
    <mergeCell ref="A442:Y447"/>
    <mergeCell ref="A88:Y110"/>
    <mergeCell ref="A175:Y193"/>
    <mergeCell ref="C149:K149"/>
    <mergeCell ref="L137:M137"/>
    <mergeCell ref="L138:M138"/>
    <mergeCell ref="V134:W134"/>
    <mergeCell ref="L134:M134"/>
    <mergeCell ref="L135:M135"/>
    <mergeCell ref="A131:U132"/>
    <mergeCell ref="V143:W143"/>
    <mergeCell ref="V144:W144"/>
    <mergeCell ref="V145:W145"/>
    <mergeCell ref="V146:W146"/>
    <mergeCell ref="C148:K148"/>
    <mergeCell ref="Q172:S172"/>
    <mergeCell ref="K205:L205"/>
    <mergeCell ref="K204:L204"/>
    <mergeCell ref="C147:K147"/>
    <mergeCell ref="V150:W150"/>
    <mergeCell ref="V147:W147"/>
    <mergeCell ref="A212:Y215"/>
    <mergeCell ref="G210:J210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58:J58"/>
    <mergeCell ref="V142:W142"/>
    <mergeCell ref="V135:W135"/>
    <mergeCell ref="V136:W136"/>
    <mergeCell ref="V137:W137"/>
    <mergeCell ref="V138:W138"/>
    <mergeCell ref="V139:W139"/>
    <mergeCell ref="V140:W140"/>
    <mergeCell ref="V141:W141"/>
    <mergeCell ref="L142:M142"/>
    <mergeCell ref="L136:M136"/>
    <mergeCell ref="K27:L27"/>
    <mergeCell ref="M27:N27"/>
    <mergeCell ref="O27:P27"/>
    <mergeCell ref="Q27:R27"/>
    <mergeCell ref="G27:J27"/>
    <mergeCell ref="L139:M139"/>
    <mergeCell ref="L140:M140"/>
    <mergeCell ref="L141:M141"/>
    <mergeCell ref="K210:L210"/>
    <mergeCell ref="G206:J206"/>
    <mergeCell ref="V148:W148"/>
    <mergeCell ref="V149:W149"/>
    <mergeCell ref="P252:R252"/>
    <mergeCell ref="D254:F255"/>
    <mergeCell ref="G255:I255"/>
    <mergeCell ref="J255:L255"/>
    <mergeCell ref="H219:J219"/>
    <mergeCell ref="G208:J208"/>
    <mergeCell ref="D223:G223"/>
    <mergeCell ref="K223:M223"/>
    <mergeCell ref="H222:J222"/>
    <mergeCell ref="H223:J223"/>
    <mergeCell ref="D247:F248"/>
    <mergeCell ref="G247:R247"/>
    <mergeCell ref="G248:I248"/>
    <mergeCell ref="J248:L248"/>
    <mergeCell ref="M248:O248"/>
    <mergeCell ref="P248:R248"/>
    <mergeCell ref="D222:G222"/>
    <mergeCell ref="K222:M222"/>
    <mergeCell ref="A237:Y243"/>
    <mergeCell ref="G198:J198"/>
    <mergeCell ref="K200:L200"/>
    <mergeCell ref="K197:L197"/>
    <mergeCell ref="C150:K150"/>
    <mergeCell ref="L172:M172"/>
    <mergeCell ref="Q173:S173"/>
    <mergeCell ref="G205:J205"/>
    <mergeCell ref="G204:J204"/>
    <mergeCell ref="G202:J202"/>
    <mergeCell ref="G201:J201"/>
    <mergeCell ref="G200:J200"/>
    <mergeCell ref="G199:J199"/>
    <mergeCell ref="D251:F251"/>
    <mergeCell ref="G251:I251"/>
    <mergeCell ref="J251:L251"/>
    <mergeCell ref="A262:Y264"/>
    <mergeCell ref="A453:Y467"/>
    <mergeCell ref="V424:X424"/>
    <mergeCell ref="P424:R424"/>
    <mergeCell ref="J420:L420"/>
    <mergeCell ref="M420:O420"/>
    <mergeCell ref="J387:L387"/>
    <mergeCell ref="M387:O387"/>
    <mergeCell ref="C397:F397"/>
    <mergeCell ref="G397:I397"/>
    <mergeCell ref="G398:I398"/>
    <mergeCell ref="C388:F388"/>
    <mergeCell ref="C390:F391"/>
    <mergeCell ref="P418:R418"/>
    <mergeCell ref="B423:I423"/>
    <mergeCell ref="M251:O251"/>
    <mergeCell ref="P251:R251"/>
    <mergeCell ref="K310:L310"/>
    <mergeCell ref="I314:J314"/>
    <mergeCell ref="K314:L314"/>
    <mergeCell ref="M314:N314"/>
    <mergeCell ref="O314:P314"/>
    <mergeCell ref="Q312:R312"/>
    <mergeCell ref="M308:N308"/>
    <mergeCell ref="G310:H310"/>
    <mergeCell ref="G311:H311"/>
    <mergeCell ref="G313:H313"/>
    <mergeCell ref="Q309:R309"/>
    <mergeCell ref="O310:P310"/>
    <mergeCell ref="Q310:R310"/>
    <mergeCell ref="O311:P311"/>
    <mergeCell ref="Q311:R311"/>
    <mergeCell ref="O313:P313"/>
    <mergeCell ref="Q313:R313"/>
    <mergeCell ref="O309:P309"/>
    <mergeCell ref="M311:N311"/>
    <mergeCell ref="O281:P281"/>
    <mergeCell ref="Q281:R281"/>
    <mergeCell ref="I280:J280"/>
    <mergeCell ref="M280:N280"/>
    <mergeCell ref="O280:P280"/>
    <mergeCell ref="Q280:R280"/>
    <mergeCell ref="L143:M143"/>
    <mergeCell ref="L144:M144"/>
    <mergeCell ref="L145:M145"/>
    <mergeCell ref="L146:M146"/>
    <mergeCell ref="L147:M147"/>
    <mergeCell ref="L148:M148"/>
    <mergeCell ref="L149:M149"/>
    <mergeCell ref="K206:L206"/>
    <mergeCell ref="G207:J207"/>
    <mergeCell ref="K207:L207"/>
    <mergeCell ref="A195:U195"/>
    <mergeCell ref="K198:L198"/>
    <mergeCell ref="K199:L199"/>
    <mergeCell ref="D172:K172"/>
    <mergeCell ref="K202:L202"/>
    <mergeCell ref="K201:L201"/>
    <mergeCell ref="L150:M150"/>
    <mergeCell ref="C279:F279"/>
    <mergeCell ref="J424:L424"/>
    <mergeCell ref="M424:O424"/>
    <mergeCell ref="S424:U424"/>
    <mergeCell ref="B424:I424"/>
    <mergeCell ref="M22:R22"/>
    <mergeCell ref="M23:N23"/>
    <mergeCell ref="K25:L25"/>
    <mergeCell ref="G25:J25"/>
    <mergeCell ref="G24:J24"/>
    <mergeCell ref="G22:J23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M423:O423"/>
    <mergeCell ref="P423:R423"/>
    <mergeCell ref="J418:L418"/>
    <mergeCell ref="V420:X420"/>
    <mergeCell ref="J421:L421"/>
    <mergeCell ref="S421:U421"/>
    <mergeCell ref="V423:X423"/>
    <mergeCell ref="J422:L422"/>
    <mergeCell ref="M422:O422"/>
    <mergeCell ref="P422:R422"/>
    <mergeCell ref="S422:U422"/>
    <mergeCell ref="M418:O418"/>
    <mergeCell ref="P420:R420"/>
    <mergeCell ref="M421:O421"/>
    <mergeCell ref="P421:R421"/>
    <mergeCell ref="V421:X421"/>
    <mergeCell ref="V418:X418"/>
    <mergeCell ref="J419:L419"/>
    <mergeCell ref="S418:U418"/>
    <mergeCell ref="V419:X419"/>
    <mergeCell ref="S423:U423"/>
    <mergeCell ref="J423:L423"/>
    <mergeCell ref="U309:V309"/>
    <mergeCell ref="S310:T310"/>
    <mergeCell ref="U310:V310"/>
    <mergeCell ref="U312:V312"/>
    <mergeCell ref="S312:T312"/>
    <mergeCell ref="U311:V311"/>
    <mergeCell ref="S311:T311"/>
    <mergeCell ref="V422:X422"/>
    <mergeCell ref="B422:I422"/>
    <mergeCell ref="S394:U394"/>
    <mergeCell ref="S419:U419"/>
    <mergeCell ref="U313:V313"/>
    <mergeCell ref="S313:T313"/>
    <mergeCell ref="Q314:R314"/>
    <mergeCell ref="G314:H314"/>
    <mergeCell ref="M355:U355"/>
    <mergeCell ref="T356:U357"/>
    <mergeCell ref="P356:Q357"/>
    <mergeCell ref="R356:S357"/>
    <mergeCell ref="D358:E358"/>
    <mergeCell ref="F358:G358"/>
    <mergeCell ref="H356:I357"/>
    <mergeCell ref="H358:I358"/>
    <mergeCell ref="G309:H309"/>
    <mergeCell ref="O306:R306"/>
    <mergeCell ref="O308:P308"/>
    <mergeCell ref="Q308:R308"/>
    <mergeCell ref="K313:L313"/>
    <mergeCell ref="A269:U269"/>
    <mergeCell ref="M313:N313"/>
    <mergeCell ref="G305:V305"/>
    <mergeCell ref="S306:V306"/>
    <mergeCell ref="S307:T307"/>
    <mergeCell ref="U307:V307"/>
    <mergeCell ref="K273:N273"/>
    <mergeCell ref="M307:N307"/>
    <mergeCell ref="U281:V281"/>
    <mergeCell ref="S281:T281"/>
    <mergeCell ref="D292:E292"/>
    <mergeCell ref="G281:H281"/>
    <mergeCell ref="M281:N281"/>
    <mergeCell ref="G312:H312"/>
    <mergeCell ref="I312:J312"/>
    <mergeCell ref="I308:J308"/>
    <mergeCell ref="I310:J310"/>
    <mergeCell ref="U280:V280"/>
    <mergeCell ref="S280:T280"/>
    <mergeCell ref="G280:H280"/>
    <mergeCell ref="C305:F307"/>
    <mergeCell ref="I275:J275"/>
    <mergeCell ref="K278:L278"/>
    <mergeCell ref="A353:U353"/>
    <mergeCell ref="G306:J306"/>
    <mergeCell ref="K306:N306"/>
    <mergeCell ref="I313:J313"/>
    <mergeCell ref="K307:L307"/>
    <mergeCell ref="K308:L308"/>
    <mergeCell ref="K309:L309"/>
    <mergeCell ref="K311:L311"/>
    <mergeCell ref="I307:J307"/>
    <mergeCell ref="I309:J309"/>
    <mergeCell ref="S308:T308"/>
    <mergeCell ref="U308:V308"/>
    <mergeCell ref="I311:J311"/>
    <mergeCell ref="G307:H307"/>
    <mergeCell ref="G308:H308"/>
    <mergeCell ref="K312:L312"/>
    <mergeCell ref="S314:T314"/>
    <mergeCell ref="S309:T309"/>
    <mergeCell ref="A340:Y350"/>
    <mergeCell ref="M309:N309"/>
    <mergeCell ref="M310:N310"/>
    <mergeCell ref="O307:P307"/>
    <mergeCell ref="Q307:R307"/>
    <mergeCell ref="M356:O357"/>
    <mergeCell ref="D364:E364"/>
    <mergeCell ref="F364:G364"/>
    <mergeCell ref="H364:I364"/>
    <mergeCell ref="M364:O364"/>
    <mergeCell ref="A356:C357"/>
    <mergeCell ref="G279:H279"/>
    <mergeCell ref="I279:J279"/>
    <mergeCell ref="K279:L279"/>
    <mergeCell ref="H359:I359"/>
    <mergeCell ref="H360:I360"/>
    <mergeCell ref="H361:I361"/>
    <mergeCell ref="H362:I362"/>
    <mergeCell ref="H363:I363"/>
    <mergeCell ref="A355:I355"/>
    <mergeCell ref="D361:E361"/>
    <mergeCell ref="D359:E359"/>
    <mergeCell ref="F359:G359"/>
    <mergeCell ref="D362:E362"/>
    <mergeCell ref="F362:G362"/>
    <mergeCell ref="F360:G360"/>
    <mergeCell ref="D363:E363"/>
    <mergeCell ref="F363:G363"/>
    <mergeCell ref="D360:E360"/>
    <mergeCell ref="G197:J197"/>
    <mergeCell ref="O26:P26"/>
    <mergeCell ref="Q26:R26"/>
    <mergeCell ref="K26:L26"/>
    <mergeCell ref="A18:U20"/>
    <mergeCell ref="G55:J55"/>
    <mergeCell ref="K55:L55"/>
    <mergeCell ref="G85:N85"/>
    <mergeCell ref="G203:J203"/>
    <mergeCell ref="K203:L203"/>
    <mergeCell ref="G84:N84"/>
    <mergeCell ref="O84:P84"/>
    <mergeCell ref="C134:K134"/>
    <mergeCell ref="C135:K135"/>
    <mergeCell ref="C136:K136"/>
    <mergeCell ref="C137:K137"/>
    <mergeCell ref="C138:K138"/>
    <mergeCell ref="C139:K139"/>
    <mergeCell ref="N172:P172"/>
    <mergeCell ref="L173:M173"/>
    <mergeCell ref="N173:P173"/>
    <mergeCell ref="D173:K173"/>
    <mergeCell ref="C393:F393"/>
    <mergeCell ref="M362:O362"/>
    <mergeCell ref="M361:O361"/>
    <mergeCell ref="A363:C363"/>
    <mergeCell ref="A362:C362"/>
    <mergeCell ref="A361:C361"/>
    <mergeCell ref="A364:C364"/>
    <mergeCell ref="G382:I382"/>
    <mergeCell ref="G386:I386"/>
    <mergeCell ref="J383:L383"/>
    <mergeCell ref="M384:O384"/>
    <mergeCell ref="G388:I388"/>
    <mergeCell ref="J388:L388"/>
    <mergeCell ref="M388:O388"/>
    <mergeCell ref="G385:I385"/>
    <mergeCell ref="M363:O363"/>
    <mergeCell ref="C392:F392"/>
    <mergeCell ref="G390:U390"/>
    <mergeCell ref="G391:I391"/>
    <mergeCell ref="J391:L391"/>
    <mergeCell ref="M391:O391"/>
    <mergeCell ref="J384:L384"/>
    <mergeCell ref="C385:F385"/>
    <mergeCell ref="S391:U391"/>
    <mergeCell ref="T359:U359"/>
    <mergeCell ref="S381:U381"/>
    <mergeCell ref="S384:U384"/>
    <mergeCell ref="S388:U388"/>
    <mergeCell ref="J382:L382"/>
    <mergeCell ref="S387:U387"/>
    <mergeCell ref="P384:R384"/>
    <mergeCell ref="P362:Q362"/>
    <mergeCell ref="P358:Q358"/>
    <mergeCell ref="M358:O358"/>
    <mergeCell ref="T358:U358"/>
    <mergeCell ref="P364:Q364"/>
    <mergeCell ref="R364:S364"/>
    <mergeCell ref="T364:U364"/>
    <mergeCell ref="R358:S358"/>
    <mergeCell ref="G380:U380"/>
    <mergeCell ref="M382:O382"/>
    <mergeCell ref="P382:R382"/>
    <mergeCell ref="S382:U382"/>
    <mergeCell ref="G381:I381"/>
    <mergeCell ref="P361:Q361"/>
    <mergeCell ref="R361:S361"/>
    <mergeCell ref="M381:O381"/>
    <mergeCell ref="P388:R388"/>
    <mergeCell ref="P383:R383"/>
    <mergeCell ref="M392:O392"/>
    <mergeCell ref="J392:L392"/>
    <mergeCell ref="S392:U392"/>
    <mergeCell ref="C384:F384"/>
    <mergeCell ref="G384:I384"/>
    <mergeCell ref="P391:R391"/>
    <mergeCell ref="C386:F386"/>
    <mergeCell ref="C387:F387"/>
    <mergeCell ref="G387:I387"/>
    <mergeCell ref="G383:I383"/>
    <mergeCell ref="M385:O385"/>
    <mergeCell ref="M383:O383"/>
    <mergeCell ref="J386:L386"/>
    <mergeCell ref="M386:O386"/>
    <mergeCell ref="P392:R392"/>
    <mergeCell ref="P387:R387"/>
    <mergeCell ref="P386:R386"/>
    <mergeCell ref="P385:R385"/>
    <mergeCell ref="G392:I392"/>
    <mergeCell ref="C382:F382"/>
    <mergeCell ref="F361:G361"/>
    <mergeCell ref="A358:C358"/>
    <mergeCell ref="C380:F381"/>
    <mergeCell ref="D356:E357"/>
    <mergeCell ref="K280:L280"/>
    <mergeCell ref="D327:E327"/>
    <mergeCell ref="F356:G357"/>
    <mergeCell ref="A359:C359"/>
    <mergeCell ref="K281:L281"/>
    <mergeCell ref="C308:F308"/>
    <mergeCell ref="C309:F309"/>
    <mergeCell ref="C310:F310"/>
    <mergeCell ref="C311:F311"/>
    <mergeCell ref="C312:F312"/>
    <mergeCell ref="C313:F313"/>
    <mergeCell ref="C314:F314"/>
    <mergeCell ref="A316:Y316"/>
    <mergeCell ref="A373:Y373"/>
    <mergeCell ref="R360:S360"/>
    <mergeCell ref="T360:U360"/>
    <mergeCell ref="T361:U361"/>
    <mergeCell ref="T362:U362"/>
    <mergeCell ref="J381:L381"/>
    <mergeCell ref="M394:O394"/>
    <mergeCell ref="P394:R394"/>
    <mergeCell ref="B420:I420"/>
    <mergeCell ref="B421:I421"/>
    <mergeCell ref="C396:F396"/>
    <mergeCell ref="G396:I396"/>
    <mergeCell ref="J396:L396"/>
    <mergeCell ref="M419:O419"/>
    <mergeCell ref="P419:R419"/>
    <mergeCell ref="A415:Y416"/>
    <mergeCell ref="J398:L398"/>
    <mergeCell ref="J397:L397"/>
    <mergeCell ref="P395:R395"/>
    <mergeCell ref="G395:I395"/>
    <mergeCell ref="J395:L395"/>
    <mergeCell ref="M395:O395"/>
    <mergeCell ref="C398:F398"/>
    <mergeCell ref="C394:F394"/>
    <mergeCell ref="S396:U396"/>
    <mergeCell ref="S397:U397"/>
    <mergeCell ref="S420:U420"/>
    <mergeCell ref="C395:F395"/>
    <mergeCell ref="P398:R398"/>
    <mergeCell ref="M397:O397"/>
    <mergeCell ref="C281:F281"/>
    <mergeCell ref="C278:F278"/>
    <mergeCell ref="C280:F280"/>
    <mergeCell ref="K208:L208"/>
    <mergeCell ref="C140:K140"/>
    <mergeCell ref="C141:K141"/>
    <mergeCell ref="C142:K142"/>
    <mergeCell ref="C143:K143"/>
    <mergeCell ref="C144:K144"/>
    <mergeCell ref="C145:K145"/>
    <mergeCell ref="C146:K146"/>
    <mergeCell ref="I281:J281"/>
    <mergeCell ref="G274:H274"/>
    <mergeCell ref="I274:J274"/>
    <mergeCell ref="K274:L274"/>
    <mergeCell ref="D219:G219"/>
    <mergeCell ref="K219:M219"/>
    <mergeCell ref="D220:G220"/>
    <mergeCell ref="K220:M220"/>
    <mergeCell ref="D221:G221"/>
    <mergeCell ref="K221:M221"/>
    <mergeCell ref="H221:J221"/>
    <mergeCell ref="H220:J220"/>
    <mergeCell ref="D249:F249"/>
    <mergeCell ref="P255:R255"/>
    <mergeCell ref="P259:R259"/>
    <mergeCell ref="D257:F257"/>
    <mergeCell ref="G257:I257"/>
    <mergeCell ref="J257:L257"/>
    <mergeCell ref="M259:O259"/>
    <mergeCell ref="M257:O257"/>
    <mergeCell ref="M258:O258"/>
    <mergeCell ref="P257:R257"/>
    <mergeCell ref="P258:R258"/>
    <mergeCell ref="D259:F259"/>
    <mergeCell ref="D258:F258"/>
    <mergeCell ref="G258:I258"/>
    <mergeCell ref="J258:L258"/>
    <mergeCell ref="O275:P275"/>
    <mergeCell ref="M275:N275"/>
    <mergeCell ref="K275:L275"/>
    <mergeCell ref="C272:F274"/>
    <mergeCell ref="C275:F275"/>
    <mergeCell ref="O273:R273"/>
    <mergeCell ref="M274:N274"/>
    <mergeCell ref="O274:P274"/>
    <mergeCell ref="Q274:R274"/>
    <mergeCell ref="G275:H275"/>
    <mergeCell ref="G277:H277"/>
    <mergeCell ref="G273:J273"/>
    <mergeCell ref="G272:V272"/>
    <mergeCell ref="P249:R249"/>
    <mergeCell ref="G249:I249"/>
    <mergeCell ref="J249:L249"/>
    <mergeCell ref="M249:O249"/>
    <mergeCell ref="G259:I259"/>
    <mergeCell ref="U278:V278"/>
    <mergeCell ref="S278:T278"/>
    <mergeCell ref="Q278:R278"/>
    <mergeCell ref="O278:P278"/>
    <mergeCell ref="M278:N278"/>
    <mergeCell ref="U276:V276"/>
    <mergeCell ref="S276:T276"/>
    <mergeCell ref="Q276:R276"/>
    <mergeCell ref="O276:P276"/>
    <mergeCell ref="M276:N276"/>
    <mergeCell ref="K276:L276"/>
    <mergeCell ref="I276:J276"/>
    <mergeCell ref="G276:H276"/>
    <mergeCell ref="U275:V275"/>
    <mergeCell ref="S275:T275"/>
    <mergeCell ref="Q275:R275"/>
    <mergeCell ref="J393:L393"/>
    <mergeCell ref="M393:O393"/>
    <mergeCell ref="P396:R396"/>
    <mergeCell ref="D250:F250"/>
    <mergeCell ref="G250:I250"/>
    <mergeCell ref="J250:L250"/>
    <mergeCell ref="M250:O250"/>
    <mergeCell ref="P250:R250"/>
    <mergeCell ref="C276:F276"/>
    <mergeCell ref="C277:F277"/>
    <mergeCell ref="J259:L259"/>
    <mergeCell ref="G254:R254"/>
    <mergeCell ref="D256:F256"/>
    <mergeCell ref="G256:I256"/>
    <mergeCell ref="J256:L256"/>
    <mergeCell ref="M256:O256"/>
    <mergeCell ref="P256:R256"/>
    <mergeCell ref="M255:O255"/>
    <mergeCell ref="D252:F252"/>
    <mergeCell ref="G252:I252"/>
    <mergeCell ref="J252:L252"/>
    <mergeCell ref="M252:O252"/>
    <mergeCell ref="K277:L277"/>
    <mergeCell ref="I277:J277"/>
    <mergeCell ref="U279:V279"/>
    <mergeCell ref="S279:T279"/>
    <mergeCell ref="Q279:R279"/>
    <mergeCell ref="B419:I419"/>
    <mergeCell ref="B418:I418"/>
    <mergeCell ref="O312:P312"/>
    <mergeCell ref="M312:N312"/>
    <mergeCell ref="U314:V314"/>
    <mergeCell ref="S386:U386"/>
    <mergeCell ref="S383:U383"/>
    <mergeCell ref="R362:S362"/>
    <mergeCell ref="P363:Q363"/>
    <mergeCell ref="R363:S363"/>
    <mergeCell ref="A366:Y371"/>
    <mergeCell ref="S385:U385"/>
    <mergeCell ref="A360:C360"/>
    <mergeCell ref="A377:U377"/>
    <mergeCell ref="T363:U363"/>
    <mergeCell ref="M359:O359"/>
    <mergeCell ref="P359:Q359"/>
    <mergeCell ref="C383:F383"/>
    <mergeCell ref="J385:L385"/>
    <mergeCell ref="G394:I394"/>
    <mergeCell ref="J394:L394"/>
    <mergeCell ref="G45:N46"/>
    <mergeCell ref="O45:P46"/>
    <mergeCell ref="G393:I393"/>
    <mergeCell ref="I278:J278"/>
    <mergeCell ref="G278:H278"/>
    <mergeCell ref="P393:R393"/>
    <mergeCell ref="S393:U393"/>
    <mergeCell ref="S395:U395"/>
    <mergeCell ref="P397:R397"/>
    <mergeCell ref="M396:O396"/>
    <mergeCell ref="M55:N55"/>
    <mergeCell ref="O55:P55"/>
    <mergeCell ref="Q55:R55"/>
    <mergeCell ref="U274:V274"/>
    <mergeCell ref="S274:T274"/>
    <mergeCell ref="S273:V273"/>
    <mergeCell ref="U277:V277"/>
    <mergeCell ref="S277:T277"/>
    <mergeCell ref="Q277:R277"/>
    <mergeCell ref="O277:P277"/>
    <mergeCell ref="M277:N277"/>
    <mergeCell ref="R359:S359"/>
    <mergeCell ref="M360:O360"/>
    <mergeCell ref="P360:Q360"/>
    <mergeCell ref="G53:J54"/>
    <mergeCell ref="K53:L54"/>
    <mergeCell ref="M53:R53"/>
    <mergeCell ref="M54:N54"/>
    <mergeCell ref="O279:P279"/>
    <mergeCell ref="M279:N279"/>
    <mergeCell ref="S398:U398"/>
    <mergeCell ref="P381:R381"/>
    <mergeCell ref="G26:J26"/>
    <mergeCell ref="O50:P50"/>
    <mergeCell ref="O51:P51"/>
    <mergeCell ref="G49:N49"/>
    <mergeCell ref="G50:N50"/>
    <mergeCell ref="G48:N48"/>
    <mergeCell ref="G51:N51"/>
    <mergeCell ref="O47:P47"/>
    <mergeCell ref="O48:P48"/>
    <mergeCell ref="O49:P49"/>
    <mergeCell ref="G47:N47"/>
    <mergeCell ref="Q45:R46"/>
    <mergeCell ref="Q47:R47"/>
    <mergeCell ref="Q48:R48"/>
    <mergeCell ref="M398:O398"/>
    <mergeCell ref="O54:P54"/>
    <mergeCell ref="L133:V133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Q49:R49"/>
    <mergeCell ref="Q50:R50"/>
    <mergeCell ref="Q51:R51"/>
    <mergeCell ref="Q82:R82"/>
    <mergeCell ref="Q83:R83"/>
    <mergeCell ref="Q84:R84"/>
    <mergeCell ref="Q85:R85"/>
    <mergeCell ref="Q79:R80"/>
    <mergeCell ref="Q81:R81"/>
    <mergeCell ref="Q54:R54"/>
  </mergeCells>
  <pageMargins left="0.11811023622047245" right="0.11811023622047245" top="0.15748031496062992" bottom="0.15748031496062992" header="0.11811023622047245" footer="0.11811023622047245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2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152</v>
      </c>
      <c r="C2">
        <v>8</v>
      </c>
      <c r="D2">
        <v>60</v>
      </c>
      <c r="E2">
        <v>0</v>
      </c>
      <c r="F2">
        <v>0</v>
      </c>
      <c r="G2">
        <v>4</v>
      </c>
    </row>
    <row r="3" spans="1:7" x14ac:dyDescent="0.35">
      <c r="A3">
        <v>2</v>
      </c>
      <c r="B3" t="s">
        <v>123</v>
      </c>
      <c r="C3">
        <v>1</v>
      </c>
      <c r="D3">
        <v>1</v>
      </c>
      <c r="E3">
        <v>0</v>
      </c>
      <c r="F3">
        <v>42</v>
      </c>
      <c r="G3">
        <v>17</v>
      </c>
    </row>
    <row r="4" spans="1:7" x14ac:dyDescent="0.35">
      <c r="A4">
        <v>3</v>
      </c>
      <c r="B4" t="s">
        <v>153</v>
      </c>
      <c r="C4">
        <v>2</v>
      </c>
      <c r="D4">
        <v>1</v>
      </c>
      <c r="E4">
        <v>0</v>
      </c>
      <c r="F4">
        <v>0</v>
      </c>
      <c r="G4">
        <v>34</v>
      </c>
    </row>
    <row r="5" spans="1:7" x14ac:dyDescent="0.35">
      <c r="A5">
        <v>4</v>
      </c>
      <c r="B5" t="s">
        <v>122</v>
      </c>
      <c r="C5">
        <v>0</v>
      </c>
      <c r="D5">
        <v>1</v>
      </c>
      <c r="E5">
        <v>0</v>
      </c>
      <c r="F5">
        <v>22</v>
      </c>
      <c r="G5">
        <v>0</v>
      </c>
    </row>
    <row r="6" spans="1:7" x14ac:dyDescent="0.35">
      <c r="A6">
        <v>5</v>
      </c>
      <c r="B6" t="s">
        <v>134</v>
      </c>
      <c r="C6">
        <v>0</v>
      </c>
      <c r="D6">
        <v>0</v>
      </c>
      <c r="E6">
        <v>0</v>
      </c>
      <c r="F6">
        <v>1</v>
      </c>
      <c r="G6">
        <v>4</v>
      </c>
    </row>
    <row r="7" spans="1:7" x14ac:dyDescent="0.35">
      <c r="A7">
        <v>6</v>
      </c>
      <c r="B7" t="s">
        <v>102</v>
      </c>
      <c r="C7">
        <v>3</v>
      </c>
      <c r="D7">
        <v>3</v>
      </c>
      <c r="E7">
        <v>0</v>
      </c>
      <c r="F7">
        <v>18</v>
      </c>
      <c r="G7">
        <v>11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8</v>
      </c>
      <c r="D2">
        <v>30</v>
      </c>
      <c r="E2">
        <v>0</v>
      </c>
      <c r="F2">
        <v>228</v>
      </c>
      <c r="G2">
        <v>53</v>
      </c>
    </row>
    <row r="3" spans="1:7" x14ac:dyDescent="0.35">
      <c r="A3">
        <v>2</v>
      </c>
      <c r="B3" t="s">
        <v>152</v>
      </c>
      <c r="C3">
        <v>25</v>
      </c>
      <c r="D3">
        <v>207</v>
      </c>
      <c r="E3">
        <v>0</v>
      </c>
      <c r="F3">
        <v>0</v>
      </c>
      <c r="G3">
        <v>23</v>
      </c>
    </row>
    <row r="4" spans="1:7" x14ac:dyDescent="0.35">
      <c r="A4">
        <v>3</v>
      </c>
      <c r="B4" t="s">
        <v>122</v>
      </c>
      <c r="C4">
        <v>0</v>
      </c>
      <c r="D4">
        <v>1</v>
      </c>
      <c r="E4">
        <v>0</v>
      </c>
      <c r="F4">
        <v>126</v>
      </c>
      <c r="G4">
        <v>10</v>
      </c>
    </row>
    <row r="5" spans="1:7" x14ac:dyDescent="0.35">
      <c r="A5">
        <v>4</v>
      </c>
      <c r="B5" t="s">
        <v>153</v>
      </c>
      <c r="C5">
        <v>5</v>
      </c>
      <c r="D5">
        <v>1</v>
      </c>
      <c r="E5">
        <v>0</v>
      </c>
      <c r="F5">
        <v>2</v>
      </c>
      <c r="G5">
        <v>117</v>
      </c>
    </row>
    <row r="6" spans="1:7" x14ac:dyDescent="0.35">
      <c r="A6">
        <v>5</v>
      </c>
      <c r="B6" t="s">
        <v>160</v>
      </c>
      <c r="C6">
        <v>1</v>
      </c>
      <c r="D6">
        <v>1</v>
      </c>
      <c r="E6">
        <v>0</v>
      </c>
      <c r="F6">
        <v>15</v>
      </c>
      <c r="G6">
        <v>17</v>
      </c>
    </row>
    <row r="7" spans="1:7" x14ac:dyDescent="0.35">
      <c r="A7">
        <v>6</v>
      </c>
      <c r="B7" t="s">
        <v>102</v>
      </c>
      <c r="C7">
        <v>21</v>
      </c>
      <c r="D7">
        <v>19</v>
      </c>
      <c r="E7">
        <v>0</v>
      </c>
      <c r="F7">
        <v>133</v>
      </c>
      <c r="G7">
        <v>101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766</v>
      </c>
      <c r="B2" t="s">
        <v>108</v>
      </c>
      <c r="C2" t="s">
        <v>161</v>
      </c>
    </row>
    <row r="3" spans="1:3" x14ac:dyDescent="0.35">
      <c r="A3">
        <v>757</v>
      </c>
      <c r="B3" t="s">
        <v>108</v>
      </c>
      <c r="C3" t="s">
        <v>162</v>
      </c>
    </row>
    <row r="4" spans="1:3" x14ac:dyDescent="0.35">
      <c r="A4">
        <v>767</v>
      </c>
      <c r="B4" t="s">
        <v>108</v>
      </c>
      <c r="C4" t="s">
        <v>163</v>
      </c>
    </row>
    <row r="5" spans="1:3" x14ac:dyDescent="0.35">
      <c r="A5">
        <v>787</v>
      </c>
      <c r="B5" t="s">
        <v>108</v>
      </c>
      <c r="C5" t="s">
        <v>164</v>
      </c>
    </row>
    <row r="6" spans="1:3" x14ac:dyDescent="0.35">
      <c r="A6">
        <v>787</v>
      </c>
      <c r="B6" t="s">
        <v>108</v>
      </c>
      <c r="C6" t="s">
        <v>165</v>
      </c>
    </row>
    <row r="7" spans="1:3" x14ac:dyDescent="0.35">
      <c r="A7">
        <v>2912</v>
      </c>
      <c r="B7" t="s">
        <v>5</v>
      </c>
      <c r="C7" t="s">
        <v>161</v>
      </c>
    </row>
    <row r="8" spans="1:3" x14ac:dyDescent="0.35">
      <c r="A8">
        <v>2863</v>
      </c>
      <c r="B8" t="s">
        <v>5</v>
      </c>
      <c r="C8" t="s">
        <v>162</v>
      </c>
    </row>
    <row r="9" spans="1:3" x14ac:dyDescent="0.35">
      <c r="A9">
        <v>2873</v>
      </c>
      <c r="B9" t="s">
        <v>5</v>
      </c>
      <c r="C9" t="s">
        <v>163</v>
      </c>
    </row>
    <row r="10" spans="1:3" x14ac:dyDescent="0.35">
      <c r="A10">
        <v>2830</v>
      </c>
      <c r="B10" t="s">
        <v>5</v>
      </c>
      <c r="C10" t="s">
        <v>164</v>
      </c>
    </row>
    <row r="11" spans="1:3" x14ac:dyDescent="0.35">
      <c r="A11">
        <v>2794</v>
      </c>
      <c r="B11" t="s">
        <v>5</v>
      </c>
      <c r="C11" t="s">
        <v>165</v>
      </c>
    </row>
    <row r="12" spans="1:3" x14ac:dyDescent="0.35">
      <c r="A12">
        <v>7</v>
      </c>
      <c r="B12" t="s">
        <v>6</v>
      </c>
      <c r="C12" t="s">
        <v>161</v>
      </c>
    </row>
    <row r="13" spans="1:3" x14ac:dyDescent="0.35">
      <c r="A13">
        <v>48</v>
      </c>
      <c r="B13" t="s">
        <v>6</v>
      </c>
      <c r="C13" t="s">
        <v>162</v>
      </c>
    </row>
    <row r="14" spans="1:3" x14ac:dyDescent="0.35">
      <c r="A14">
        <v>22</v>
      </c>
      <c r="B14" t="s">
        <v>6</v>
      </c>
      <c r="C14" t="s">
        <v>163</v>
      </c>
    </row>
    <row r="15" spans="1:3" x14ac:dyDescent="0.35">
      <c r="A15">
        <v>24</v>
      </c>
      <c r="B15" t="s">
        <v>6</v>
      </c>
      <c r="C15" t="s">
        <v>164</v>
      </c>
    </row>
    <row r="16" spans="1:3" x14ac:dyDescent="0.35">
      <c r="A16">
        <v>9</v>
      </c>
      <c r="B16" t="s">
        <v>6</v>
      </c>
      <c r="C16" t="s">
        <v>165</v>
      </c>
    </row>
    <row r="17" spans="1:3" x14ac:dyDescent="0.35">
      <c r="A17">
        <v>65</v>
      </c>
      <c r="B17" t="s">
        <v>7</v>
      </c>
      <c r="C17" t="s">
        <v>161</v>
      </c>
    </row>
    <row r="18" spans="1:3" x14ac:dyDescent="0.35">
      <c r="A18">
        <v>32</v>
      </c>
      <c r="B18" t="s">
        <v>7</v>
      </c>
      <c r="C18" t="s">
        <v>162</v>
      </c>
    </row>
    <row r="19" spans="1:3" x14ac:dyDescent="0.35">
      <c r="A19">
        <v>51</v>
      </c>
      <c r="B19" t="s">
        <v>7</v>
      </c>
      <c r="C19" t="s">
        <v>163</v>
      </c>
    </row>
    <row r="20" spans="1:3" x14ac:dyDescent="0.35">
      <c r="A20">
        <v>52</v>
      </c>
      <c r="B20" t="s">
        <v>7</v>
      </c>
      <c r="C20" t="s">
        <v>164</v>
      </c>
    </row>
    <row r="21" spans="1:3" x14ac:dyDescent="0.35">
      <c r="A21" s="2">
        <v>23</v>
      </c>
      <c r="B21" s="2" t="s">
        <v>7</v>
      </c>
      <c r="C21" s="2" t="s">
        <v>165</v>
      </c>
    </row>
    <row r="22" spans="1:3" x14ac:dyDescent="0.35">
      <c r="A22" s="2">
        <v>2</v>
      </c>
      <c r="B22" s="2" t="s">
        <v>132</v>
      </c>
      <c r="C22" s="2" t="s">
        <v>161</v>
      </c>
    </row>
    <row r="23" spans="1:3" x14ac:dyDescent="0.35">
      <c r="A23" s="2">
        <v>2</v>
      </c>
      <c r="B23" s="2" t="s">
        <v>132</v>
      </c>
      <c r="C23" s="2" t="s">
        <v>162</v>
      </c>
    </row>
    <row r="24" spans="1:3" x14ac:dyDescent="0.35">
      <c r="A24" s="2">
        <v>1</v>
      </c>
      <c r="B24" s="2" t="s">
        <v>132</v>
      </c>
      <c r="C24" s="2" t="s">
        <v>163</v>
      </c>
    </row>
    <row r="25" spans="1:3" x14ac:dyDescent="0.35">
      <c r="A25" s="2">
        <v>1</v>
      </c>
      <c r="B25" s="2" t="s">
        <v>132</v>
      </c>
      <c r="C25" s="2" t="s">
        <v>164</v>
      </c>
    </row>
    <row r="26" spans="1:3" x14ac:dyDescent="0.3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3326</v>
      </c>
      <c r="C2" t="s">
        <v>34</v>
      </c>
    </row>
    <row r="3" spans="1:3" x14ac:dyDescent="0.35">
      <c r="A3" t="s">
        <v>112</v>
      </c>
      <c r="B3">
        <v>15613</v>
      </c>
      <c r="C3" t="s">
        <v>34</v>
      </c>
    </row>
    <row r="4" spans="1:3" x14ac:dyDescent="0.35">
      <c r="A4" t="s">
        <v>113</v>
      </c>
      <c r="B4">
        <v>912</v>
      </c>
      <c r="C4" t="s">
        <v>34</v>
      </c>
    </row>
    <row r="5" spans="1:3" x14ac:dyDescent="0.35">
      <c r="A5" t="s">
        <v>30</v>
      </c>
      <c r="B5">
        <v>24248</v>
      </c>
      <c r="C5" t="s">
        <v>34</v>
      </c>
    </row>
    <row r="6" spans="1:3" x14ac:dyDescent="0.35">
      <c r="A6" t="s">
        <v>111</v>
      </c>
      <c r="B6">
        <v>42</v>
      </c>
      <c r="C6" t="s">
        <v>24</v>
      </c>
    </row>
    <row r="7" spans="1:3" x14ac:dyDescent="0.35">
      <c r="A7" t="s">
        <v>112</v>
      </c>
      <c r="B7">
        <v>296</v>
      </c>
      <c r="C7" t="s">
        <v>24</v>
      </c>
    </row>
    <row r="8" spans="1:3" x14ac:dyDescent="0.35">
      <c r="A8" t="s">
        <v>113</v>
      </c>
      <c r="B8">
        <v>32</v>
      </c>
      <c r="C8" t="s">
        <v>24</v>
      </c>
    </row>
    <row r="9" spans="1:3" x14ac:dyDescent="0.35">
      <c r="A9" t="s">
        <v>30</v>
      </c>
      <c r="B9">
        <v>704</v>
      </c>
      <c r="C9" t="s">
        <v>24</v>
      </c>
    </row>
    <row r="10" spans="1:3" x14ac:dyDescent="0.35">
      <c r="A10" t="s">
        <v>111</v>
      </c>
      <c r="B10">
        <v>270</v>
      </c>
      <c r="C10" t="s">
        <v>35</v>
      </c>
    </row>
    <row r="11" spans="1:3" x14ac:dyDescent="0.35">
      <c r="A11" t="s">
        <v>112</v>
      </c>
      <c r="B11">
        <v>1164</v>
      </c>
      <c r="C11" t="s">
        <v>35</v>
      </c>
    </row>
    <row r="12" spans="1:3" x14ac:dyDescent="0.35">
      <c r="A12" t="s">
        <v>113</v>
      </c>
      <c r="B12">
        <v>88</v>
      </c>
      <c r="C12" t="s">
        <v>35</v>
      </c>
    </row>
    <row r="13" spans="1:3" x14ac:dyDescent="0.35">
      <c r="A13" t="s">
        <v>30</v>
      </c>
      <c r="B13">
        <v>1861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439</v>
      </c>
      <c r="B2" t="s">
        <v>133</v>
      </c>
      <c r="C2" t="s">
        <v>3</v>
      </c>
      <c r="D2">
        <v>1</v>
      </c>
    </row>
    <row r="3" spans="1:4" x14ac:dyDescent="0.35">
      <c r="A3">
        <v>395</v>
      </c>
      <c r="B3" t="s">
        <v>133</v>
      </c>
      <c r="C3" t="s">
        <v>77</v>
      </c>
      <c r="D3">
        <v>1</v>
      </c>
    </row>
    <row r="4" spans="1:4" x14ac:dyDescent="0.35">
      <c r="A4">
        <v>61</v>
      </c>
      <c r="B4" t="s">
        <v>166</v>
      </c>
      <c r="C4" t="s">
        <v>3</v>
      </c>
      <c r="D4">
        <v>2</v>
      </c>
    </row>
    <row r="5" spans="1:4" x14ac:dyDescent="0.35">
      <c r="A5">
        <v>87</v>
      </c>
      <c r="B5" t="s">
        <v>166</v>
      </c>
      <c r="C5" t="s">
        <v>77</v>
      </c>
      <c r="D5">
        <v>2</v>
      </c>
    </row>
    <row r="6" spans="1:4" x14ac:dyDescent="0.35">
      <c r="A6">
        <v>33</v>
      </c>
      <c r="B6" t="s">
        <v>167</v>
      </c>
      <c r="C6" t="s">
        <v>3</v>
      </c>
      <c r="D6">
        <v>3</v>
      </c>
    </row>
    <row r="7" spans="1:4" x14ac:dyDescent="0.35">
      <c r="A7">
        <v>25</v>
      </c>
      <c r="B7" t="s">
        <v>167</v>
      </c>
      <c r="C7" t="s">
        <v>77</v>
      </c>
      <c r="D7">
        <v>3</v>
      </c>
    </row>
    <row r="8" spans="1:4" x14ac:dyDescent="0.35">
      <c r="A8">
        <v>1</v>
      </c>
      <c r="B8" t="s">
        <v>168</v>
      </c>
      <c r="C8" t="s">
        <v>3</v>
      </c>
      <c r="D8">
        <v>4</v>
      </c>
    </row>
    <row r="9" spans="1:4" x14ac:dyDescent="0.35">
      <c r="A9">
        <v>3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15846</v>
      </c>
      <c r="C2" t="s">
        <v>34</v>
      </c>
    </row>
    <row r="3" spans="1:3" x14ac:dyDescent="0.35">
      <c r="A3" t="s">
        <v>112</v>
      </c>
      <c r="B3">
        <v>78523</v>
      </c>
      <c r="C3" t="s">
        <v>34</v>
      </c>
    </row>
    <row r="4" spans="1:3" x14ac:dyDescent="0.35">
      <c r="A4" t="s">
        <v>113</v>
      </c>
      <c r="B4">
        <v>4359</v>
      </c>
      <c r="C4" t="s">
        <v>34</v>
      </c>
    </row>
    <row r="5" spans="1:3" x14ac:dyDescent="0.35">
      <c r="A5" t="s">
        <v>30</v>
      </c>
      <c r="B5">
        <v>132770</v>
      </c>
      <c r="C5" t="s">
        <v>34</v>
      </c>
    </row>
    <row r="6" spans="1:3" x14ac:dyDescent="0.35">
      <c r="A6" t="s">
        <v>111</v>
      </c>
      <c r="B6">
        <v>258</v>
      </c>
      <c r="C6" t="s">
        <v>24</v>
      </c>
    </row>
    <row r="7" spans="1:3" x14ac:dyDescent="0.35">
      <c r="A7" t="s">
        <v>112</v>
      </c>
      <c r="B7">
        <v>1627</v>
      </c>
      <c r="C7" t="s">
        <v>24</v>
      </c>
    </row>
    <row r="8" spans="1:3" x14ac:dyDescent="0.35">
      <c r="A8" t="s">
        <v>113</v>
      </c>
      <c r="B8">
        <v>229</v>
      </c>
      <c r="C8" t="s">
        <v>24</v>
      </c>
    </row>
    <row r="9" spans="1:3" x14ac:dyDescent="0.35">
      <c r="A9" t="s">
        <v>30</v>
      </c>
      <c r="B9">
        <v>3054</v>
      </c>
      <c r="C9" t="s">
        <v>24</v>
      </c>
    </row>
    <row r="10" spans="1:3" x14ac:dyDescent="0.35">
      <c r="A10" t="s">
        <v>111</v>
      </c>
      <c r="B10">
        <v>1047</v>
      </c>
      <c r="C10" t="s">
        <v>35</v>
      </c>
    </row>
    <row r="11" spans="1:3" x14ac:dyDescent="0.35">
      <c r="A11" t="s">
        <v>112</v>
      </c>
      <c r="B11">
        <v>6602</v>
      </c>
      <c r="C11" t="s">
        <v>35</v>
      </c>
    </row>
    <row r="12" spans="1:3" x14ac:dyDescent="0.35">
      <c r="A12" t="s">
        <v>113</v>
      </c>
      <c r="B12">
        <v>379</v>
      </c>
      <c r="C12" t="s">
        <v>35</v>
      </c>
    </row>
    <row r="13" spans="1:3" x14ac:dyDescent="0.35">
      <c r="A13" t="s">
        <v>30</v>
      </c>
      <c r="B13">
        <v>8839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2138</v>
      </c>
      <c r="B2" t="s">
        <v>133</v>
      </c>
      <c r="C2" t="s">
        <v>3</v>
      </c>
      <c r="D2">
        <v>1</v>
      </c>
    </row>
    <row r="3" spans="1:4" x14ac:dyDescent="0.35">
      <c r="A3">
        <v>1806</v>
      </c>
      <c r="B3" t="s">
        <v>133</v>
      </c>
      <c r="C3" t="s">
        <v>77</v>
      </c>
      <c r="D3">
        <v>1</v>
      </c>
    </row>
    <row r="4" spans="1:4" x14ac:dyDescent="0.35">
      <c r="A4">
        <v>296</v>
      </c>
      <c r="B4" t="s">
        <v>166</v>
      </c>
      <c r="C4" t="s">
        <v>3</v>
      </c>
      <c r="D4">
        <v>2</v>
      </c>
    </row>
    <row r="5" spans="1:4" x14ac:dyDescent="0.35">
      <c r="A5">
        <v>452</v>
      </c>
      <c r="B5" t="s">
        <v>166</v>
      </c>
      <c r="C5" t="s">
        <v>77</v>
      </c>
      <c r="D5">
        <v>2</v>
      </c>
    </row>
    <row r="6" spans="1:4" x14ac:dyDescent="0.35">
      <c r="A6">
        <v>113</v>
      </c>
      <c r="B6" t="s">
        <v>167</v>
      </c>
      <c r="C6" t="s">
        <v>3</v>
      </c>
      <c r="D6">
        <v>3</v>
      </c>
    </row>
    <row r="7" spans="1:4" x14ac:dyDescent="0.35">
      <c r="A7">
        <v>114</v>
      </c>
      <c r="B7" t="s">
        <v>167</v>
      </c>
      <c r="C7" t="s">
        <v>77</v>
      </c>
      <c r="D7">
        <v>3</v>
      </c>
    </row>
    <row r="8" spans="1:4" x14ac:dyDescent="0.35">
      <c r="A8">
        <v>12</v>
      </c>
      <c r="B8" t="s">
        <v>168</v>
      </c>
      <c r="C8" t="s">
        <v>3</v>
      </c>
      <c r="D8">
        <v>4</v>
      </c>
    </row>
    <row r="9" spans="1:4" x14ac:dyDescent="0.35">
      <c r="A9">
        <v>12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7688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295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98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8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1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564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2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932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34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28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286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7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9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4228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43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10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26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467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19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14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34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1119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20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7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122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2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25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127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14175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345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157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896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17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11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7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3</v>
      </c>
      <c r="C2" t="s">
        <v>85</v>
      </c>
      <c r="D2" t="s">
        <v>3</v>
      </c>
    </row>
    <row r="3" spans="1:4" x14ac:dyDescent="0.35">
      <c r="A3">
        <v>2</v>
      </c>
      <c r="B3">
        <v>2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152</v>
      </c>
      <c r="C2" t="s">
        <v>31</v>
      </c>
      <c r="D2" t="s">
        <v>30</v>
      </c>
      <c r="E2">
        <v>1</v>
      </c>
      <c r="F2">
        <v>97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5</v>
      </c>
      <c r="G3">
        <v>1</v>
      </c>
    </row>
    <row r="4" spans="1:7" x14ac:dyDescent="0.35">
      <c r="A4">
        <v>3</v>
      </c>
      <c r="B4" t="s">
        <v>153</v>
      </c>
      <c r="C4" t="s">
        <v>31</v>
      </c>
      <c r="D4" t="s">
        <v>30</v>
      </c>
      <c r="E4">
        <v>1</v>
      </c>
      <c r="F4">
        <v>25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21</v>
      </c>
      <c r="G7">
        <v>1</v>
      </c>
    </row>
    <row r="8" spans="1:7" x14ac:dyDescent="0.35">
      <c r="A8">
        <v>1</v>
      </c>
      <c r="B8" t="s">
        <v>152</v>
      </c>
      <c r="C8" t="s">
        <v>31</v>
      </c>
      <c r="D8" t="s">
        <v>10</v>
      </c>
      <c r="E8">
        <v>2</v>
      </c>
      <c r="F8">
        <v>142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8</v>
      </c>
      <c r="G9">
        <v>1</v>
      </c>
    </row>
    <row r="10" spans="1:7" x14ac:dyDescent="0.35">
      <c r="A10">
        <v>3</v>
      </c>
      <c r="B10" t="s">
        <v>153</v>
      </c>
      <c r="C10" t="s">
        <v>31</v>
      </c>
      <c r="D10" t="s">
        <v>10</v>
      </c>
      <c r="E10">
        <v>2</v>
      </c>
      <c r="F10">
        <v>27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10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24</v>
      </c>
      <c r="G13">
        <v>1</v>
      </c>
    </row>
    <row r="14" spans="1:7" x14ac:dyDescent="0.3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101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22</v>
      </c>
      <c r="G15">
        <v>2</v>
      </c>
    </row>
    <row r="16" spans="1:7" x14ac:dyDescent="0.35">
      <c r="A16">
        <v>3</v>
      </c>
      <c r="B16" t="s">
        <v>153</v>
      </c>
      <c r="C16" s="2" t="s">
        <v>55</v>
      </c>
      <c r="D16" t="s">
        <v>30</v>
      </c>
      <c r="E16">
        <v>1</v>
      </c>
      <c r="F16" s="2">
        <v>25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11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9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31</v>
      </c>
      <c r="G19">
        <v>2</v>
      </c>
    </row>
    <row r="20" spans="1:7" x14ac:dyDescent="0.3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153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46</v>
      </c>
      <c r="G21">
        <v>2</v>
      </c>
    </row>
    <row r="22" spans="1:7" x14ac:dyDescent="0.35">
      <c r="A22">
        <v>3</v>
      </c>
      <c r="B22" t="s">
        <v>153</v>
      </c>
      <c r="C22" s="2" t="s">
        <v>55</v>
      </c>
      <c r="D22" t="s">
        <v>10</v>
      </c>
      <c r="E22">
        <v>2</v>
      </c>
      <c r="F22" s="2">
        <v>28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19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14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38</v>
      </c>
      <c r="G25">
        <v>2</v>
      </c>
    </row>
    <row r="26" spans="1:7" x14ac:dyDescent="0.3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153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35">
      <c r="A34">
        <v>3</v>
      </c>
      <c r="B34" t="s">
        <v>153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152</v>
      </c>
      <c r="C2" t="s">
        <v>31</v>
      </c>
      <c r="D2" t="s">
        <v>30</v>
      </c>
      <c r="E2">
        <v>1</v>
      </c>
      <c r="F2">
        <v>376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40</v>
      </c>
      <c r="G3">
        <v>1</v>
      </c>
    </row>
    <row r="4" spans="1:7" x14ac:dyDescent="0.35">
      <c r="A4">
        <v>3</v>
      </c>
      <c r="B4" t="s">
        <v>153</v>
      </c>
      <c r="C4" t="s">
        <v>31</v>
      </c>
      <c r="D4" t="s">
        <v>30</v>
      </c>
      <c r="E4">
        <v>1</v>
      </c>
      <c r="F4">
        <v>103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30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28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103</v>
      </c>
      <c r="G7">
        <v>1</v>
      </c>
    </row>
    <row r="8" spans="1:7" x14ac:dyDescent="0.35">
      <c r="A8">
        <v>1</v>
      </c>
      <c r="B8" t="s">
        <v>152</v>
      </c>
      <c r="C8" t="s">
        <v>31</v>
      </c>
      <c r="D8" t="s">
        <v>10</v>
      </c>
      <c r="E8">
        <v>2</v>
      </c>
      <c r="F8">
        <v>520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75</v>
      </c>
      <c r="G9">
        <v>1</v>
      </c>
    </row>
    <row r="10" spans="1:7" x14ac:dyDescent="0.35">
      <c r="A10">
        <v>3</v>
      </c>
      <c r="B10" t="s">
        <v>153</v>
      </c>
      <c r="C10" t="s">
        <v>31</v>
      </c>
      <c r="D10" t="s">
        <v>10</v>
      </c>
      <c r="E10">
        <v>2</v>
      </c>
      <c r="F10">
        <v>105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42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42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119</v>
      </c>
      <c r="G13">
        <v>1</v>
      </c>
    </row>
    <row r="14" spans="1:7" x14ac:dyDescent="0.3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386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142</v>
      </c>
      <c r="G15">
        <v>2</v>
      </c>
    </row>
    <row r="16" spans="1:7" x14ac:dyDescent="0.35">
      <c r="A16">
        <v>3</v>
      </c>
      <c r="B16" t="s">
        <v>153</v>
      </c>
      <c r="C16" s="2" t="s">
        <v>55</v>
      </c>
      <c r="D16" t="s">
        <v>30</v>
      </c>
      <c r="E16">
        <v>1</v>
      </c>
      <c r="F16" s="2">
        <v>103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56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29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149</v>
      </c>
      <c r="G19">
        <v>2</v>
      </c>
    </row>
    <row r="20" spans="1:7" x14ac:dyDescent="0.3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547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327</v>
      </c>
      <c r="G21">
        <v>2</v>
      </c>
    </row>
    <row r="22" spans="1:7" x14ac:dyDescent="0.35">
      <c r="A22">
        <v>3</v>
      </c>
      <c r="B22" t="s">
        <v>153</v>
      </c>
      <c r="C22" s="2" t="s">
        <v>55</v>
      </c>
      <c r="D22" t="s">
        <v>10</v>
      </c>
      <c r="E22">
        <v>2</v>
      </c>
      <c r="F22" s="2">
        <v>106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85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46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200</v>
      </c>
      <c r="G25">
        <v>2</v>
      </c>
    </row>
    <row r="26" spans="1:7" x14ac:dyDescent="0.3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153</v>
      </c>
      <c r="C28" t="s">
        <v>103</v>
      </c>
      <c r="D28" t="s">
        <v>30</v>
      </c>
      <c r="E28">
        <v>1</v>
      </c>
      <c r="F28">
        <v>2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6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</v>
      </c>
      <c r="G31">
        <v>3</v>
      </c>
    </row>
    <row r="32" spans="1:7" x14ac:dyDescent="0.3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35">
      <c r="A34">
        <v>3</v>
      </c>
      <c r="B34" t="s">
        <v>153</v>
      </c>
      <c r="C34" t="s">
        <v>103</v>
      </c>
      <c r="D34" t="s">
        <v>10</v>
      </c>
      <c r="E34">
        <v>2</v>
      </c>
      <c r="F34">
        <v>2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6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322</v>
      </c>
      <c r="D2">
        <v>255</v>
      </c>
      <c r="E2">
        <v>49</v>
      </c>
    </row>
    <row r="3" spans="1:5" x14ac:dyDescent="0.35">
      <c r="A3">
        <v>2</v>
      </c>
      <c r="B3" t="s">
        <v>125</v>
      </c>
      <c r="C3">
        <v>104</v>
      </c>
      <c r="D3">
        <v>51</v>
      </c>
      <c r="E3">
        <v>0</v>
      </c>
    </row>
    <row r="4" spans="1:5" x14ac:dyDescent="0.35">
      <c r="A4">
        <v>3</v>
      </c>
      <c r="B4" t="s">
        <v>136</v>
      </c>
      <c r="C4">
        <v>51</v>
      </c>
      <c r="D4">
        <v>33</v>
      </c>
      <c r="E4">
        <v>1</v>
      </c>
    </row>
    <row r="5" spans="1:5" x14ac:dyDescent="0.35">
      <c r="A5" s="2">
        <v>4</v>
      </c>
      <c r="B5" s="2" t="s">
        <v>137</v>
      </c>
      <c r="C5" s="2">
        <v>49</v>
      </c>
      <c r="D5" s="2">
        <v>42</v>
      </c>
      <c r="E5" s="2">
        <v>22</v>
      </c>
    </row>
    <row r="6" spans="1:5" x14ac:dyDescent="0.35">
      <c r="A6" s="2">
        <v>5</v>
      </c>
      <c r="B6" s="2" t="s">
        <v>155</v>
      </c>
      <c r="C6" s="2">
        <v>28</v>
      </c>
      <c r="D6" s="2">
        <v>24</v>
      </c>
      <c r="E6" s="2">
        <v>1</v>
      </c>
    </row>
    <row r="7" spans="1:5" x14ac:dyDescent="0.35">
      <c r="A7" s="2">
        <v>6</v>
      </c>
      <c r="B7" s="2" t="s">
        <v>102</v>
      </c>
      <c r="C7" s="2">
        <v>84</v>
      </c>
      <c r="D7" s="2">
        <v>68</v>
      </c>
      <c r="E7" s="2">
        <v>26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156</v>
      </c>
      <c r="C2" s="2">
        <v>83</v>
      </c>
      <c r="D2" s="2">
        <v>89</v>
      </c>
      <c r="E2" s="2">
        <v>10</v>
      </c>
    </row>
    <row r="3" spans="1:5" x14ac:dyDescent="0.35">
      <c r="A3" s="2">
        <v>2</v>
      </c>
      <c r="B3" s="2" t="s">
        <v>157</v>
      </c>
      <c r="C3" s="2">
        <v>26</v>
      </c>
      <c r="D3" s="2">
        <v>14</v>
      </c>
      <c r="E3" s="2">
        <v>1</v>
      </c>
    </row>
    <row r="4" spans="1:5" x14ac:dyDescent="0.35">
      <c r="A4" s="2">
        <v>3</v>
      </c>
      <c r="B4" s="2" t="s">
        <v>124</v>
      </c>
      <c r="C4" s="2">
        <v>20</v>
      </c>
      <c r="D4" s="2">
        <v>16</v>
      </c>
      <c r="E4" s="2">
        <v>9</v>
      </c>
    </row>
    <row r="5" spans="1:5" x14ac:dyDescent="0.35">
      <c r="A5" s="2">
        <v>4</v>
      </c>
      <c r="B5" s="2" t="s">
        <v>158</v>
      </c>
      <c r="C5" s="2">
        <v>11</v>
      </c>
      <c r="D5" s="2">
        <v>11</v>
      </c>
      <c r="E5" s="2">
        <v>0</v>
      </c>
    </row>
    <row r="6" spans="1:5" x14ac:dyDescent="0.35">
      <c r="A6" s="2">
        <v>5</v>
      </c>
      <c r="B6" s="2" t="s">
        <v>159</v>
      </c>
      <c r="C6" s="2">
        <v>8</v>
      </c>
      <c r="D6" s="2">
        <v>0</v>
      </c>
      <c r="E6" s="2">
        <v>0</v>
      </c>
    </row>
    <row r="7" spans="1:5" x14ac:dyDescent="0.35">
      <c r="A7" s="2">
        <v>6</v>
      </c>
      <c r="B7" s="2" t="s">
        <v>102</v>
      </c>
      <c r="C7" s="2">
        <v>13</v>
      </c>
      <c r="D7" s="2">
        <v>14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1</v>
      </c>
      <c r="B9" t="s">
        <v>51</v>
      </c>
      <c r="C9" t="s">
        <v>89</v>
      </c>
      <c r="D9">
        <v>4</v>
      </c>
    </row>
    <row r="10" spans="1:4" x14ac:dyDescent="0.35">
      <c r="A10">
        <v>2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2021-06-13T18:44:18Z</cp:lastPrinted>
  <dcterms:created xsi:type="dcterms:W3CDTF">2014-07-29T18:33:30Z</dcterms:created>
  <dcterms:modified xsi:type="dcterms:W3CDTF">2021-06-29T10:13:54Z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