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Handel Extra_Intrastat\Handel_2024\"/>
    </mc:Choice>
  </mc:AlternateContent>
  <xr:revisionPtr revIDLastSave="0" documentId="13_ncr:1_{8A6F3DC2-67AE-4129-AB2E-682F17629CED}" xr6:coauthVersionLast="47" xr6:coauthVersionMax="47" xr10:uidLastSave="{00000000-0000-0000-0000-000000000000}"/>
  <bookViews>
    <workbookView xWindow="28680" yWindow="-2010" windowWidth="29040" windowHeight="17640" xr2:uid="{00000000-000D-0000-FFFF-FFFF00000000}"/>
  </bookViews>
  <sheets>
    <sheet name="INFO" sheetId="35" r:id="rId1"/>
    <sheet name="HZ og 2004-2023" sheetId="1" r:id="rId2"/>
    <sheet name="EXP_IMP - wykresy" sheetId="51" r:id="rId3"/>
    <sheet name="CN2 OG_2024" sheetId="9" r:id="rId4"/>
    <sheet name="CN4 OG 2024 ost" sheetId="2" r:id="rId5"/>
    <sheet name="CN4 UKRAINA 2024r." sheetId="56" r:id="rId6"/>
    <sheet name="Kraje GŁÓWNE 2024r." sheetId="3" r:id="rId7"/>
    <sheet name="Kraje wg Ugrup 2024r." sheetId="20" r:id="rId8"/>
    <sheet name="Kraje pozost EXP 2024r." sheetId="40" r:id="rId9"/>
    <sheet name="Kraje pozost. IMP 2024r." sheetId="41" r:id="rId10"/>
    <sheet name="Produkty_EXP" sheetId="46" r:id="rId11"/>
    <sheet name="cn4 Glowne EXP 2024" sheetId="43" r:id="rId12"/>
    <sheet name="cn4 Glowne IMP 2024" sheetId="45" r:id="rId13"/>
  </sheets>
  <externalReferences>
    <externalReference r:id="rId14"/>
  </externalReferences>
  <definedNames>
    <definedName name="\a">#N/A</definedName>
    <definedName name="\s" localSheetId="11">#REF!</definedName>
    <definedName name="\s" localSheetId="12">#REF!</definedName>
    <definedName name="\s" localSheetId="0">#REF!</definedName>
    <definedName name="\s" localSheetId="8">#REF!</definedName>
    <definedName name="\s" localSheetId="9">#REF!</definedName>
    <definedName name="\s" localSheetId="10">#REF!</definedName>
    <definedName name="\s">#REF!</definedName>
    <definedName name="_17_11_2011" localSheetId="11">#REF!</definedName>
    <definedName name="_17_11_2011" localSheetId="12">#REF!</definedName>
    <definedName name="_17_11_2011" localSheetId="0">#REF!</definedName>
    <definedName name="_17_11_2011" localSheetId="8">#REF!</definedName>
    <definedName name="_17_11_2011" localSheetId="9">#REF!</definedName>
    <definedName name="_17_11_2011" localSheetId="10">#REF!</definedName>
    <definedName name="_17_11_2011">#REF!</definedName>
    <definedName name="_7_11_2011" localSheetId="11">#REF!</definedName>
    <definedName name="_7_11_2011" localSheetId="12">#REF!</definedName>
    <definedName name="_7_11_2011" localSheetId="0">#REF!</definedName>
    <definedName name="_7_11_2011" localSheetId="8">#REF!</definedName>
    <definedName name="_7_11_2011" localSheetId="9">#REF!</definedName>
    <definedName name="_7_11_2011" localSheetId="10">#REF!</definedName>
    <definedName name="_7_11_2011">#REF!</definedName>
    <definedName name="_A" localSheetId="11">#REF!</definedName>
    <definedName name="_A" localSheetId="12">#REF!</definedName>
    <definedName name="_A" localSheetId="0">#REF!</definedName>
    <definedName name="_A" localSheetId="8">#REF!</definedName>
    <definedName name="_A" localSheetId="9">#REF!</definedName>
    <definedName name="_A" localSheetId="10">#REF!</definedName>
    <definedName name="_A">#REF!</definedName>
    <definedName name="_xlnm._FilterDatabase" localSheetId="3" hidden="1">'CN2 OG_2024'!$A$2:$L$90</definedName>
    <definedName name="_xlnm._FilterDatabase" localSheetId="11" hidden="1">'cn4 Glowne EXP 2024'!$A$6:$G$36</definedName>
    <definedName name="_xlnm._FilterDatabase" localSheetId="12" hidden="1">'cn4 Glowne IMP 2024'!$A$7:$G$97</definedName>
    <definedName name="_xlnm._FilterDatabase" localSheetId="4" hidden="1">'CN4 OG 2024 ost'!$A$6:$L$150</definedName>
    <definedName name="_xlnm._FilterDatabase" localSheetId="6" hidden="1">'Kraje GŁÓWNE 2024r.'!$A$3:$E$74</definedName>
    <definedName name="_xlnm._FilterDatabase" localSheetId="8" hidden="1">'Kraje pozost EXP 2024r.'!$A$7:$D$123</definedName>
    <definedName name="_xlnm._FilterDatabase" localSheetId="9" hidden="1">'Kraje pozost. IMP 2024r.'!$A$7:$D$89</definedName>
    <definedName name="_xlnm._FilterDatabase" localSheetId="7" hidden="1">'Kraje wg Ugrup 2024r.'!$A$5:$I$160</definedName>
    <definedName name="a" localSheetId="11">#REF!</definedName>
    <definedName name="a" localSheetId="12">#REF!</definedName>
    <definedName name="a" localSheetId="0">#REF!</definedName>
    <definedName name="a" localSheetId="8">#REF!</definedName>
    <definedName name="a" localSheetId="9">#REF!</definedName>
    <definedName name="a" localSheetId="10">#REF!</definedName>
    <definedName name="a">#REF!</definedName>
    <definedName name="aaaa" localSheetId="11">#REF!</definedName>
    <definedName name="aaaa" localSheetId="12">#REF!</definedName>
    <definedName name="aaaa" localSheetId="0">#REF!</definedName>
    <definedName name="aaaa" localSheetId="8">#REF!</definedName>
    <definedName name="aaaa" localSheetId="9">#REF!</definedName>
    <definedName name="aaaa" localSheetId="10">#REF!</definedName>
    <definedName name="aaaa">#REF!</definedName>
    <definedName name="AllPerc" localSheetId="11">#REF!,#REF!</definedName>
    <definedName name="AllPerc" localSheetId="12">#REF!,#REF!</definedName>
    <definedName name="AllPerc" localSheetId="0">#REF!,#REF!</definedName>
    <definedName name="AllPerc" localSheetId="8">#REF!,#REF!</definedName>
    <definedName name="AllPerc" localSheetId="9">#REF!,#REF!</definedName>
    <definedName name="AllPerc" localSheetId="10">#REF!,#REF!</definedName>
    <definedName name="AllPerc">#REF!,#REF!</definedName>
    <definedName name="AmisDataPig" localSheetId="11">OFFSET(#REF!,0,0,COUNTA(#REF!),20)</definedName>
    <definedName name="AmisDataPig" localSheetId="12">OFFSET(#REF!,0,0,COUNTA(#REF!),20)</definedName>
    <definedName name="AmisDataPig" localSheetId="0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11">OFFSET(#REF!,0,0,COUNTA(#REF!),27)</definedName>
    <definedName name="AmisDataPiglet" localSheetId="12">OFFSET(#REF!,0,0,COUNTA(#REF!),27)</definedName>
    <definedName name="AmisDataPiglet" localSheetId="0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1">#REF!,#REF!</definedName>
    <definedName name="aqwq" localSheetId="12">#REF!,#REF!</definedName>
    <definedName name="aqwq" localSheetId="0">#REF!,#REF!</definedName>
    <definedName name="aqwq" localSheetId="8">#REF!,#REF!</definedName>
    <definedName name="aqwq" localSheetId="9">#REF!,#REF!</definedName>
    <definedName name="aqwq" localSheetId="10">#REF!,#REF!</definedName>
    <definedName name="aqwq">#REF!,#REF!</definedName>
    <definedName name="BothPerc" localSheetId="11">#REF!</definedName>
    <definedName name="BothPerc" localSheetId="12">#REF!</definedName>
    <definedName name="BothPerc" localSheetId="0">#REF!</definedName>
    <definedName name="BothPerc" localSheetId="8">#REF!</definedName>
    <definedName name="BothPerc" localSheetId="9">#REF!</definedName>
    <definedName name="BothPerc" localSheetId="10">#REF!</definedName>
    <definedName name="BothPerc">#REF!</definedName>
    <definedName name="Ceny" localSheetId="11">#REF!</definedName>
    <definedName name="Ceny" localSheetId="12">#REF!</definedName>
    <definedName name="Ceny" localSheetId="0">#REF!</definedName>
    <definedName name="Ceny" localSheetId="8">#REF!</definedName>
    <definedName name="Ceny" localSheetId="9">#REF!</definedName>
    <definedName name="Ceny" localSheetId="10">#REF!</definedName>
    <definedName name="Ceny">#REF!</definedName>
    <definedName name="cenyd" localSheetId="11">#REF!</definedName>
    <definedName name="cenyd" localSheetId="12">#REF!</definedName>
    <definedName name="cenyd" localSheetId="0">#REF!</definedName>
    <definedName name="cenyd" localSheetId="8">#REF!</definedName>
    <definedName name="cenyd" localSheetId="9">#REF!</definedName>
    <definedName name="cenyd" localSheetId="10">#REF!</definedName>
    <definedName name="cenyd">#REF!</definedName>
    <definedName name="ColPre" localSheetId="11">#REF!</definedName>
    <definedName name="ColPre" localSheetId="12">#REF!</definedName>
    <definedName name="ColPre" localSheetId="0">#REF!</definedName>
    <definedName name="ColPre" localSheetId="8">#REF!</definedName>
    <definedName name="ColPre" localSheetId="9">#REF!</definedName>
    <definedName name="ColPre" localSheetId="10">#REF!</definedName>
    <definedName name="ColPre">#REF!</definedName>
    <definedName name="CurShe" localSheetId="11">#REF!</definedName>
    <definedName name="CurShe" localSheetId="12">#REF!</definedName>
    <definedName name="CurShe" localSheetId="0">#REF!</definedName>
    <definedName name="CurShe" localSheetId="8">#REF!</definedName>
    <definedName name="CurShe" localSheetId="9">#REF!</definedName>
    <definedName name="CurShe" localSheetId="10">#REF!</definedName>
    <definedName name="CurShe">#REF!</definedName>
    <definedName name="dd" localSheetId="11">#REF!</definedName>
    <definedName name="dd" localSheetId="12">#REF!</definedName>
    <definedName name="dd" localSheetId="0">#REF!</definedName>
    <definedName name="dd" localSheetId="8">#REF!</definedName>
    <definedName name="dd" localSheetId="9">#REF!</definedName>
    <definedName name="dd" localSheetId="10">#REF!</definedName>
    <definedName name="dd">#REF!</definedName>
    <definedName name="fg" localSheetId="11">#REF!</definedName>
    <definedName name="fg" localSheetId="12">#REF!</definedName>
    <definedName name="fg" localSheetId="0">#REF!</definedName>
    <definedName name="fg" localSheetId="8">#REF!</definedName>
    <definedName name="fg" localSheetId="9">#REF!</definedName>
    <definedName name="fg" localSheetId="10">#REF!</definedName>
    <definedName name="fg">#REF!</definedName>
    <definedName name="FirstPerc" localSheetId="11">#REF!</definedName>
    <definedName name="FirstPerc" localSheetId="12">#REF!</definedName>
    <definedName name="FirstPerc" localSheetId="0">#REF!</definedName>
    <definedName name="FirstPerc" localSheetId="8">#REF!</definedName>
    <definedName name="FirstPerc" localSheetId="9">#REF!</definedName>
    <definedName name="FirstPerc" localSheetId="10">#REF!</definedName>
    <definedName name="FirstPerc">#REF!</definedName>
    <definedName name="gg" localSheetId="11">#REF!</definedName>
    <definedName name="gg" localSheetId="12">#REF!</definedName>
    <definedName name="gg" localSheetId="0">#REF!</definedName>
    <definedName name="gg" localSheetId="8">#REF!</definedName>
    <definedName name="gg" localSheetId="9">#REF!</definedName>
    <definedName name="gg" localSheetId="10">#REF!</definedName>
    <definedName name="gg">#REF!</definedName>
    <definedName name="hj" localSheetId="11">#REF!</definedName>
    <definedName name="hj" localSheetId="12">#REF!</definedName>
    <definedName name="hj" localSheetId="0">#REF!</definedName>
    <definedName name="hj" localSheetId="8">#REF!</definedName>
    <definedName name="hj" localSheetId="9">#REF!</definedName>
    <definedName name="hj" localSheetId="10">#REF!</definedName>
    <definedName name="hj">#REF!</definedName>
    <definedName name="jgg" localSheetId="11">OFFSET(#REF!,0,0,COUNTA(#REF!),20)</definedName>
    <definedName name="jgg" localSheetId="12">OFFSET(#REF!,0,0,COUNTA(#REF!),20)</definedName>
    <definedName name="jgg" localSheetId="0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10">OFFSET(#REF!,0,0,COUNTA(#REF!),20)</definedName>
    <definedName name="jgg">OFFSET(#REF!,0,0,COUNTA(#REF!),20)</definedName>
    <definedName name="jose" localSheetId="11">#REF!</definedName>
    <definedName name="jose" localSheetId="12">#REF!</definedName>
    <definedName name="jose" localSheetId="0">#REF!</definedName>
    <definedName name="jose" localSheetId="8">#REF!</definedName>
    <definedName name="jose" localSheetId="9">#REF!</definedName>
    <definedName name="jose" localSheetId="10">#REF!</definedName>
    <definedName name="jose">#REF!</definedName>
    <definedName name="kopia">#REF!</definedName>
    <definedName name="kopiaimp">#REF!</definedName>
    <definedName name="Last5" localSheetId="11">#REF!</definedName>
    <definedName name="Last5" localSheetId="12">#REF!</definedName>
    <definedName name="Last5" localSheetId="0">#REF!</definedName>
    <definedName name="Last5" localSheetId="8">#REF!</definedName>
    <definedName name="Last5" localSheetId="9">#REF!</definedName>
    <definedName name="Last5" localSheetId="10">#REF!</definedName>
    <definedName name="Last5">#REF!</definedName>
    <definedName name="MaxDate">'[1]Amis Exchange rate'!$D$2</definedName>
    <definedName name="MonPre" localSheetId="11">#REF!</definedName>
    <definedName name="MonPre" localSheetId="12">#REF!</definedName>
    <definedName name="MonPre" localSheetId="0">#REF!</definedName>
    <definedName name="MonPre" localSheetId="8">#REF!</definedName>
    <definedName name="MonPre" localSheetId="9">#REF!</definedName>
    <definedName name="MonPre" localSheetId="10">#REF!</definedName>
    <definedName name="MonPre">#REF!</definedName>
    <definedName name="NumPri" localSheetId="11">#REF!</definedName>
    <definedName name="NumPri" localSheetId="12">#REF!</definedName>
    <definedName name="NumPri" localSheetId="0">#REF!</definedName>
    <definedName name="NumPri" localSheetId="8">#REF!</definedName>
    <definedName name="NumPri" localSheetId="9">#REF!</definedName>
    <definedName name="NumPri" localSheetId="10">#REF!</definedName>
    <definedName name="NumPri">#REF!</definedName>
    <definedName name="_xlnm.Print_Area">#REF!</definedName>
    <definedName name="OLE_LINK4" localSheetId="0">INFO!$B$31</definedName>
    <definedName name="ppp" localSheetId="11">#REF!</definedName>
    <definedName name="ppp" localSheetId="12">#REF!</definedName>
    <definedName name="ppp" localSheetId="0">#REF!</definedName>
    <definedName name="ppp" localSheetId="8">#REF!</definedName>
    <definedName name="ppp" localSheetId="9">#REF!</definedName>
    <definedName name="ppp" localSheetId="10">#REF!</definedName>
    <definedName name="ppp">#REF!</definedName>
    <definedName name="Prosieta" localSheetId="11">#REF!</definedName>
    <definedName name="Prosieta" localSheetId="12">#REF!</definedName>
    <definedName name="Prosieta" localSheetId="0">#REF!</definedName>
    <definedName name="Prosieta" localSheetId="8">#REF!</definedName>
    <definedName name="Prosieta" localSheetId="9">#REF!</definedName>
    <definedName name="Prosieta" localSheetId="10">#REF!</definedName>
    <definedName name="Prosieta">#REF!</definedName>
    <definedName name="recap" localSheetId="11">#REF!</definedName>
    <definedName name="recap" localSheetId="12">#REF!</definedName>
    <definedName name="recap" localSheetId="0">#REF!</definedName>
    <definedName name="recap" localSheetId="8">#REF!</definedName>
    <definedName name="recap" localSheetId="9">#REF!</definedName>
    <definedName name="recap" localSheetId="10">#REF!</definedName>
    <definedName name="recap">#REF!</definedName>
    <definedName name="s" localSheetId="11">#REF!</definedName>
    <definedName name="s" localSheetId="12">#REF!</definedName>
    <definedName name="s" localSheetId="0">#REF!</definedName>
    <definedName name="s" localSheetId="8">#REF!</definedName>
    <definedName name="s" localSheetId="9">#REF!</definedName>
    <definedName name="s" localSheetId="10">#REF!</definedName>
    <definedName name="s">#REF!</definedName>
    <definedName name="SecondPerc" localSheetId="11">#REF!</definedName>
    <definedName name="SecondPerc" localSheetId="12">#REF!</definedName>
    <definedName name="SecondPerc" localSheetId="0">#REF!</definedName>
    <definedName name="SecondPerc" localSheetId="8">#REF!</definedName>
    <definedName name="SecondPerc" localSheetId="9">#REF!</definedName>
    <definedName name="SecondPerc" localSheetId="10">#REF!</definedName>
    <definedName name="SecondPerc">#REF!</definedName>
    <definedName name="ssssaaa" localSheetId="11">#REF!</definedName>
    <definedName name="ssssaaa" localSheetId="12">#REF!</definedName>
    <definedName name="ssssaaa" localSheetId="0">#REF!</definedName>
    <definedName name="ssssaaa" localSheetId="8">#REF!</definedName>
    <definedName name="ssssaaa" localSheetId="9">#REF!</definedName>
    <definedName name="ssssaaa" localSheetId="10">#REF!</definedName>
    <definedName name="ssssaaa">#REF!</definedName>
    <definedName name="TodDat" localSheetId="11">#REF!</definedName>
    <definedName name="TodDat" localSheetId="12">#REF!</definedName>
    <definedName name="TodDat" localSheetId="0">#REF!</definedName>
    <definedName name="TodDat" localSheetId="8">#REF!</definedName>
    <definedName name="TodDat" localSheetId="9">#REF!</definedName>
    <definedName name="TodDat" localSheetId="10">#REF!</definedName>
    <definedName name="TodDat">#REF!</definedName>
    <definedName name="_xlnm.Print_Titles" localSheetId="11">'cn4 Glowne EXP 2024'!$2:$4</definedName>
    <definedName name="_xlnm.Print_Titles" localSheetId="12">'cn4 Glowne IMP 2024'!$3:$5</definedName>
    <definedName name="_xlnm.Print_Titles" localSheetId="4">'CN4 OG 2024 ost'!$2:$4</definedName>
    <definedName name="_xlnm.Print_Titles" localSheetId="5">'CN4 UKRAINA 2024r.'!$1:$3</definedName>
    <definedName name="_xlnm.Print_Titles" localSheetId="2">'EXP_IMP - wykresy'!$2:$4</definedName>
    <definedName name="_xlnm.Print_Titles" localSheetId="7">'Kraje wg Ugrup 2024r.'!$1:$3</definedName>
    <definedName name="WeeNum" localSheetId="11">#REF!</definedName>
    <definedName name="WeeNum" localSheetId="12">#REF!</definedName>
    <definedName name="WeeNum" localSheetId="0">#REF!</definedName>
    <definedName name="WeeNum" localSheetId="8">#REF!</definedName>
    <definedName name="WeeNum" localSheetId="9">#REF!</definedName>
    <definedName name="WeeNum" localSheetId="10">#REF!</definedName>
    <definedName name="WeeNum">#REF!</definedName>
    <definedName name="zx" localSheetId="11">#REF!</definedName>
    <definedName name="zx" localSheetId="12">#REF!</definedName>
    <definedName name="zx" localSheetId="0">#REF!</definedName>
    <definedName name="zx" localSheetId="8">#REF!</definedName>
    <definedName name="zx" localSheetId="9">#REF!</definedName>
    <definedName name="zx" localSheetId="10">#REF!</definedName>
    <definedName name="zx">#REF!</definedName>
    <definedName name="zywiec" localSheetId="11">#REF!</definedName>
    <definedName name="zywiec" localSheetId="12">#REF!</definedName>
    <definedName name="zywiec" localSheetId="0">#REF!</definedName>
    <definedName name="zywiec" localSheetId="8">#REF!</definedName>
    <definedName name="zywiec" localSheetId="9">#REF!</definedName>
    <definedName name="zywiec" localSheetId="10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9" l="1"/>
  <c r="K9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8" i="9"/>
  <c r="K7" i="9"/>
  <c r="K6" i="9"/>
  <c r="C60" i="20"/>
  <c r="K7" i="3" l="1"/>
  <c r="E10" i="43"/>
  <c r="L29" i="9" l="1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5" i="9"/>
  <c r="L6" i="9"/>
  <c r="D7" i="3" l="1"/>
  <c r="E7" i="3"/>
  <c r="D8" i="3"/>
  <c r="E8" i="3"/>
  <c r="K8" i="3"/>
  <c r="D9" i="3"/>
  <c r="E9" i="3"/>
  <c r="K9" i="3"/>
  <c r="D10" i="3"/>
  <c r="E10" i="3"/>
  <c r="K10" i="3"/>
  <c r="L10" i="3"/>
  <c r="D11" i="3"/>
  <c r="E11" i="3"/>
  <c r="K11" i="3"/>
  <c r="D12" i="3"/>
  <c r="E12" i="3"/>
  <c r="K12" i="3"/>
  <c r="D13" i="3"/>
  <c r="E13" i="3"/>
  <c r="K13" i="3"/>
  <c r="D14" i="3"/>
  <c r="E14" i="3"/>
  <c r="K14" i="3"/>
  <c r="L14" i="3"/>
  <c r="D15" i="3"/>
  <c r="E15" i="3"/>
  <c r="K15" i="3"/>
  <c r="D16" i="3"/>
  <c r="E16" i="3"/>
  <c r="K16" i="3"/>
  <c r="D17" i="3"/>
  <c r="E17" i="3"/>
  <c r="K17" i="3"/>
  <c r="D18" i="3"/>
  <c r="E18" i="3"/>
  <c r="K18" i="3"/>
  <c r="L18" i="3"/>
  <c r="D19" i="3"/>
  <c r="E19" i="3"/>
  <c r="K19" i="3"/>
  <c r="D20" i="3"/>
  <c r="E20" i="3"/>
  <c r="K20" i="3"/>
  <c r="L20" i="3" l="1"/>
  <c r="L16" i="3"/>
  <c r="L12" i="3"/>
  <c r="L8" i="3"/>
  <c r="L17" i="3"/>
  <c r="L13" i="3"/>
  <c r="L11" i="3"/>
  <c r="L7" i="3"/>
  <c r="L19" i="3"/>
  <c r="L15" i="3"/>
  <c r="L9" i="3"/>
  <c r="B60" i="20" l="1"/>
  <c r="F60" i="20"/>
  <c r="E60" i="20"/>
  <c r="G42" i="20"/>
  <c r="D43" i="41"/>
  <c r="D4" i="20" l="1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69" i="41"/>
  <c r="D68" i="41"/>
  <c r="D62" i="41" l="1"/>
  <c r="D63" i="41"/>
  <c r="D64" i="41"/>
  <c r="D65" i="41"/>
  <c r="D66" i="41"/>
  <c r="D67" i="41"/>
  <c r="B57" i="40"/>
  <c r="C57" i="40"/>
  <c r="V13" i="1"/>
  <c r="V12" i="1"/>
  <c r="H4" i="20"/>
  <c r="I4" i="20"/>
  <c r="H5" i="20"/>
  <c r="I5" i="20"/>
  <c r="H6" i="20"/>
  <c r="I6" i="20"/>
  <c r="H7" i="20"/>
  <c r="I7" i="20"/>
  <c r="H8" i="20"/>
  <c r="I8" i="20"/>
  <c r="H9" i="20"/>
  <c r="I9" i="20"/>
  <c r="H10" i="20"/>
  <c r="I10" i="20"/>
  <c r="H11" i="20"/>
  <c r="I11" i="20"/>
  <c r="H12" i="20"/>
  <c r="I12" i="20"/>
  <c r="H13" i="20"/>
  <c r="I13" i="20"/>
  <c r="H14" i="20"/>
  <c r="I14" i="20"/>
  <c r="H15" i="20"/>
  <c r="I15" i="20"/>
  <c r="H16" i="20"/>
  <c r="I16" i="20"/>
  <c r="H17" i="20"/>
  <c r="I17" i="20"/>
  <c r="H18" i="20"/>
  <c r="I18" i="20"/>
  <c r="H19" i="20"/>
  <c r="I19" i="20"/>
  <c r="H20" i="20"/>
  <c r="I20" i="20"/>
  <c r="H21" i="20"/>
  <c r="I21" i="20"/>
  <c r="H22" i="20"/>
  <c r="I22" i="20"/>
  <c r="H23" i="20"/>
  <c r="I23" i="20"/>
  <c r="H24" i="20"/>
  <c r="I24" i="20"/>
  <c r="H25" i="20"/>
  <c r="I25" i="20"/>
  <c r="H26" i="20"/>
  <c r="I26" i="20"/>
  <c r="H27" i="20"/>
  <c r="I27" i="20"/>
  <c r="H28" i="20"/>
  <c r="I28" i="20"/>
  <c r="H29" i="20"/>
  <c r="I29" i="20"/>
  <c r="H30" i="20"/>
  <c r="I30" i="20"/>
  <c r="H31" i="20"/>
  <c r="I31" i="20"/>
  <c r="E6" i="45"/>
  <c r="E7" i="45"/>
  <c r="H7" i="45"/>
  <c r="I7" i="45"/>
  <c r="J7" i="45"/>
  <c r="E8" i="45"/>
  <c r="H8" i="45"/>
  <c r="I8" i="45"/>
  <c r="J8" i="45"/>
  <c r="K7" i="45" l="1"/>
  <c r="K8" i="45"/>
  <c r="C30" i="40" l="1"/>
  <c r="V47" i="1" l="1"/>
  <c r="V48" i="1"/>
  <c r="D61" i="41" l="1"/>
  <c r="D60" i="41"/>
  <c r="D59" i="41"/>
  <c r="D58" i="41"/>
  <c r="D57" i="41"/>
  <c r="D56" i="41"/>
  <c r="D55" i="41"/>
  <c r="D54" i="41"/>
  <c r="D53" i="41"/>
  <c r="D52" i="41"/>
  <c r="D51" i="41"/>
  <c r="C50" i="41"/>
  <c r="B50" i="41"/>
  <c r="D42" i="41"/>
  <c r="D41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C23" i="41"/>
  <c r="B23" i="41"/>
  <c r="D15" i="41"/>
  <c r="D14" i="41"/>
  <c r="D13" i="41"/>
  <c r="D12" i="41"/>
  <c r="D11" i="41"/>
  <c r="D10" i="41"/>
  <c r="D9" i="41"/>
  <c r="D8" i="41"/>
  <c r="D7" i="41"/>
  <c r="C6" i="41"/>
  <c r="B6" i="41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B30" i="40"/>
  <c r="C6" i="40"/>
  <c r="B6" i="40"/>
  <c r="D57" i="40" l="1"/>
  <c r="D50" i="41"/>
  <c r="D23" i="41"/>
  <c r="D6" i="41"/>
  <c r="D30" i="40"/>
  <c r="D6" i="40"/>
  <c r="H42" i="20" l="1"/>
  <c r="G22" i="20"/>
  <c r="G39" i="20"/>
  <c r="G40" i="20"/>
  <c r="G41" i="20"/>
  <c r="D58" i="20"/>
  <c r="U48" i="1"/>
  <c r="I60" i="20" l="1"/>
  <c r="H60" i="20"/>
  <c r="I59" i="20"/>
  <c r="H59" i="20"/>
  <c r="I58" i="20"/>
  <c r="H58" i="20"/>
  <c r="I57" i="20"/>
  <c r="H57" i="20"/>
  <c r="I56" i="20"/>
  <c r="H56" i="20"/>
  <c r="I55" i="20"/>
  <c r="H55" i="20"/>
  <c r="I54" i="20"/>
  <c r="H54" i="20"/>
  <c r="I53" i="20"/>
  <c r="H53" i="20"/>
  <c r="I52" i="20"/>
  <c r="H52" i="20"/>
  <c r="I51" i="20"/>
  <c r="H51" i="20"/>
  <c r="I50" i="20"/>
  <c r="H50" i="20"/>
  <c r="I49" i="20"/>
  <c r="H49" i="20"/>
  <c r="I48" i="20"/>
  <c r="H48" i="20"/>
  <c r="I47" i="20"/>
  <c r="H47" i="20"/>
  <c r="I46" i="20"/>
  <c r="H46" i="20"/>
  <c r="I45" i="20"/>
  <c r="H45" i="20"/>
  <c r="I44" i="20"/>
  <c r="H44" i="20"/>
  <c r="I42" i="20"/>
  <c r="I41" i="20"/>
  <c r="H41" i="20"/>
  <c r="I40" i="20"/>
  <c r="H40" i="20"/>
  <c r="I39" i="20"/>
  <c r="H39" i="20"/>
  <c r="I38" i="20"/>
  <c r="H38" i="20"/>
  <c r="I37" i="20"/>
  <c r="H37" i="20"/>
  <c r="I36" i="20"/>
  <c r="H36" i="20"/>
  <c r="I35" i="20"/>
  <c r="H35" i="20"/>
  <c r="I34" i="20"/>
  <c r="H34" i="20"/>
  <c r="I33" i="20"/>
  <c r="H33" i="20"/>
  <c r="I32" i="20"/>
  <c r="H32" i="20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U13" i="1" l="1"/>
  <c r="U12" i="1"/>
  <c r="D6" i="3" l="1"/>
  <c r="K6" i="3" l="1"/>
  <c r="J37" i="45" l="1"/>
  <c r="I37" i="45"/>
  <c r="H37" i="45"/>
  <c r="E37" i="45"/>
  <c r="J36" i="45"/>
  <c r="I36" i="45"/>
  <c r="H36" i="45"/>
  <c r="E36" i="45"/>
  <c r="J35" i="45"/>
  <c r="I35" i="45"/>
  <c r="H35" i="45"/>
  <c r="E35" i="45"/>
  <c r="J34" i="45"/>
  <c r="I34" i="45"/>
  <c r="H34" i="45"/>
  <c r="J33" i="45"/>
  <c r="I33" i="45"/>
  <c r="H33" i="45"/>
  <c r="J32" i="45"/>
  <c r="I32" i="45"/>
  <c r="H32" i="45"/>
  <c r="J31" i="45"/>
  <c r="I31" i="45"/>
  <c r="H31" i="45"/>
  <c r="J30" i="45"/>
  <c r="I30" i="45"/>
  <c r="H30" i="45"/>
  <c r="J29" i="45"/>
  <c r="I29" i="45"/>
  <c r="H29" i="45"/>
  <c r="J28" i="45"/>
  <c r="I28" i="45"/>
  <c r="H28" i="45"/>
  <c r="J27" i="45"/>
  <c r="I27" i="45"/>
  <c r="H27" i="45"/>
  <c r="J26" i="45"/>
  <c r="I26" i="45"/>
  <c r="H26" i="45"/>
  <c r="J25" i="45"/>
  <c r="I25" i="45"/>
  <c r="H25" i="45"/>
  <c r="J24" i="45"/>
  <c r="I24" i="45"/>
  <c r="H24" i="45"/>
  <c r="J23" i="45"/>
  <c r="I23" i="45"/>
  <c r="H23" i="45"/>
  <c r="J22" i="45"/>
  <c r="I22" i="45"/>
  <c r="H22" i="45"/>
  <c r="J21" i="45"/>
  <c r="I21" i="45"/>
  <c r="H21" i="45"/>
  <c r="J20" i="45"/>
  <c r="I20" i="45"/>
  <c r="H20" i="45"/>
  <c r="J19" i="45"/>
  <c r="I19" i="45"/>
  <c r="H19" i="45"/>
  <c r="J18" i="45"/>
  <c r="I18" i="45"/>
  <c r="H18" i="45"/>
  <c r="J17" i="45"/>
  <c r="I17" i="45"/>
  <c r="H17" i="45"/>
  <c r="J16" i="45"/>
  <c r="I16" i="45"/>
  <c r="H16" i="45"/>
  <c r="J15" i="45"/>
  <c r="I15" i="45"/>
  <c r="H15" i="45"/>
  <c r="J14" i="45"/>
  <c r="I14" i="45"/>
  <c r="H14" i="45"/>
  <c r="J13" i="45"/>
  <c r="I13" i="45"/>
  <c r="H13" i="45"/>
  <c r="J12" i="45"/>
  <c r="I12" i="45"/>
  <c r="H12" i="45"/>
  <c r="J11" i="45"/>
  <c r="I11" i="45"/>
  <c r="H11" i="45"/>
  <c r="J10" i="45"/>
  <c r="I10" i="45"/>
  <c r="H10" i="45"/>
  <c r="J9" i="45"/>
  <c r="I9" i="45"/>
  <c r="H9" i="45"/>
  <c r="J36" i="43"/>
  <c r="I36" i="43"/>
  <c r="H36" i="43"/>
  <c r="E36" i="43"/>
  <c r="J35" i="43"/>
  <c r="I35" i="43"/>
  <c r="H35" i="43"/>
  <c r="E35" i="43"/>
  <c r="J34" i="43"/>
  <c r="I34" i="43"/>
  <c r="H34" i="43"/>
  <c r="E34" i="43"/>
  <c r="J33" i="43"/>
  <c r="I33" i="43"/>
  <c r="H33" i="43"/>
  <c r="E33" i="43"/>
  <c r="J32" i="43"/>
  <c r="I32" i="43"/>
  <c r="H32" i="43"/>
  <c r="E32" i="43"/>
  <c r="J31" i="43"/>
  <c r="I31" i="43"/>
  <c r="H31" i="43"/>
  <c r="E31" i="43"/>
  <c r="J30" i="43"/>
  <c r="I30" i="43"/>
  <c r="H30" i="43"/>
  <c r="E30" i="43"/>
  <c r="J29" i="43"/>
  <c r="I29" i="43"/>
  <c r="H29" i="43"/>
  <c r="E29" i="43"/>
  <c r="J28" i="43"/>
  <c r="I28" i="43"/>
  <c r="H28" i="43"/>
  <c r="E28" i="43"/>
  <c r="J27" i="43"/>
  <c r="I27" i="43"/>
  <c r="H27" i="43"/>
  <c r="E27" i="43"/>
  <c r="J26" i="43"/>
  <c r="I26" i="43"/>
  <c r="H26" i="43"/>
  <c r="E26" i="43"/>
  <c r="J25" i="43"/>
  <c r="I25" i="43"/>
  <c r="H25" i="43"/>
  <c r="E25" i="43"/>
  <c r="J24" i="43"/>
  <c r="I24" i="43"/>
  <c r="H24" i="43"/>
  <c r="E24" i="43"/>
  <c r="J23" i="43"/>
  <c r="I23" i="43"/>
  <c r="H23" i="43"/>
  <c r="E23" i="43"/>
  <c r="J22" i="43"/>
  <c r="I22" i="43"/>
  <c r="H22" i="43"/>
  <c r="E22" i="43"/>
  <c r="J21" i="43"/>
  <c r="I21" i="43"/>
  <c r="H21" i="43"/>
  <c r="E21" i="43"/>
  <c r="J20" i="43"/>
  <c r="I20" i="43"/>
  <c r="H20" i="43"/>
  <c r="E20" i="43"/>
  <c r="J19" i="43"/>
  <c r="I19" i="43"/>
  <c r="H19" i="43"/>
  <c r="E19" i="43"/>
  <c r="J18" i="43"/>
  <c r="I18" i="43"/>
  <c r="H18" i="43"/>
  <c r="E18" i="43"/>
  <c r="J17" i="43"/>
  <c r="I17" i="43"/>
  <c r="H17" i="43"/>
  <c r="E17" i="43"/>
  <c r="J16" i="43"/>
  <c r="I16" i="43"/>
  <c r="H16" i="43"/>
  <c r="E16" i="43"/>
  <c r="J15" i="43"/>
  <c r="I15" i="43"/>
  <c r="H15" i="43"/>
  <c r="E15" i="43"/>
  <c r="J14" i="43"/>
  <c r="I14" i="43"/>
  <c r="H14" i="43"/>
  <c r="E14" i="43"/>
  <c r="J13" i="43"/>
  <c r="I13" i="43"/>
  <c r="H13" i="43"/>
  <c r="E13" i="43"/>
  <c r="J12" i="43"/>
  <c r="I12" i="43"/>
  <c r="H12" i="43"/>
  <c r="E12" i="43"/>
  <c r="J11" i="43"/>
  <c r="I11" i="43"/>
  <c r="H11" i="43"/>
  <c r="E11" i="43"/>
  <c r="J10" i="43"/>
  <c r="I10" i="43"/>
  <c r="H10" i="43"/>
  <c r="J9" i="43"/>
  <c r="I9" i="43"/>
  <c r="H9" i="43"/>
  <c r="E9" i="43"/>
  <c r="J8" i="43"/>
  <c r="I8" i="43"/>
  <c r="H8" i="43"/>
  <c r="E8" i="43"/>
  <c r="J7" i="43"/>
  <c r="I7" i="43"/>
  <c r="H7" i="43"/>
  <c r="E7" i="43"/>
  <c r="J6" i="43"/>
  <c r="I6" i="43"/>
  <c r="H6" i="43"/>
  <c r="E6" i="43"/>
  <c r="E5" i="43"/>
  <c r="K25" i="45" l="1"/>
  <c r="K9" i="45"/>
  <c r="K16" i="43"/>
  <c r="K14" i="43"/>
  <c r="K18" i="45"/>
  <c r="K24" i="43"/>
  <c r="K15" i="45"/>
  <c r="K17" i="45"/>
  <c r="K23" i="45"/>
  <c r="K26" i="45"/>
  <c r="K28" i="45"/>
  <c r="K29" i="45"/>
  <c r="K34" i="45"/>
  <c r="K35" i="45"/>
  <c r="K36" i="45"/>
  <c r="K37" i="45"/>
  <c r="K10" i="45"/>
  <c r="K12" i="45"/>
  <c r="K13" i="45"/>
  <c r="K20" i="45"/>
  <c r="K21" i="45"/>
  <c r="K31" i="45"/>
  <c r="K33" i="45"/>
  <c r="K14" i="45"/>
  <c r="K16" i="45"/>
  <c r="K19" i="45"/>
  <c r="K30" i="45"/>
  <c r="K32" i="45"/>
  <c r="K11" i="45"/>
  <c r="K22" i="45"/>
  <c r="K24" i="45"/>
  <c r="K27" i="45"/>
  <c r="K8" i="43"/>
  <c r="K25" i="43"/>
  <c r="K27" i="43"/>
  <c r="K28" i="43"/>
  <c r="K32" i="43"/>
  <c r="K9" i="43"/>
  <c r="K11" i="43"/>
  <c r="K12" i="43"/>
  <c r="K17" i="43"/>
  <c r="K18" i="43"/>
  <c r="K19" i="43"/>
  <c r="K20" i="43"/>
  <c r="K30" i="43"/>
  <c r="K33" i="43"/>
  <c r="K35" i="43"/>
  <c r="K36" i="43"/>
  <c r="K13" i="43"/>
  <c r="K15" i="43"/>
  <c r="K29" i="43"/>
  <c r="K31" i="43"/>
  <c r="K34" i="43"/>
  <c r="K6" i="43"/>
  <c r="K7" i="43"/>
  <c r="K10" i="43"/>
  <c r="K21" i="43"/>
  <c r="K22" i="43"/>
  <c r="K23" i="43"/>
  <c r="K26" i="43"/>
  <c r="D32" i="20"/>
  <c r="U47" i="1" l="1"/>
  <c r="T47" i="1" l="1"/>
  <c r="T13" i="1"/>
  <c r="T12" i="1"/>
  <c r="T48" i="1" l="1"/>
  <c r="S12" i="1" l="1"/>
  <c r="S13" i="1" l="1"/>
  <c r="S47" i="1" l="1"/>
  <c r="S48" i="1"/>
  <c r="G60" i="20" l="1"/>
  <c r="D60" i="20"/>
  <c r="G59" i="20"/>
  <c r="D59" i="20"/>
  <c r="G58" i="20"/>
  <c r="G57" i="20"/>
  <c r="D57" i="20"/>
  <c r="G56" i="20"/>
  <c r="D56" i="20"/>
  <c r="G55" i="20"/>
  <c r="D55" i="20"/>
  <c r="G54" i="20"/>
  <c r="D54" i="20"/>
  <c r="G53" i="20"/>
  <c r="D53" i="20"/>
  <c r="G52" i="20"/>
  <c r="D52" i="20"/>
  <c r="G51" i="20"/>
  <c r="D51" i="20"/>
  <c r="G50" i="20"/>
  <c r="D50" i="20"/>
  <c r="G49" i="20"/>
  <c r="D49" i="20"/>
  <c r="G48" i="20"/>
  <c r="D48" i="20"/>
  <c r="G47" i="20"/>
  <c r="D47" i="20"/>
  <c r="G46" i="20"/>
  <c r="D46" i="20"/>
  <c r="G45" i="20"/>
  <c r="D45" i="20"/>
  <c r="G44" i="20"/>
  <c r="D44" i="20"/>
  <c r="D43" i="20"/>
  <c r="D42" i="20"/>
  <c r="D41" i="20"/>
  <c r="D40" i="20"/>
  <c r="D39" i="20"/>
  <c r="G38" i="20"/>
  <c r="D38" i="20"/>
  <c r="G37" i="20"/>
  <c r="D37" i="20"/>
  <c r="G36" i="20"/>
  <c r="D36" i="20"/>
  <c r="G35" i="20"/>
  <c r="D35" i="20"/>
  <c r="G34" i="20"/>
  <c r="D34" i="20"/>
  <c r="G33" i="20"/>
  <c r="D33" i="20"/>
  <c r="G32" i="20"/>
  <c r="G31" i="20"/>
  <c r="G30" i="20"/>
  <c r="G29" i="20"/>
  <c r="G28" i="20"/>
  <c r="G27" i="20"/>
  <c r="G26" i="20"/>
  <c r="G25" i="20"/>
  <c r="G24" i="20"/>
  <c r="G23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R7" i="1" l="1"/>
  <c r="R48" i="1" l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<sst xmlns="http://schemas.openxmlformats.org/spreadsheetml/2006/main" count="1671" uniqueCount="651">
  <si>
    <t>Wyniki obrotów towarami rolno-spożywczymi</t>
  </si>
  <si>
    <t>2004r.</t>
  </si>
  <si>
    <t>2005r.</t>
  </si>
  <si>
    <t>2006r.</t>
  </si>
  <si>
    <t>2007r.</t>
  </si>
  <si>
    <t>2008r.</t>
  </si>
  <si>
    <t>2009r.</t>
  </si>
  <si>
    <t>2010r.</t>
  </si>
  <si>
    <t>2011r.</t>
  </si>
  <si>
    <t>2012r.</t>
  </si>
  <si>
    <t>2013r.</t>
  </si>
  <si>
    <t>2014r.</t>
  </si>
  <si>
    <t>2015r.</t>
  </si>
  <si>
    <t>2016r.</t>
  </si>
  <si>
    <t>2017r.</t>
  </si>
  <si>
    <t>2018r.</t>
  </si>
  <si>
    <t>2019r.</t>
  </si>
  <si>
    <t>Eksport</t>
  </si>
  <si>
    <t>Import</t>
  </si>
  <si>
    <t>Saldo</t>
  </si>
  <si>
    <t>Zmiana [%] w stosunku do roku poprzedniego</t>
  </si>
  <si>
    <t>-</t>
  </si>
  <si>
    <t>--</t>
  </si>
  <si>
    <t>*- dane wstępne</t>
  </si>
  <si>
    <t xml:space="preserve"> </t>
  </si>
  <si>
    <t>GUS - Polski handel OGÓŁEM [mld EUR]</t>
  </si>
  <si>
    <t>Udział handlu rolno-spożywczego w handlu OGÓŁEM [%]</t>
  </si>
  <si>
    <t>2003r.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</si>
  <si>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</si>
  <si>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</si>
  <si>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</si>
  <si>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</si>
  <si>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</si>
  <si>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</si>
  <si>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</si>
  <si>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0101</t>
  </si>
  <si>
    <t>Konie żywe</t>
  </si>
  <si>
    <t>0102</t>
  </si>
  <si>
    <t>Bydło żywe</t>
  </si>
  <si>
    <t>0103</t>
  </si>
  <si>
    <t>Trzoda chlewna żywa</t>
  </si>
  <si>
    <t>0104</t>
  </si>
  <si>
    <t>Owce i kozy żywe</t>
  </si>
  <si>
    <t>0105</t>
  </si>
  <si>
    <t>Drób domowy żywy</t>
  </si>
  <si>
    <t>0106</t>
  </si>
  <si>
    <t>Pozostałe zwierzęta żywe</t>
  </si>
  <si>
    <t>0201</t>
  </si>
  <si>
    <t>Mięso wołowe świeże lub chłodzone</t>
  </si>
  <si>
    <t>0202</t>
  </si>
  <si>
    <t>Mięso wołowe mrożone</t>
  </si>
  <si>
    <t>0203</t>
  </si>
  <si>
    <t>Mięso wieprzowe świeże, chłodzone lub mrożone</t>
  </si>
  <si>
    <t>0204</t>
  </si>
  <si>
    <t>Mięso baranie i kozie - świeże, chłodzone l. mrożone</t>
  </si>
  <si>
    <t>0205</t>
  </si>
  <si>
    <t>Mięso końskie</t>
  </si>
  <si>
    <t>0206</t>
  </si>
  <si>
    <t>Jadalne podroby wołowe, wieprzowe, baranie, kozie,</t>
  </si>
  <si>
    <t>0207</t>
  </si>
  <si>
    <t>Mięso i jadalne podroby z drobiu z pozycji nr 0105,</t>
  </si>
  <si>
    <t>0208</t>
  </si>
  <si>
    <t>Pozostałe mięso i podroby jadalne, świeże, chłodzone</t>
  </si>
  <si>
    <t>0209</t>
  </si>
  <si>
    <t>Tłuszcz wieprzowy, drobiowy</t>
  </si>
  <si>
    <t>0210</t>
  </si>
  <si>
    <t>Mięso i podroby jadalne, solone, w solance, suszone</t>
  </si>
  <si>
    <t>0301</t>
  </si>
  <si>
    <t>Ryby żywe</t>
  </si>
  <si>
    <t>0302</t>
  </si>
  <si>
    <t>Ryby świeże lub chłodzone, z wyjątkiem filetów</t>
  </si>
  <si>
    <t>0303</t>
  </si>
  <si>
    <t>Ryby mrożone, z wyłączeniem filetów rybnych</t>
  </si>
  <si>
    <t>0304</t>
  </si>
  <si>
    <t>Filety rybne i inne mięso rybie (rozdrobnione)</t>
  </si>
  <si>
    <t>0305</t>
  </si>
  <si>
    <t>Ryby suszone, solone lub w solance; ryby wędzone</t>
  </si>
  <si>
    <t>0306</t>
  </si>
  <si>
    <t>Skorupiaki w skorupach lub bez, żywe, świeże,</t>
  </si>
  <si>
    <t>0307</t>
  </si>
  <si>
    <t>Mięczaki w skorupach lub bez, żywe, świeże,</t>
  </si>
  <si>
    <t>0308</t>
  </si>
  <si>
    <t>Bezkręgowce wodne, inne niż skorupiaki i mięczaki,</t>
  </si>
  <si>
    <t>0401</t>
  </si>
  <si>
    <t xml:space="preserve">Mleko i śmietana, nie zagęszczone 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</si>
  <si>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</si>
  <si>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</si>
  <si>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</si>
  <si>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</si>
  <si>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</si>
  <si>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</si>
  <si>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</si>
  <si>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</si>
  <si>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</si>
  <si>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</si>
  <si>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0407</t>
  </si>
  <si>
    <t>Jaja ptasie w skorupkach</t>
  </si>
  <si>
    <t>0408</t>
  </si>
  <si>
    <t>Jaja ptasie bez skorupek i żółtka jaj, świeże,</t>
  </si>
  <si>
    <t>0409</t>
  </si>
  <si>
    <t>Miód naturalny</t>
  </si>
  <si>
    <t>0410</t>
  </si>
  <si>
    <t>Jadalne prod. poch. zwierzęcego gdzie indziej nie wym.</t>
  </si>
  <si>
    <t>0501</t>
  </si>
  <si>
    <t>Włosy ludzkie nieobrob. odtłusz.; odpadki ludz. włosów</t>
  </si>
  <si>
    <t>0502</t>
  </si>
  <si>
    <t xml:space="preserve">Szczecina i sierść świń lub dzików; sierść borsuka </t>
  </si>
  <si>
    <t>0504</t>
  </si>
  <si>
    <t>Jelita, pęcherze i żołądki zwierzęce (oprócz rybich),</t>
  </si>
  <si>
    <t>0505</t>
  </si>
  <si>
    <t>Skóry i inne części ptaków z ich piórami lub puchem,</t>
  </si>
  <si>
    <t>0506</t>
  </si>
  <si>
    <t>Kości i rdzenie rogów, nie obrobione, odtłuszczone,</t>
  </si>
  <si>
    <t>0507</t>
  </si>
  <si>
    <t>Kość słoniowa, skorupy żółwiowe, fiszbiny i frędzle,</t>
  </si>
  <si>
    <t>0508</t>
  </si>
  <si>
    <t>Koral i podobne materiały</t>
  </si>
  <si>
    <t>0510</t>
  </si>
  <si>
    <t>Ambra sz.,str.bobr.,cib.i piżmo;musz.hiszp.,żółć;grucz.</t>
  </si>
  <si>
    <t>0511</t>
  </si>
  <si>
    <t>Produkty pochodzenia zwierzęcego, gdzie indziej nie wym.</t>
  </si>
  <si>
    <t>0601</t>
  </si>
  <si>
    <t>Bulwy, korzenie bulwiaste, cebulki, łodygi podziemne</t>
  </si>
  <si>
    <t>0602</t>
  </si>
  <si>
    <t>Pozostałe rośliny żywe (łącznie z ich korzeniami),</t>
  </si>
  <si>
    <t>0603</t>
  </si>
  <si>
    <t xml:space="preserve">Kwiaty cięte i pąki kwiatowe </t>
  </si>
  <si>
    <t>0604</t>
  </si>
  <si>
    <t>Liście, gałęzie i inne części roślin, bez kwiatów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</si>
  <si>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</si>
  <si>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</si>
  <si>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</si>
  <si>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</si>
  <si>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</si>
  <si>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</si>
  <si>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</si>
  <si>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</si>
  <si>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</si>
  <si>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</si>
  <si>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</si>
  <si>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</si>
  <si>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</si>
  <si>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</si>
  <si>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</si>
  <si>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</si>
  <si>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</si>
  <si>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</si>
  <si>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</si>
  <si>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</si>
  <si>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</si>
  <si>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</si>
  <si>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</si>
  <si>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</si>
  <si>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</si>
  <si>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</si>
  <si>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</si>
  <si>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</si>
  <si>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</si>
  <si>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</si>
  <si>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</si>
  <si>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</si>
  <si>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0803</t>
  </si>
  <si>
    <t>Banany</t>
  </si>
  <si>
    <t>0804</t>
  </si>
  <si>
    <t xml:space="preserve">Daktyle, figi, ananasy, avokado, guawa, mango 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</si>
  <si>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</si>
  <si>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</si>
  <si>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</si>
  <si>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</si>
  <si>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</si>
  <si>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</si>
  <si>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</si>
  <si>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</si>
  <si>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</si>
  <si>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</si>
  <si>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0810</t>
  </si>
  <si>
    <t>Pozostałe owoce, świeże</t>
  </si>
  <si>
    <t>0811</t>
  </si>
  <si>
    <t>Owoce i orzechy, niegotowane lub gotowane na parze, zamrożone</t>
  </si>
  <si>
    <t>0812</t>
  </si>
  <si>
    <t xml:space="preserve">Owoce i orzechy zakonserwowane tymczasowo </t>
  </si>
  <si>
    <t>0813</t>
  </si>
  <si>
    <t>Owoce suszone, inne niż z pozycji od nr 0801 do 0812</t>
  </si>
  <si>
    <t>0814</t>
  </si>
  <si>
    <t xml:space="preserve">Skórki owoców cytrusowych i melonów </t>
  </si>
  <si>
    <t>0901</t>
  </si>
  <si>
    <t>Kawa, nawet palona lub bezkofeinowa; łupinki i łuski</t>
  </si>
  <si>
    <t>0902</t>
  </si>
  <si>
    <t>Herbata, nawet aromatyzowana</t>
  </si>
  <si>
    <t>0903</t>
  </si>
  <si>
    <t>Herbata paragwajska</t>
  </si>
  <si>
    <t>0904</t>
  </si>
  <si>
    <t xml:space="preserve">Pieprz z rodzaju Piper; suszone lub rozgniatane </t>
  </si>
  <si>
    <t>0905</t>
  </si>
  <si>
    <t>Wanilia</t>
  </si>
  <si>
    <t>0906</t>
  </si>
  <si>
    <t>Cynamon i kwiaty cynamonowca</t>
  </si>
  <si>
    <t>0907</t>
  </si>
  <si>
    <t>Goździki (całe owoce, kwiaty i szypułki)</t>
  </si>
  <si>
    <t>0908</t>
  </si>
  <si>
    <t>Gałka muszkatołowa, kwiat muszkatołowy i kardamony</t>
  </si>
  <si>
    <t>0909</t>
  </si>
  <si>
    <t xml:space="preserve">Nasiona anyżku, badianu, kopru, kolendry, kminu </t>
  </si>
  <si>
    <t>0910</t>
  </si>
  <si>
    <t>Imbir, szafran, kurkuma, tymianek, liście laurowe,</t>
  </si>
  <si>
    <t>1001</t>
  </si>
  <si>
    <t>Pszenica i meslin</t>
  </si>
  <si>
    <t>1002</t>
  </si>
  <si>
    <t>Żyto</t>
  </si>
  <si>
    <t>1003</t>
  </si>
  <si>
    <t>Jęczmień</t>
  </si>
  <si>
    <t>1004</t>
  </si>
  <si>
    <t>Owies</t>
  </si>
  <si>
    <t>1005</t>
  </si>
  <si>
    <t>Kukurydza (ziarna)</t>
  </si>
  <si>
    <t>1006</t>
  </si>
  <si>
    <t>Ryż</t>
  </si>
  <si>
    <t>1007</t>
  </si>
  <si>
    <t>Sorgo</t>
  </si>
  <si>
    <t>1008</t>
  </si>
  <si>
    <t>Nasiona gryki, prosa i mozgi kanaryjskiej; pozostałe</t>
  </si>
  <si>
    <t>1101</t>
  </si>
  <si>
    <t>Mąka pszenna i żytnio-pszenna</t>
  </si>
  <si>
    <t>1102</t>
  </si>
  <si>
    <t>Mąka ze zbóż innych niż pszenica i mieszanka żyta  z pszenicą</t>
  </si>
  <si>
    <t>1103</t>
  </si>
  <si>
    <t>Kasze, grysiki i granulki zbożowe</t>
  </si>
  <si>
    <t>1104</t>
  </si>
  <si>
    <t>Ziarna zbóż obrobione w inny sposób</t>
  </si>
  <si>
    <t>1105</t>
  </si>
  <si>
    <t>Mąka, grysik, płatki, grudki i granulki</t>
  </si>
  <si>
    <t>1106</t>
  </si>
  <si>
    <t>Mąka i grysik z suszonych roślin strączkowych</t>
  </si>
  <si>
    <t>1107</t>
  </si>
  <si>
    <t>Słód palony lub nie</t>
  </si>
  <si>
    <t>1108</t>
  </si>
  <si>
    <t>Skrobie; inulina</t>
  </si>
  <si>
    <t>1109</t>
  </si>
  <si>
    <t>Gluten pszenny, suszony lub nie</t>
  </si>
  <si>
    <t>1201</t>
  </si>
  <si>
    <t>Soja - nasiona</t>
  </si>
  <si>
    <t>1202</t>
  </si>
  <si>
    <t>Orzeszki ziemne, nie palone ani nie przygotowane</t>
  </si>
  <si>
    <t>1203</t>
  </si>
  <si>
    <t>Kopra</t>
  </si>
  <si>
    <t>1204</t>
  </si>
  <si>
    <t>Nasiona lnu</t>
  </si>
  <si>
    <t>1205</t>
  </si>
  <si>
    <t>Nasiona rzepaku lub rzepiku</t>
  </si>
  <si>
    <t>1206</t>
  </si>
  <si>
    <t>Nasiona słonecznika</t>
  </si>
  <si>
    <t>1207</t>
  </si>
  <si>
    <t>Inne nasiona i owoce oleiste, nawet łamane</t>
  </si>
  <si>
    <t>1208</t>
  </si>
  <si>
    <t>Mąka i grysiki z nasion lub owoców oleistych, inne niż z gorczycy</t>
  </si>
  <si>
    <t>1209</t>
  </si>
  <si>
    <t>Nasiona, owoce i zarodniki, siewne</t>
  </si>
  <si>
    <t>1210</t>
  </si>
  <si>
    <t>Szyszki chmielowe, świeże lub suszone</t>
  </si>
  <si>
    <t>1211</t>
  </si>
  <si>
    <t>Rośliny i ich części (łącznie z nasionami i owocami)</t>
  </si>
  <si>
    <t>1212</t>
  </si>
  <si>
    <t>Chleb świętojański, wodorosty morskie i inne algi,</t>
  </si>
  <si>
    <t>1213</t>
  </si>
  <si>
    <t>Słoma i plewy zbóż</t>
  </si>
  <si>
    <t>1214</t>
  </si>
  <si>
    <t>Brukiew, buraki pastewne, korzenie pastewne, siano,</t>
  </si>
  <si>
    <t>1301</t>
  </si>
  <si>
    <t xml:space="preserve">Szelak; gumy naturalne, żywice, gumożywice </t>
  </si>
  <si>
    <t>1302</t>
  </si>
  <si>
    <t>Soki i ekstrakty roślinne; substancje pektynowe,</t>
  </si>
  <si>
    <t>1401</t>
  </si>
  <si>
    <t xml:space="preserve">Materiały roślinne używane głównie do wyplatania </t>
  </si>
  <si>
    <t>1404</t>
  </si>
  <si>
    <t xml:space="preserve">Produkty roślinne gdzie indziej nie wymienione </t>
  </si>
  <si>
    <t>1501</t>
  </si>
  <si>
    <t>Smalec</t>
  </si>
  <si>
    <t>1502</t>
  </si>
  <si>
    <t>Tłuszcze wołowe</t>
  </si>
  <si>
    <t>1503</t>
  </si>
  <si>
    <t>Stearyna smalcowa</t>
  </si>
  <si>
    <t>1504</t>
  </si>
  <si>
    <t>Tłuszcze i oleje i ich frakcje, z ryb lub ze ssaków</t>
  </si>
  <si>
    <t>1505</t>
  </si>
  <si>
    <t xml:space="preserve">Tłuszcz z wełny oraz substancje tłuszczowe </t>
  </si>
  <si>
    <t>1506</t>
  </si>
  <si>
    <t>Pozostałe tłuszcze i oleje zwierzęce oraz ich frakcje</t>
  </si>
  <si>
    <t>1507</t>
  </si>
  <si>
    <t>Olej sojowy i jego frakcje, rafinowane lub nie</t>
  </si>
  <si>
    <t>1508</t>
  </si>
  <si>
    <t>Olej z orzeszków ziemnych i jego frakcje, rafinowane</t>
  </si>
  <si>
    <t>1509</t>
  </si>
  <si>
    <t>Oliwa i jej frakcje, rafinowane lub nie</t>
  </si>
  <si>
    <t>1510</t>
  </si>
  <si>
    <t>Pozostałe oleje i ich frakcje</t>
  </si>
  <si>
    <t>1511</t>
  </si>
  <si>
    <t>Olej palmowy i jego frakcje, rafinowany lub nie</t>
  </si>
  <si>
    <t>1512</t>
  </si>
  <si>
    <t xml:space="preserve">Olej słonecznikowy, szafranowy i bawełniany </t>
  </si>
  <si>
    <t>1513</t>
  </si>
  <si>
    <t>Olej kokosowy, olej z ziaren palmowych, olej babassu</t>
  </si>
  <si>
    <t>1514</t>
  </si>
  <si>
    <t xml:space="preserve">Olej rzepakowy, rzepikowy i gorczycowy </t>
  </si>
  <si>
    <t>1515</t>
  </si>
  <si>
    <t>Pozostałe nielotne tłuszcze i oleje roślinne</t>
  </si>
  <si>
    <t>1516</t>
  </si>
  <si>
    <t xml:space="preserve">Tłuszcze i oleje zwierzęce lub roślinne </t>
  </si>
  <si>
    <t>1517</t>
  </si>
  <si>
    <t>Margaryna; jadalne mieszaniny lub wyroby z tłuszczów</t>
  </si>
  <si>
    <t>1518</t>
  </si>
  <si>
    <t xml:space="preserve">Tłuszcze i oleje zwierzęce lub roślinne i ich frakcje gotowane, </t>
  </si>
  <si>
    <t>1520</t>
  </si>
  <si>
    <t>Gliceryna, również zanieczyszczona; wody glicerynowe</t>
  </si>
  <si>
    <t>1521</t>
  </si>
  <si>
    <t>Woski roślinne (oprócz trójglicerydów), wosk</t>
  </si>
  <si>
    <t>1522</t>
  </si>
  <si>
    <t>Degras</t>
  </si>
  <si>
    <t>1601</t>
  </si>
  <si>
    <t>Kiełbasy i podobne produkty z mięsa</t>
  </si>
  <si>
    <t>1602</t>
  </si>
  <si>
    <t>Pozostałe przetworzone lub konserwowane mięso,</t>
  </si>
  <si>
    <t>1603</t>
  </si>
  <si>
    <t>Ekstrakty i soki z mięsa, ryb lub skorupiaków</t>
  </si>
  <si>
    <t>1604</t>
  </si>
  <si>
    <t>Przetworzone i konserwowane ryby; kawior i namiastki</t>
  </si>
  <si>
    <t>1605</t>
  </si>
  <si>
    <t>Skorupiaki, mięczaki i inne bezkręgowce wodne,</t>
  </si>
  <si>
    <t>1701</t>
  </si>
  <si>
    <t>Cukier trzcinowy lub buraczany i chem. czysta sacharoza w p.stałej</t>
  </si>
  <si>
    <t>1702</t>
  </si>
  <si>
    <t>Pozostałe cukry łącznie z chem. czyst. lakt.,malt.,gluk.i frukt.</t>
  </si>
  <si>
    <t>1703</t>
  </si>
  <si>
    <t>Melasy powstałe z ekstrakcji lub rafinacji cukru</t>
  </si>
  <si>
    <t>1704</t>
  </si>
  <si>
    <t>Wyroby cukiernicze (łącznie z białą czekoladą)</t>
  </si>
  <si>
    <t>1801</t>
  </si>
  <si>
    <t>Ziarna kakaowe, całe lub łamane, surowe lub palone</t>
  </si>
  <si>
    <t>1802</t>
  </si>
  <si>
    <t>Kakaowe łuski, łupiny, osłonki i inne odpady z kakao</t>
  </si>
  <si>
    <t>1803</t>
  </si>
  <si>
    <t>Pasta kakaowa, nawet odtłuszczona</t>
  </si>
  <si>
    <t>1804</t>
  </si>
  <si>
    <t>Kakaowe masło, tłuszcz i olej</t>
  </si>
  <si>
    <t>1805</t>
  </si>
  <si>
    <t>Proszek kakaowy nie zawierający dodatku cukru</t>
  </si>
  <si>
    <t>1806</t>
  </si>
  <si>
    <t>Czekolada i inne przetwory spożywcze zawierające kakao</t>
  </si>
  <si>
    <t>1901</t>
  </si>
  <si>
    <t>Ekstrakt słodowy; przetwory spożywcze z mąki,</t>
  </si>
  <si>
    <t>1902</t>
  </si>
  <si>
    <t xml:space="preserve">Ciasto, również gotowane lub nadziewane </t>
  </si>
  <si>
    <t>1903</t>
  </si>
  <si>
    <t>Tapioka i jej namiastki przygotowane ze skrobi l.przygot. inaczej</t>
  </si>
  <si>
    <t>1904</t>
  </si>
  <si>
    <t xml:space="preserve">Przetwory spożywcze otrzymane przez spęcznianie </t>
  </si>
  <si>
    <t>1905</t>
  </si>
  <si>
    <t>Chleb, pieczywo cukiernicze, ciasta i ciastka,</t>
  </si>
  <si>
    <t>2001</t>
  </si>
  <si>
    <t>Warzywa, owoce, orzechy i inne jadal. części rośl. przetw. l.zakons.</t>
  </si>
  <si>
    <t>2002</t>
  </si>
  <si>
    <t>Pomidory przetworzone lub zakons. inaczej niż kw. octow.</t>
  </si>
  <si>
    <t>2003</t>
  </si>
  <si>
    <t>Grzyby i trufle, przetworzone lub zakonserwowane</t>
  </si>
  <si>
    <t>2004</t>
  </si>
  <si>
    <t>Pozostałe warzywa przetworzone lub zakonserwowane, mrożone</t>
  </si>
  <si>
    <t>2005</t>
  </si>
  <si>
    <t>Pozostałe warzywa przetworzone lub zakonserwowane, nie mrożone</t>
  </si>
  <si>
    <t>2006</t>
  </si>
  <si>
    <t>Owoce,orzechy,skórki owoc,części rośl,zakons.cukr.</t>
  </si>
  <si>
    <t>2007</t>
  </si>
  <si>
    <t xml:space="preserve">Dżemy, galaretki owocowe, marmolady, przeciery </t>
  </si>
  <si>
    <t>2008</t>
  </si>
  <si>
    <t>Owoce, orzechy i inne jadalne części roślin</t>
  </si>
  <si>
    <t>2009</t>
  </si>
  <si>
    <t xml:space="preserve">Soki owocowe (łącznie z moszczem winogronowym) </t>
  </si>
  <si>
    <t>2101</t>
  </si>
  <si>
    <t xml:space="preserve">Ekstrakty, esencje i koncentraty kawy, herbaty </t>
  </si>
  <si>
    <t>2102</t>
  </si>
  <si>
    <t>Drożdże (aktywne lub nieaktywne); inne</t>
  </si>
  <si>
    <t>2103</t>
  </si>
  <si>
    <t xml:space="preserve">Sosy i przetwory z nich; zmieszane przyprawy </t>
  </si>
  <si>
    <t>2104</t>
  </si>
  <si>
    <t>Zupy i buliony i przetwory z nich; złożone przetwory</t>
  </si>
  <si>
    <t>2105</t>
  </si>
  <si>
    <t>Lody śmietankowe</t>
  </si>
  <si>
    <t>2106</t>
  </si>
  <si>
    <t>Przetwory spożywcze gdzie indziej nie wymienione</t>
  </si>
  <si>
    <t>2201</t>
  </si>
  <si>
    <t xml:space="preserve">Wody, w tym naturalne lub sztuczne wody mineralne </t>
  </si>
  <si>
    <t>2202</t>
  </si>
  <si>
    <t>Wody, w tym wody mineralne i wody gazowane,</t>
  </si>
  <si>
    <t>2203</t>
  </si>
  <si>
    <t>Piwo otrzymywane ze słodu</t>
  </si>
  <si>
    <t>2204</t>
  </si>
  <si>
    <t>Wino ze świeżych winogron łącznie z winami</t>
  </si>
  <si>
    <t>2205</t>
  </si>
  <si>
    <t>Wermut i inne wina ze świeżych winogron przyprawione</t>
  </si>
  <si>
    <t>2206</t>
  </si>
  <si>
    <t>Pozostałe napoje fermentowane</t>
  </si>
  <si>
    <t>2207</t>
  </si>
  <si>
    <t xml:space="preserve">Alkohol etylowy nieskażony </t>
  </si>
  <si>
    <t>2208</t>
  </si>
  <si>
    <t>Alkohol etylowy nieskażony o objętościowej mocy alkoh.&lt;80% obj.</t>
  </si>
  <si>
    <t>2209</t>
  </si>
  <si>
    <t>Ocet i namiastki octu</t>
  </si>
  <si>
    <t>2301</t>
  </si>
  <si>
    <t>Mąki, grysiki i granulki z mięsa i podrobów, ryb</t>
  </si>
  <si>
    <t>2302</t>
  </si>
  <si>
    <t>Otręby, śruta i inne pozostałości odsiewu, przemiału</t>
  </si>
  <si>
    <t>2303</t>
  </si>
  <si>
    <t>Pozostałości z produkcji skrobi i podobne pozostałości</t>
  </si>
  <si>
    <t>2304</t>
  </si>
  <si>
    <t>Makuchy i inne pozostałości stałe,  z ekstrakcji oleju sojowego</t>
  </si>
  <si>
    <t>2306</t>
  </si>
  <si>
    <t xml:space="preserve">Makuchy i inne pozostałości stałe, nawet mielone </t>
  </si>
  <si>
    <t>2308</t>
  </si>
  <si>
    <t>Roślinne materiały, odpady, pozostałości i produkty uboczne</t>
  </si>
  <si>
    <t>2309</t>
  </si>
  <si>
    <t>Produkty używane do karmienia zwierząt</t>
  </si>
  <si>
    <t>2401</t>
  </si>
  <si>
    <t>Tytoń nie przetworzony; odpady tytoniowe</t>
  </si>
  <si>
    <t>2402</t>
  </si>
  <si>
    <t>Cygara, również z obciętymi końcami, cygaretki i papierosy</t>
  </si>
  <si>
    <t>2403</t>
  </si>
  <si>
    <t>Pozostały przetworzony tytoń i przetworzone namiastki tytoniu</t>
  </si>
  <si>
    <t xml:space="preserve">Główni partnerzy </t>
  </si>
  <si>
    <t>EKSPORT</t>
  </si>
  <si>
    <t>IMPORT</t>
  </si>
  <si>
    <t>Państwo</t>
  </si>
  <si>
    <t>Zmiana [%]</t>
  </si>
  <si>
    <t>Niemcy</t>
  </si>
  <si>
    <t>Wielka Brytania</t>
  </si>
  <si>
    <t>Holandia</t>
  </si>
  <si>
    <t>Włochy</t>
  </si>
  <si>
    <t>Hiszpania</t>
  </si>
  <si>
    <t>Francja</t>
  </si>
  <si>
    <t>Norwegia</t>
  </si>
  <si>
    <t>Republika Czeska</t>
  </si>
  <si>
    <t>Belgia</t>
  </si>
  <si>
    <t>Dania</t>
  </si>
  <si>
    <t>Arabia Saudyjska</t>
  </si>
  <si>
    <t>Rumunia</t>
  </si>
  <si>
    <t>Ukraina</t>
  </si>
  <si>
    <t>Węgry</t>
  </si>
  <si>
    <t>Brazylia</t>
  </si>
  <si>
    <t>Słowacja</t>
  </si>
  <si>
    <t>Chiny</t>
  </si>
  <si>
    <t>* - dane wstępne</t>
  </si>
  <si>
    <t>UGRUPOWANIE</t>
  </si>
  <si>
    <t>Zmiana</t>
  </si>
  <si>
    <t>[%]</t>
  </si>
  <si>
    <t>UE-27</t>
  </si>
  <si>
    <t>Austria</t>
  </si>
  <si>
    <t>Bułgaria</t>
  </si>
  <si>
    <t>Chorwacja</t>
  </si>
  <si>
    <t>Cypr</t>
  </si>
  <si>
    <t>Estonia</t>
  </si>
  <si>
    <t>Finlandia</t>
  </si>
  <si>
    <t>Grecja</t>
  </si>
  <si>
    <t>Irlandia</t>
  </si>
  <si>
    <t>Litwa</t>
  </si>
  <si>
    <t>Luksemburg</t>
  </si>
  <si>
    <t>Łotwa</t>
  </si>
  <si>
    <t>Malta</t>
  </si>
  <si>
    <t>Portugalia</t>
  </si>
  <si>
    <t>Słowenia</t>
  </si>
  <si>
    <t>Szwecja</t>
  </si>
  <si>
    <t>WNP</t>
  </si>
  <si>
    <t>Armenia</t>
  </si>
  <si>
    <t>Azerbejdżan</t>
  </si>
  <si>
    <t>Białoruś</t>
  </si>
  <si>
    <t>Kazachstan</t>
  </si>
  <si>
    <t>Kirgistan</t>
  </si>
  <si>
    <t>Mołdowa</t>
  </si>
  <si>
    <t>Rosja</t>
  </si>
  <si>
    <t>Tadżykistan</t>
  </si>
  <si>
    <t>Turkmenistan</t>
  </si>
  <si>
    <t>Uzbekistan</t>
  </si>
  <si>
    <t>UKRAINA</t>
  </si>
  <si>
    <t>EFTA</t>
  </si>
  <si>
    <t>Islandia</t>
  </si>
  <si>
    <t>Liechtenstein</t>
  </si>
  <si>
    <t>Szwajcaria</t>
  </si>
  <si>
    <t>NAFTA</t>
  </si>
  <si>
    <t>Kanada</t>
  </si>
  <si>
    <t>Meksyk</t>
  </si>
  <si>
    <t>MERCOSUR</t>
  </si>
  <si>
    <t>Argentyna</t>
  </si>
  <si>
    <t>Paragwaj</t>
  </si>
  <si>
    <t>Urugwaj</t>
  </si>
  <si>
    <t>POZOSTAŁE</t>
  </si>
  <si>
    <t>Państwa BLISKIEGO WSCHODU</t>
  </si>
  <si>
    <t>RAZEM</t>
  </si>
  <si>
    <t>Izrael</t>
  </si>
  <si>
    <t>Turcja</t>
  </si>
  <si>
    <t>Zjedn.Emiraty Arabskie</t>
  </si>
  <si>
    <t>Jordania</t>
  </si>
  <si>
    <t>Irak</t>
  </si>
  <si>
    <t>Kuwejt</t>
  </si>
  <si>
    <t>Liban</t>
  </si>
  <si>
    <t>Syria</t>
  </si>
  <si>
    <t>PAŃSTWA  AZJI</t>
  </si>
  <si>
    <t>Wietnam</t>
  </si>
  <si>
    <t>Hongkong</t>
  </si>
  <si>
    <t>Japonia</t>
  </si>
  <si>
    <t>Singapur</t>
  </si>
  <si>
    <t>Republika Korei</t>
  </si>
  <si>
    <t>Filipiny</t>
  </si>
  <si>
    <t>Indonezja</t>
  </si>
  <si>
    <t>Tajwan</t>
  </si>
  <si>
    <t>Malezja</t>
  </si>
  <si>
    <t>Tajlandia</t>
  </si>
  <si>
    <t>India</t>
  </si>
  <si>
    <t>Mongolia</t>
  </si>
  <si>
    <t>Sri Lanka</t>
  </si>
  <si>
    <t>PAŃSTWA  AFRYKI</t>
  </si>
  <si>
    <t>Algieria</t>
  </si>
  <si>
    <t>Maroko</t>
  </si>
  <si>
    <t>Republika Południowej Afryki</t>
  </si>
  <si>
    <t>Egipt</t>
  </si>
  <si>
    <t>Ghana</t>
  </si>
  <si>
    <t>Senegal</t>
  </si>
  <si>
    <t>Mozambik</t>
  </si>
  <si>
    <t>Kongo (d.Zair)</t>
  </si>
  <si>
    <t>Libia</t>
  </si>
  <si>
    <t>Wybrzeże Kości Słoniowej</t>
  </si>
  <si>
    <t>Gwinea</t>
  </si>
  <si>
    <t>Gabon</t>
  </si>
  <si>
    <t>Liberia</t>
  </si>
  <si>
    <t>Mauretania</t>
  </si>
  <si>
    <t>Sierra Leone</t>
  </si>
  <si>
    <t>Benin</t>
  </si>
  <si>
    <t>Gambia</t>
  </si>
  <si>
    <t>Burkina Faso</t>
  </si>
  <si>
    <t>Angola</t>
  </si>
  <si>
    <t>Gwinea Równikowa</t>
  </si>
  <si>
    <t>Czad</t>
  </si>
  <si>
    <t>Mali</t>
  </si>
  <si>
    <t>Togo</t>
  </si>
  <si>
    <t>Tunezja</t>
  </si>
  <si>
    <t>Komory</t>
  </si>
  <si>
    <t>Nigeria</t>
  </si>
  <si>
    <t>Niger</t>
  </si>
  <si>
    <t>Kamerun</t>
  </si>
  <si>
    <t>Tanzania</t>
  </si>
  <si>
    <t>Zakres danych: CN 01-24</t>
  </si>
  <si>
    <t>Źródło danych: Ministerstwo Finansów.</t>
  </si>
  <si>
    <t>Udział [%]</t>
  </si>
  <si>
    <t>RAZEM  (poz. HS - 0101 do 2403)</t>
  </si>
  <si>
    <t>01</t>
  </si>
  <si>
    <t>Zwierzęta żywe</t>
  </si>
  <si>
    <t>02</t>
  </si>
  <si>
    <t>Mięso i podroby jadalne</t>
  </si>
  <si>
    <t>03</t>
  </si>
  <si>
    <t>Ryby i "owoce morza"</t>
  </si>
  <si>
    <t>04</t>
  </si>
  <si>
    <t>Produkty mleczarskie, jaja, miód</t>
  </si>
  <si>
    <t>05</t>
  </si>
  <si>
    <t>Pozostałe produkty pochodzenia zwierzęcego</t>
  </si>
  <si>
    <t>06</t>
  </si>
  <si>
    <t>Żywe rośliny, kwiaty cięte, liście ozdobne</t>
  </si>
  <si>
    <t>07</t>
  </si>
  <si>
    <t>Warzywa</t>
  </si>
  <si>
    <t>08</t>
  </si>
  <si>
    <t>Owoce i orzechy jadalne</t>
  </si>
  <si>
    <t>09</t>
  </si>
  <si>
    <t>Kawa, herbata, przyprawy</t>
  </si>
  <si>
    <t>10</t>
  </si>
  <si>
    <t>Zboża</t>
  </si>
  <si>
    <t>11</t>
  </si>
  <si>
    <t>Prod. przem. młyn., słód, skrobie, inulina, gluten pszenny</t>
  </si>
  <si>
    <t>12</t>
  </si>
  <si>
    <t>Nasiona i owoce oleiste, rośl. przemysłowe</t>
  </si>
  <si>
    <t>13</t>
  </si>
  <si>
    <t>Szelak, gumy, żywice, soki i ekstrakty roślinne</t>
  </si>
  <si>
    <t>14</t>
  </si>
  <si>
    <t>Materiały roślinne do wyplatania</t>
  </si>
  <si>
    <t>15</t>
  </si>
  <si>
    <t>Tł. rośl. i zwierz., prod. ich rozkładu, woski</t>
  </si>
  <si>
    <t>16</t>
  </si>
  <si>
    <t>Przetwory z mięsa, ryb i "owoców morza"</t>
  </si>
  <si>
    <t>17</t>
  </si>
  <si>
    <t>Cukry i wyroby cukiernicze</t>
  </si>
  <si>
    <t>18</t>
  </si>
  <si>
    <t>Kakao i przetwory z kakao</t>
  </si>
  <si>
    <t>19</t>
  </si>
  <si>
    <t>Przetw. ze zbóż, mąki, skrobii lub mleka, piecz. cukiern.</t>
  </si>
  <si>
    <t>20</t>
  </si>
  <si>
    <t>Przetw. z warzyw, owoców lub orzechów</t>
  </si>
  <si>
    <t>21</t>
  </si>
  <si>
    <t>Różne przetwory spożywcze</t>
  </si>
  <si>
    <t>22</t>
  </si>
  <si>
    <t>Napoje bezalkoholowe, alkoholowe i ocet</t>
  </si>
  <si>
    <t>23</t>
  </si>
  <si>
    <t>Pozostałości przem. spożywczego, pasze</t>
  </si>
  <si>
    <t>24</t>
  </si>
  <si>
    <t>Tytoń i namiastki tytoniu</t>
  </si>
  <si>
    <t>Wartość [mln EUR]</t>
  </si>
  <si>
    <t>Wolumen [tys. ton]</t>
  </si>
  <si>
    <t xml:space="preserve">Mięso i podroby jadalne z drobiu </t>
  </si>
  <si>
    <t>świeże, schłodzone lub zamrożone (CN 0207)</t>
  </si>
  <si>
    <t>Mięso ze świń, świeże, schłodzone lub zamrożone (CN 0203)</t>
  </si>
  <si>
    <t>ważniejsze kraje</t>
  </si>
  <si>
    <t>Kraj</t>
  </si>
  <si>
    <t>Wolumen   [tony]</t>
  </si>
  <si>
    <t>OGÓŁEM</t>
  </si>
  <si>
    <t>Mięso wołowe świeże, chłodzone lub zamrożone (CN 0201, 0202)</t>
  </si>
  <si>
    <t>Produkty mleczarskie (CN 0401 - 0406)</t>
  </si>
  <si>
    <t>Jabłka (CN 080810)</t>
  </si>
  <si>
    <t>Pszenica (CN 1001)</t>
  </si>
  <si>
    <t>2020r.</t>
  </si>
  <si>
    <t>Pozost.teryt.UE</t>
  </si>
  <si>
    <t>2404</t>
  </si>
  <si>
    <t>Produkty zaw. tytoń, nikotynę, przezn. do wdychania bez spalania;</t>
  </si>
  <si>
    <t>(SAD + INTRASTAT)</t>
  </si>
  <si>
    <t xml:space="preserve">Handel zagraniczny towarami rolno-spożywczymi </t>
  </si>
  <si>
    <t>0309</t>
  </si>
  <si>
    <t>2021r.</t>
  </si>
  <si>
    <t>Wartość jednost. [EUR/kg]</t>
  </si>
  <si>
    <t>Mąki, mączki i granulki z ryb, skorup., mięcz. i pozost., do spoż. przez ludzi:</t>
  </si>
  <si>
    <t>Kenia</t>
  </si>
  <si>
    <t xml:space="preserve">  i Transformacji Energetycznej Obszarów Wiejskich</t>
  </si>
  <si>
    <t>Departament Rynków Rolnych  i Transformacji Energetycznej Obszarów Wiejskich</t>
  </si>
  <si>
    <t>2307</t>
  </si>
  <si>
    <t>Szlam i kamień winny</t>
  </si>
  <si>
    <t>Iran</t>
  </si>
  <si>
    <t>Jemen</t>
  </si>
  <si>
    <t>Oman</t>
  </si>
  <si>
    <t>Katar</t>
  </si>
  <si>
    <t>Bahrajn</t>
  </si>
  <si>
    <t>Afganistan</t>
  </si>
  <si>
    <t>Pakistan</t>
  </si>
  <si>
    <t>Bangladesz</t>
  </si>
  <si>
    <t>Gruzja</t>
  </si>
  <si>
    <t>(ważniejsze państwa - bez państw przypisanych do "Bliskiego Wschodu")</t>
  </si>
  <si>
    <t>(ważniejsze państwa)</t>
  </si>
  <si>
    <t>OGÓŁEM, w tym:</t>
  </si>
  <si>
    <t>2022r.</t>
  </si>
  <si>
    <r>
      <t xml:space="preserve">RAZEM  </t>
    </r>
    <r>
      <rPr>
        <b/>
        <i/>
        <sz val="10"/>
        <rFont val="Calibri"/>
        <family val="2"/>
        <charset val="238"/>
        <scheme val="minor"/>
      </rPr>
      <t>(poz. HS - 0101 do 2403)</t>
    </r>
  </si>
  <si>
    <t>USA</t>
  </si>
  <si>
    <t>2023r.</t>
  </si>
  <si>
    <t>Madagaskar</t>
  </si>
  <si>
    <t>Źródło: Min. Finansów</t>
  </si>
  <si>
    <t>Suma końcowa</t>
  </si>
  <si>
    <t>2305</t>
  </si>
  <si>
    <t>Makuchy  pozostałe z ekstrakcji oleju z orzeszków ziemnych</t>
  </si>
  <si>
    <t>2024r.</t>
  </si>
  <si>
    <t xml:space="preserve"> w latach 2004 - 2024 [mld EUR]</t>
  </si>
  <si>
    <t>4 sierpnia 2025r.</t>
  </si>
  <si>
    <t>w 2024 roku  - DANE OSTATECZNE!</t>
  </si>
  <si>
    <t>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</si>
</sst>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#,##0"/>
    <numFmt numFmtId="166" formatCode="#,###,##0.0"/>
    <numFmt numFmtId="167" formatCode="0.0"/>
    <numFmt numFmtId="168" formatCode="#,##0.00;[Red]#,##0.00"/>
    <numFmt numFmtId="169" formatCode="#,###,##0.00"/>
  </numFmts>
  <fonts count="73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0"/>
      <color indexed="8"/>
      <name val="MS Sans Serif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0"/>
      <color indexed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b/>
      <sz val="16"/>
      <color indexed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i/>
      <sz val="12"/>
      <color indexed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i/>
      <u/>
      <sz val="12"/>
      <name val="Calibri"/>
      <family val="2"/>
      <charset val="238"/>
    </font>
    <font>
      <sz val="16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</font>
    <font>
      <sz val="10"/>
      <name val="Times New Roman CE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1" fillId="0" borderId="0"/>
  </cellStyleXfs>
  <cellXfs count="37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23" xfId="0" applyFont="1" applyBorder="1" applyAlignment="1">
      <alignment horizontal="centerContinuous" vertical="center"/>
    </xf>
    <xf numFmtId="0" fontId="9" fillId="0" borderId="23" xfId="0" applyFont="1" applyBorder="1" applyAlignment="1">
      <alignment horizontal="centerContinuous" vertical="center"/>
    </xf>
    <xf numFmtId="0" fontId="9" fillId="0" borderId="24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49" fontId="8" fillId="0" borderId="48" xfId="0" applyNumberFormat="1" applyFont="1" applyBorder="1" applyAlignment="1">
      <alignment horizontal="centerContinuous"/>
    </xf>
    <xf numFmtId="167" fontId="7" fillId="0" borderId="0" xfId="0" applyNumberFormat="1" applyFont="1"/>
    <xf numFmtId="0" fontId="14" fillId="0" borderId="0" xfId="0" applyFont="1"/>
    <xf numFmtId="0" fontId="15" fillId="0" borderId="0" xfId="0" applyFont="1"/>
    <xf numFmtId="0" fontId="8" fillId="0" borderId="43" xfId="0" applyFont="1" applyBorder="1"/>
    <xf numFmtId="0" fontId="8" fillId="0" borderId="23" xfId="0" applyFont="1" applyBorder="1" applyAlignment="1">
      <alignment horizontal="centerContinuous" vertical="center"/>
    </xf>
    <xf numFmtId="0" fontId="8" fillId="0" borderId="24" xfId="0" applyFont="1" applyBorder="1" applyAlignment="1">
      <alignment horizontal="centerContinuous" vertical="center"/>
    </xf>
    <xf numFmtId="0" fontId="8" fillId="0" borderId="25" xfId="0" applyFont="1" applyBorder="1" applyAlignment="1">
      <alignment horizontal="centerContinuous" vertical="center"/>
    </xf>
    <xf numFmtId="0" fontId="8" fillId="0" borderId="44" xfId="0" applyFont="1" applyBorder="1" applyAlignment="1">
      <alignment horizontal="center"/>
    </xf>
    <xf numFmtId="0" fontId="8" fillId="0" borderId="10" xfId="0" applyFont="1" applyBorder="1" applyAlignment="1">
      <alignment horizontal="centerContinuous" vertical="center"/>
    </xf>
    <xf numFmtId="0" fontId="16" fillId="0" borderId="45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15" fillId="0" borderId="46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164" fontId="8" fillId="0" borderId="49" xfId="0" applyNumberFormat="1" applyFont="1" applyBorder="1" applyAlignment="1">
      <alignment vertical="center"/>
    </xf>
    <xf numFmtId="164" fontId="16" fillId="0" borderId="24" xfId="0" applyNumberFormat="1" applyFont="1" applyBorder="1" applyAlignment="1">
      <alignment vertical="center"/>
    </xf>
    <xf numFmtId="164" fontId="8" fillId="0" borderId="50" xfId="0" applyNumberFormat="1" applyFont="1" applyBorder="1" applyAlignment="1">
      <alignment vertical="center"/>
    </xf>
    <xf numFmtId="164" fontId="8" fillId="0" borderId="50" xfId="0" applyNumberFormat="1" applyFont="1" applyBorder="1"/>
    <xf numFmtId="0" fontId="8" fillId="0" borderId="51" xfId="0" applyFont="1" applyBorder="1"/>
    <xf numFmtId="164" fontId="8" fillId="0" borderId="41" xfId="0" applyNumberFormat="1" applyFont="1" applyBorder="1"/>
    <xf numFmtId="164" fontId="16" fillId="0" borderId="52" xfId="0" applyNumberFormat="1" applyFont="1" applyBorder="1"/>
    <xf numFmtId="164" fontId="15" fillId="0" borderId="0" xfId="0" applyNumberFormat="1" applyFont="1"/>
    <xf numFmtId="0" fontId="15" fillId="0" borderId="53" xfId="0" applyFont="1" applyBorder="1"/>
    <xf numFmtId="164" fontId="15" fillId="0" borderId="31" xfId="0" applyNumberFormat="1" applyFont="1" applyBorder="1"/>
    <xf numFmtId="164" fontId="16" fillId="0" borderId="32" xfId="0" applyNumberFormat="1" applyFont="1" applyBorder="1"/>
    <xf numFmtId="164" fontId="15" fillId="0" borderId="41" xfId="0" applyNumberFormat="1" applyFont="1" applyBorder="1"/>
    <xf numFmtId="167" fontId="15" fillId="0" borderId="0" xfId="0" applyNumberFormat="1" applyFont="1"/>
    <xf numFmtId="0" fontId="15" fillId="0" borderId="89" xfId="0" applyFont="1" applyBorder="1"/>
    <xf numFmtId="164" fontId="15" fillId="0" borderId="54" xfId="0" applyNumberFormat="1" applyFont="1" applyBorder="1"/>
    <xf numFmtId="164" fontId="16" fillId="0" borderId="90" xfId="0" quotePrefix="1" applyNumberFormat="1" applyFont="1" applyBorder="1"/>
    <xf numFmtId="164" fontId="16" fillId="0" borderId="90" xfId="0" applyNumberFormat="1" applyFont="1" applyBorder="1"/>
    <xf numFmtId="164" fontId="15" fillId="0" borderId="91" xfId="0" applyNumberFormat="1" applyFont="1" applyBorder="1"/>
    <xf numFmtId="0" fontId="8" fillId="0" borderId="55" xfId="0" applyFont="1" applyBorder="1"/>
    <xf numFmtId="164" fontId="8" fillId="0" borderId="2" xfId="0" applyNumberFormat="1" applyFont="1" applyBorder="1"/>
    <xf numFmtId="164" fontId="16" fillId="0" borderId="56" xfId="0" applyNumberFormat="1" applyFont="1" applyBorder="1"/>
    <xf numFmtId="164" fontId="8" fillId="0" borderId="57" xfId="0" applyNumberFormat="1" applyFont="1" applyBorder="1"/>
    <xf numFmtId="0" fontId="15" fillId="0" borderId="58" xfId="0" applyFont="1" applyBorder="1"/>
    <xf numFmtId="164" fontId="15" fillId="0" borderId="37" xfId="0" applyNumberFormat="1" applyFont="1" applyBorder="1"/>
    <xf numFmtId="164" fontId="16" fillId="0" borderId="36" xfId="0" applyNumberFormat="1" applyFont="1" applyBorder="1"/>
    <xf numFmtId="0" fontId="8" fillId="0" borderId="46" xfId="0" applyFont="1" applyBorder="1"/>
    <xf numFmtId="164" fontId="8" fillId="0" borderId="59" xfId="0" applyNumberFormat="1" applyFont="1" applyBorder="1"/>
    <xf numFmtId="164" fontId="16" fillId="0" borderId="30" xfId="0" applyNumberFormat="1" applyFont="1" applyBorder="1"/>
    <xf numFmtId="164" fontId="8" fillId="0" borderId="60" xfId="0" applyNumberFormat="1" applyFont="1" applyBorder="1"/>
    <xf numFmtId="164" fontId="15" fillId="0" borderId="62" xfId="0" applyNumberFormat="1" applyFont="1" applyBorder="1"/>
    <xf numFmtId="164" fontId="16" fillId="0" borderId="32" xfId="0" quotePrefix="1" applyNumberFormat="1" applyFont="1" applyBorder="1"/>
    <xf numFmtId="164" fontId="15" fillId="0" borderId="63" xfId="0" applyNumberFormat="1" applyFont="1" applyBorder="1"/>
    <xf numFmtId="164" fontId="15" fillId="0" borderId="60" xfId="0" applyNumberFormat="1" applyFont="1" applyBorder="1"/>
    <xf numFmtId="164" fontId="16" fillId="0" borderId="32" xfId="0" applyNumberFormat="1" applyFont="1" applyBorder="1" applyAlignment="1">
      <alignment horizontal="right"/>
    </xf>
    <xf numFmtId="164" fontId="16" fillId="0" borderId="36" xfId="0" quotePrefix="1" applyNumberFormat="1" applyFont="1" applyBorder="1"/>
    <xf numFmtId="168" fontId="15" fillId="0" borderId="0" xfId="0" applyNumberFormat="1" applyFont="1"/>
    <xf numFmtId="49" fontId="7" fillId="0" borderId="34" xfId="0" applyNumberFormat="1" applyFont="1" applyBorder="1"/>
    <xf numFmtId="0" fontId="9" fillId="0" borderId="13" xfId="0" applyFont="1" applyBorder="1"/>
    <xf numFmtId="0" fontId="4" fillId="4" borderId="0" xfId="5" applyFill="1"/>
    <xf numFmtId="0" fontId="7" fillId="4" borderId="0" xfId="5" applyFont="1" applyFill="1"/>
    <xf numFmtId="0" fontId="4" fillId="0" borderId="0" xfId="5"/>
    <xf numFmtId="0" fontId="7" fillId="0" borderId="0" xfId="5" applyFont="1"/>
    <xf numFmtId="0" fontId="18" fillId="0" borderId="0" xfId="5" applyFont="1"/>
    <xf numFmtId="0" fontId="15" fillId="0" borderId="0" xfId="5" applyFont="1" applyAlignment="1">
      <alignment vertical="center"/>
    </xf>
    <xf numFmtId="0" fontId="8" fillId="0" borderId="0" xfId="5" applyFont="1"/>
    <xf numFmtId="0" fontId="20" fillId="6" borderId="0" xfId="6" applyFont="1" applyFill="1"/>
    <xf numFmtId="0" fontId="22" fillId="0" borderId="0" xfId="6" applyFont="1"/>
    <xf numFmtId="0" fontId="23" fillId="0" borderId="0" xfId="5" applyFont="1"/>
    <xf numFmtId="0" fontId="21" fillId="0" borderId="0" xfId="6" applyFont="1"/>
    <xf numFmtId="0" fontId="13" fillId="0" borderId="0" xfId="5" applyFont="1"/>
    <xf numFmtId="0" fontId="10" fillId="0" borderId="0" xfId="5" applyFont="1"/>
    <xf numFmtId="0" fontId="9" fillId="0" borderId="0" xfId="5" applyFont="1"/>
    <xf numFmtId="0" fontId="25" fillId="0" borderId="0" xfId="7" applyFont="1" applyAlignment="1" applyProtection="1"/>
    <xf numFmtId="0" fontId="26" fillId="0" borderId="0" xfId="7" applyFont="1" applyAlignment="1" applyProtection="1"/>
    <xf numFmtId="0" fontId="28" fillId="0" borderId="0" xfId="8" applyFont="1" applyAlignment="1">
      <alignment vertical="center"/>
    </xf>
    <xf numFmtId="0" fontId="29" fillId="0" borderId="0" xfId="5" applyFont="1"/>
    <xf numFmtId="0" fontId="30" fillId="0" borderId="0" xfId="5" applyFont="1"/>
    <xf numFmtId="0" fontId="31" fillId="0" borderId="0" xfId="8" applyFont="1" applyAlignment="1">
      <alignment horizontal="left" vertical="center" indent="3"/>
    </xf>
    <xf numFmtId="0" fontId="15" fillId="0" borderId="0" xfId="5" applyFont="1" applyAlignment="1">
      <alignment horizontal="justify" vertical="center"/>
    </xf>
    <xf numFmtId="0" fontId="32" fillId="0" borderId="0" xfId="5" applyFont="1"/>
    <xf numFmtId="0" fontId="33" fillId="0" borderId="0" xfId="5" applyFont="1" applyAlignment="1">
      <alignment horizontal="justify" vertical="center"/>
    </xf>
    <xf numFmtId="0" fontId="34" fillId="0" borderId="0" xfId="5" applyFont="1"/>
    <xf numFmtId="0" fontId="20" fillId="0" borderId="0" xfId="6" applyFont="1"/>
    <xf numFmtId="0" fontId="35" fillId="0" borderId="0" xfId="0" applyFont="1"/>
    <xf numFmtId="49" fontId="9" fillId="0" borderId="21" xfId="0" applyNumberFormat="1" applyFont="1" applyBorder="1"/>
    <xf numFmtId="0" fontId="9" fillId="0" borderId="22" xfId="0" applyFont="1" applyBorder="1"/>
    <xf numFmtId="49" fontId="10" fillId="0" borderId="26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49" fontId="7" fillId="0" borderId="29" xfId="0" applyNumberFormat="1" applyFont="1" applyBorder="1"/>
    <xf numFmtId="0" fontId="7" fillId="0" borderId="30" xfId="0" applyFont="1" applyBorder="1"/>
    <xf numFmtId="49" fontId="9" fillId="0" borderId="26" xfId="0" applyNumberFormat="1" applyFont="1" applyBorder="1" applyAlignment="1">
      <alignment horizontal="centerContinuous"/>
    </xf>
    <xf numFmtId="0" fontId="9" fillId="0" borderId="27" xfId="0" applyFont="1" applyBorder="1" applyAlignment="1">
      <alignment horizontal="centerContinuous"/>
    </xf>
    <xf numFmtId="165" fontId="9" fillId="0" borderId="31" xfId="0" applyNumberFormat="1" applyFont="1" applyBorder="1"/>
    <xf numFmtId="0" fontId="7" fillId="0" borderId="32" xfId="0" applyFont="1" applyBorder="1"/>
    <xf numFmtId="49" fontId="7" fillId="0" borderId="64" xfId="0" applyNumberFormat="1" applyFont="1" applyBorder="1"/>
    <xf numFmtId="0" fontId="7" fillId="0" borderId="90" xfId="0" applyFont="1" applyBorder="1"/>
    <xf numFmtId="49" fontId="7" fillId="0" borderId="35" xfId="0" applyNumberFormat="1" applyFont="1" applyBorder="1"/>
    <xf numFmtId="0" fontId="7" fillId="0" borderId="36" xfId="0" applyFont="1" applyBorder="1"/>
    <xf numFmtId="0" fontId="13" fillId="0" borderId="0" xfId="0" applyFont="1"/>
    <xf numFmtId="0" fontId="37" fillId="0" borderId="0" xfId="0" applyFont="1"/>
    <xf numFmtId="0" fontId="38" fillId="0" borderId="0" xfId="0" applyFont="1"/>
    <xf numFmtId="0" fontId="39" fillId="0" borderId="23" xfId="0" applyFont="1" applyBorder="1" applyAlignment="1">
      <alignment horizontal="centerContinuous" vertical="center"/>
    </xf>
    <xf numFmtId="0" fontId="34" fillId="0" borderId="23" xfId="0" applyFont="1" applyBorder="1" applyAlignment="1">
      <alignment horizontal="centerContinuous" vertical="center"/>
    </xf>
    <xf numFmtId="0" fontId="34" fillId="0" borderId="25" xfId="0" applyFont="1" applyBorder="1" applyAlignment="1">
      <alignment horizontal="centerContinuous" vertical="center"/>
    </xf>
    <xf numFmtId="49" fontId="34" fillId="0" borderId="26" xfId="0" applyNumberFormat="1" applyFont="1" applyBorder="1" applyAlignment="1">
      <alignment horizontal="center"/>
    </xf>
    <xf numFmtId="0" fontId="34" fillId="0" borderId="10" xfId="0" applyFont="1" applyBorder="1" applyAlignment="1">
      <alignment horizontal="centerContinuous" vertical="center"/>
    </xf>
    <xf numFmtId="0" fontId="34" fillId="0" borderId="12" xfId="0" applyFont="1" applyBorder="1" applyAlignment="1">
      <alignment horizontal="centerContinuous" vertical="center"/>
    </xf>
    <xf numFmtId="0" fontId="40" fillId="0" borderId="14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49" fontId="8" fillId="0" borderId="39" xfId="0" applyNumberFormat="1" applyFont="1" applyBorder="1" applyAlignment="1">
      <alignment horizontal="centerContinuous"/>
    </xf>
    <xf numFmtId="165" fontId="34" fillId="0" borderId="2" xfId="0" applyNumberFormat="1" applyFont="1" applyBorder="1"/>
    <xf numFmtId="164" fontId="40" fillId="0" borderId="4" xfId="0" applyNumberFormat="1" applyFont="1" applyBorder="1"/>
    <xf numFmtId="165" fontId="36" fillId="0" borderId="41" xfId="0" applyNumberFormat="1" applyFont="1" applyBorder="1"/>
    <xf numFmtId="164" fontId="40" fillId="0" borderId="42" xfId="0" applyNumberFormat="1" applyFont="1" applyBorder="1"/>
    <xf numFmtId="49" fontId="36" fillId="0" borderId="34" xfId="0" applyNumberFormat="1" applyFont="1" applyBorder="1"/>
    <xf numFmtId="165" fontId="36" fillId="0" borderId="31" xfId="0" applyNumberFormat="1" applyFont="1" applyBorder="1"/>
    <xf numFmtId="164" fontId="40" fillId="0" borderId="33" xfId="0" applyNumberFormat="1" applyFont="1" applyBorder="1"/>
    <xf numFmtId="49" fontId="36" fillId="0" borderId="35" xfId="0" applyNumberFormat="1" applyFont="1" applyBorder="1"/>
    <xf numFmtId="165" fontId="7" fillId="0" borderId="0" xfId="0" applyNumberFormat="1" applyFont="1"/>
    <xf numFmtId="165" fontId="39" fillId="0" borderId="23" xfId="0" applyNumberFormat="1" applyFont="1" applyBorder="1" applyAlignment="1">
      <alignment horizontal="centerContinuous" vertical="center"/>
    </xf>
    <xf numFmtId="165" fontId="34" fillId="0" borderId="23" xfId="0" applyNumberFormat="1" applyFont="1" applyBorder="1" applyAlignment="1">
      <alignment horizontal="centerContinuous" vertical="center"/>
    </xf>
    <xf numFmtId="165" fontId="34" fillId="0" borderId="10" xfId="0" applyNumberFormat="1" applyFont="1" applyBorder="1" applyAlignment="1">
      <alignment horizontal="centerContinuous" vertical="center"/>
    </xf>
    <xf numFmtId="165" fontId="40" fillId="0" borderId="14" xfId="0" applyNumberFormat="1" applyFont="1" applyBorder="1" applyAlignment="1">
      <alignment horizontal="center"/>
    </xf>
    <xf numFmtId="49" fontId="36" fillId="0" borderId="40" xfId="0" applyNumberFormat="1" applyFont="1" applyBorder="1"/>
    <xf numFmtId="49" fontId="36" fillId="0" borderId="64" xfId="0" applyNumberFormat="1" applyFont="1" applyBorder="1"/>
    <xf numFmtId="165" fontId="36" fillId="0" borderId="37" xfId="0" applyNumberFormat="1" applyFont="1" applyBorder="1"/>
    <xf numFmtId="164" fontId="40" fillId="0" borderId="38" xfId="0" applyNumberFormat="1" applyFont="1" applyBorder="1"/>
    <xf numFmtId="164" fontId="41" fillId="0" borderId="42" xfId="0" applyNumberFormat="1" applyFont="1" applyBorder="1"/>
    <xf numFmtId="164" fontId="41" fillId="0" borderId="33" xfId="0" applyNumberFormat="1" applyFont="1" applyBorder="1"/>
    <xf numFmtId="0" fontId="21" fillId="0" borderId="0" xfId="0" applyFont="1"/>
    <xf numFmtId="165" fontId="34" fillId="0" borderId="65" xfId="0" applyNumberFormat="1" applyFont="1" applyBorder="1" applyAlignment="1">
      <alignment horizontal="centerContinuous" vertical="center"/>
    </xf>
    <xf numFmtId="165" fontId="34" fillId="0" borderId="11" xfId="0" applyNumberFormat="1" applyFont="1" applyBorder="1" applyAlignment="1">
      <alignment horizontal="centerContinuous" vertical="center"/>
    </xf>
    <xf numFmtId="165" fontId="40" fillId="5" borderId="14" xfId="0" applyNumberFormat="1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/>
    </xf>
    <xf numFmtId="164" fontId="40" fillId="0" borderId="4" xfId="0" quotePrefix="1" applyNumberFormat="1" applyFont="1" applyBorder="1" applyAlignment="1">
      <alignment horizontal="center"/>
    </xf>
    <xf numFmtId="1" fontId="7" fillId="0" borderId="0" xfId="0" applyNumberFormat="1" applyFont="1"/>
    <xf numFmtId="1" fontId="15" fillId="0" borderId="0" xfId="0" applyNumberFormat="1" applyFont="1"/>
    <xf numFmtId="3" fontId="7" fillId="0" borderId="0" xfId="0" applyNumberFormat="1" applyFont="1"/>
    <xf numFmtId="49" fontId="15" fillId="0" borderId="34" xfId="0" applyNumberFormat="1" applyFont="1" applyBorder="1"/>
    <xf numFmtId="3" fontId="15" fillId="0" borderId="0" xfId="0" applyNumberFormat="1" applyFont="1"/>
    <xf numFmtId="165" fontId="15" fillId="0" borderId="0" xfId="0" applyNumberFormat="1" applyFont="1"/>
    <xf numFmtId="49" fontId="15" fillId="0" borderId="35" xfId="0" applyNumberFormat="1" applyFont="1" applyBorder="1"/>
    <xf numFmtId="49" fontId="14" fillId="0" borderId="0" xfId="0" applyNumberFormat="1" applyFont="1"/>
    <xf numFmtId="0" fontId="9" fillId="0" borderId="0" xfId="0" applyFont="1"/>
    <xf numFmtId="0" fontId="34" fillId="0" borderId="0" xfId="0" applyFont="1"/>
    <xf numFmtId="0" fontId="21" fillId="0" borderId="23" xfId="0" applyFont="1" applyBorder="1" applyAlignment="1">
      <alignment horizontal="centerContinuous" vertical="center"/>
    </xf>
    <xf numFmtId="0" fontId="9" fillId="0" borderId="67" xfId="0" applyFont="1" applyBorder="1" applyAlignment="1">
      <alignment horizontal="centerContinuous" vertical="center"/>
    </xf>
    <xf numFmtId="0" fontId="8" fillId="0" borderId="27" xfId="0" applyFont="1" applyBorder="1" applyAlignment="1">
      <alignment horizontal="center"/>
    </xf>
    <xf numFmtId="3" fontId="42" fillId="0" borderId="12" xfId="0" applyNumberFormat="1" applyFont="1" applyBorder="1" applyAlignment="1">
      <alignment horizontal="centerContinuous" vertical="center" wrapText="1"/>
    </xf>
    <xf numFmtId="0" fontId="34" fillId="0" borderId="28" xfId="0" applyFont="1" applyBorder="1" applyAlignment="1">
      <alignment horizontal="centerContinuous" vertical="center"/>
    </xf>
    <xf numFmtId="3" fontId="43" fillId="0" borderId="12" xfId="0" applyNumberFormat="1" applyFont="1" applyBorder="1" applyAlignment="1">
      <alignment horizontal="centerContinuous" vertical="center" wrapText="1"/>
    </xf>
    <xf numFmtId="49" fontId="15" fillId="0" borderId="29" xfId="0" applyNumberFormat="1" applyFont="1" applyBorder="1"/>
    <xf numFmtId="0" fontId="15" fillId="0" borderId="30" xfId="0" applyFont="1" applyBorder="1"/>
    <xf numFmtId="0" fontId="16" fillId="0" borderId="14" xfId="0" applyFont="1" applyBorder="1" applyAlignment="1">
      <alignment horizontal="center" vertical="center" wrapText="1"/>
    </xf>
    <xf numFmtId="3" fontId="44" fillId="0" borderId="16" xfId="0" applyNumberFormat="1" applyFont="1" applyBorder="1" applyAlignment="1">
      <alignment horizontal="center" vertical="center" wrapText="1"/>
    </xf>
    <xf numFmtId="3" fontId="44" fillId="0" borderId="19" xfId="0" applyNumberFormat="1" applyFont="1" applyBorder="1" applyAlignment="1">
      <alignment horizontal="center" vertical="center" wrapText="1"/>
    </xf>
    <xf numFmtId="164" fontId="44" fillId="0" borderId="33" xfId="0" applyNumberFormat="1" applyFont="1" applyBorder="1"/>
    <xf numFmtId="169" fontId="15" fillId="0" borderId="31" xfId="0" applyNumberFormat="1" applyFont="1" applyBorder="1"/>
    <xf numFmtId="166" fontId="7" fillId="0" borderId="0" xfId="0" applyNumberFormat="1" applyFont="1"/>
    <xf numFmtId="164" fontId="44" fillId="0" borderId="38" xfId="0" applyNumberFormat="1" applyFont="1" applyBorder="1"/>
    <xf numFmtId="169" fontId="15" fillId="0" borderId="37" xfId="0" applyNumberFormat="1" applyFont="1" applyBorder="1"/>
    <xf numFmtId="164" fontId="44" fillId="0" borderId="68" xfId="0" quotePrefix="1" applyNumberFormat="1" applyFont="1" applyBorder="1"/>
    <xf numFmtId="164" fontId="44" fillId="0" borderId="87" xfId="0" applyNumberFormat="1" applyFont="1" applyBorder="1"/>
    <xf numFmtId="0" fontId="15" fillId="0" borderId="1" xfId="0" applyFont="1" applyBorder="1"/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34" fillId="0" borderId="5" xfId="0" applyFont="1" applyBorder="1" applyAlignment="1">
      <alignment wrapText="1"/>
    </xf>
    <xf numFmtId="164" fontId="36" fillId="0" borderId="6" xfId="0" applyNumberFormat="1" applyFont="1" applyBorder="1"/>
    <xf numFmtId="164" fontId="36" fillId="0" borderId="7" xfId="0" applyNumberFormat="1" applyFont="1" applyBorder="1"/>
    <xf numFmtId="164" fontId="36" fillId="0" borderId="8" xfId="0" applyNumberFormat="1" applyFont="1" applyBorder="1"/>
    <xf numFmtId="164" fontId="46" fillId="0" borderId="8" xfId="0" applyNumberFormat="1" applyFont="1" applyBorder="1"/>
    <xf numFmtId="0" fontId="34" fillId="3" borderId="9" xfId="0" applyFont="1" applyFill="1" applyBorder="1" applyAlignment="1">
      <alignment wrapText="1"/>
    </xf>
    <xf numFmtId="164" fontId="36" fillId="3" borderId="10" xfId="0" applyNumberFormat="1" applyFont="1" applyFill="1" applyBorder="1"/>
    <xf numFmtId="164" fontId="36" fillId="3" borderId="11" xfId="0" applyNumberFormat="1" applyFont="1" applyFill="1" applyBorder="1"/>
    <xf numFmtId="164" fontId="36" fillId="3" borderId="12" xfId="0" applyNumberFormat="1" applyFont="1" applyFill="1" applyBorder="1"/>
    <xf numFmtId="164" fontId="46" fillId="3" borderId="12" xfId="0" applyNumberFormat="1" applyFont="1" applyFill="1" applyBorder="1"/>
    <xf numFmtId="164" fontId="36" fillId="0" borderId="14" xfId="0" applyNumberFormat="1" applyFont="1" applyBorder="1"/>
    <xf numFmtId="164" fontId="36" fillId="0" borderId="15" xfId="0" applyNumberFormat="1" applyFont="1" applyBorder="1"/>
    <xf numFmtId="164" fontId="36" fillId="0" borderId="16" xfId="0" applyNumberFormat="1" applyFont="1" applyBorder="1"/>
    <xf numFmtId="164" fontId="46" fillId="0" borderId="16" xfId="0" applyNumberFormat="1" applyFont="1" applyBorder="1"/>
    <xf numFmtId="0" fontId="12" fillId="0" borderId="0" xfId="0" applyFont="1"/>
    <xf numFmtId="0" fontId="47" fillId="0" borderId="0" xfId="0" applyFont="1"/>
    <xf numFmtId="0" fontId="48" fillId="0" borderId="0" xfId="0" applyFont="1"/>
    <xf numFmtId="0" fontId="34" fillId="0" borderId="17" xfId="0" applyFont="1" applyBorder="1" applyAlignment="1">
      <alignment horizontal="center"/>
    </xf>
    <xf numFmtId="0" fontId="45" fillId="0" borderId="17" xfId="0" applyFont="1" applyBorder="1" applyAlignment="1">
      <alignment horizontal="center"/>
    </xf>
    <xf numFmtId="3" fontId="36" fillId="0" borderId="6" xfId="0" applyNumberFormat="1" applyFont="1" applyBorder="1"/>
    <xf numFmtId="164" fontId="36" fillId="0" borderId="18" xfId="0" applyNumberFormat="1" applyFont="1" applyBorder="1"/>
    <xf numFmtId="164" fontId="46" fillId="0" borderId="18" xfId="0" applyNumberFormat="1" applyFont="1" applyBorder="1"/>
    <xf numFmtId="0" fontId="34" fillId="3" borderId="13" xfId="0" applyFont="1" applyFill="1" applyBorder="1" applyAlignment="1">
      <alignment wrapText="1"/>
    </xf>
    <xf numFmtId="3" fontId="36" fillId="3" borderId="14" xfId="0" applyNumberFormat="1" applyFont="1" applyFill="1" applyBorder="1"/>
    <xf numFmtId="164" fontId="36" fillId="3" borderId="14" xfId="0" applyNumberFormat="1" applyFont="1" applyFill="1" applyBorder="1"/>
    <xf numFmtId="164" fontId="36" fillId="3" borderId="15" xfId="0" applyNumberFormat="1" applyFont="1" applyFill="1" applyBorder="1"/>
    <xf numFmtId="164" fontId="36" fillId="3" borderId="19" xfId="0" applyNumberFormat="1" applyFont="1" applyFill="1" applyBorder="1"/>
    <xf numFmtId="164" fontId="46" fillId="3" borderId="19" xfId="0" applyNumberFormat="1" applyFont="1" applyFill="1" applyBorder="1"/>
    <xf numFmtId="0" fontId="49" fillId="0" borderId="0" xfId="0" applyFont="1"/>
    <xf numFmtId="4" fontId="7" fillId="0" borderId="0" xfId="0" applyNumberFormat="1" applyFont="1"/>
    <xf numFmtId="0" fontId="39" fillId="0" borderId="0" xfId="0" applyFont="1"/>
    <xf numFmtId="164" fontId="36" fillId="3" borderId="20" xfId="0" applyNumberFormat="1" applyFont="1" applyFill="1" applyBorder="1"/>
    <xf numFmtId="164" fontId="46" fillId="3" borderId="20" xfId="0" applyNumberFormat="1" applyFont="1" applyFill="1" applyBorder="1"/>
    <xf numFmtId="0" fontId="34" fillId="0" borderId="13" xfId="0" applyFont="1" applyBorder="1"/>
    <xf numFmtId="164" fontId="36" fillId="0" borderId="19" xfId="0" applyNumberFormat="1" applyFont="1" applyBorder="1"/>
    <xf numFmtId="164" fontId="46" fillId="0" borderId="19" xfId="0" applyNumberFormat="1" applyFont="1" applyBorder="1"/>
    <xf numFmtId="0" fontId="50" fillId="0" borderId="0" xfId="0" applyFont="1"/>
    <xf numFmtId="166" fontId="15" fillId="0" borderId="0" xfId="0" applyNumberFormat="1" applyFont="1"/>
    <xf numFmtId="0" fontId="11" fillId="0" borderId="14" xfId="0" applyFont="1" applyBorder="1" applyAlignment="1">
      <alignment horizontal="center"/>
    </xf>
    <xf numFmtId="49" fontId="34" fillId="0" borderId="39" xfId="0" applyNumberFormat="1" applyFont="1" applyBorder="1" applyAlignment="1">
      <alignment horizontal="centerContinuous"/>
    </xf>
    <xf numFmtId="49" fontId="34" fillId="0" borderId="39" xfId="0" applyNumberFormat="1" applyFont="1" applyBorder="1" applyAlignment="1">
      <alignment horizontal="centerContinuous" vertical="center"/>
    </xf>
    <xf numFmtId="164" fontId="15" fillId="0" borderId="54" xfId="0" quotePrefix="1" applyNumberFormat="1" applyFont="1" applyBorder="1"/>
    <xf numFmtId="0" fontId="42" fillId="0" borderId="0" xfId="0" applyFont="1"/>
    <xf numFmtId="0" fontId="9" fillId="0" borderId="10" xfId="0" applyFont="1" applyBorder="1" applyAlignment="1">
      <alignment horizontal="centerContinuous" vertical="center"/>
    </xf>
    <xf numFmtId="0" fontId="9" fillId="0" borderId="28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49" fontId="16" fillId="0" borderId="0" xfId="0" applyNumberFormat="1" applyFont="1"/>
    <xf numFmtId="164" fontId="0" fillId="0" borderId="0" xfId="0" applyNumberFormat="1"/>
    <xf numFmtId="0" fontId="15" fillId="0" borderId="32" xfId="0" applyFont="1" applyBorder="1"/>
    <xf numFmtId="0" fontId="15" fillId="0" borderId="36" xfId="0" applyFont="1" applyBorder="1"/>
    <xf numFmtId="164" fontId="40" fillId="0" borderId="38" xfId="0" quotePrefix="1" applyNumberFormat="1" applyFont="1" applyBorder="1"/>
    <xf numFmtId="166" fontId="8" fillId="0" borderId="31" xfId="0" applyNumberFormat="1" applyFont="1" applyBorder="1"/>
    <xf numFmtId="166" fontId="15" fillId="0" borderId="31" xfId="0" applyNumberFormat="1" applyFont="1" applyBorder="1"/>
    <xf numFmtId="166" fontId="15" fillId="0" borderId="37" xfId="0" applyNumberFormat="1" applyFont="1" applyBorder="1"/>
    <xf numFmtId="166" fontId="15" fillId="0" borderId="31" xfId="0" quotePrefix="1" applyNumberFormat="1" applyFont="1" applyBorder="1"/>
    <xf numFmtId="166" fontId="15" fillId="0" borderId="35" xfId="0" applyNumberFormat="1" applyFont="1" applyBorder="1"/>
    <xf numFmtId="0" fontId="51" fillId="0" borderId="0" xfId="1" applyFont="1"/>
    <xf numFmtId="0" fontId="52" fillId="0" borderId="0" xfId="2" applyFont="1"/>
    <xf numFmtId="0" fontId="52" fillId="0" borderId="0" xfId="1" applyFont="1"/>
    <xf numFmtId="0" fontId="53" fillId="0" borderId="0" xfId="1" applyFont="1" applyAlignment="1">
      <alignment vertical="center"/>
    </xf>
    <xf numFmtId="0" fontId="51" fillId="0" borderId="39" xfId="1" applyFont="1" applyBorder="1" applyAlignment="1">
      <alignment horizontal="centerContinuous"/>
    </xf>
    <xf numFmtId="0" fontId="51" fillId="0" borderId="69" xfId="1" applyFont="1" applyBorder="1" applyAlignment="1">
      <alignment horizontal="centerContinuous"/>
    </xf>
    <xf numFmtId="0" fontId="51" fillId="0" borderId="17" xfId="1" applyFont="1" applyBorder="1" applyAlignment="1">
      <alignment horizontal="centerContinuous"/>
    </xf>
    <xf numFmtId="0" fontId="54" fillId="0" borderId="0" xfId="2" applyFont="1"/>
    <xf numFmtId="0" fontId="54" fillId="0" borderId="0" xfId="1" applyFont="1"/>
    <xf numFmtId="0" fontId="55" fillId="0" borderId="70" xfId="1" applyFont="1" applyBorder="1" applyAlignment="1">
      <alignment horizontal="centerContinuous"/>
    </xf>
    <xf numFmtId="0" fontId="55" fillId="0" borderId="71" xfId="1" applyFont="1" applyBorder="1" applyAlignment="1">
      <alignment horizontal="centerContinuous"/>
    </xf>
    <xf numFmtId="0" fontId="55" fillId="0" borderId="72" xfId="1" applyFont="1" applyBorder="1" applyAlignment="1">
      <alignment horizontal="centerContinuous"/>
    </xf>
    <xf numFmtId="0" fontId="56" fillId="0" borderId="73" xfId="1" applyFont="1" applyBorder="1"/>
    <xf numFmtId="0" fontId="57" fillId="0" borderId="94" xfId="1" applyFont="1" applyBorder="1" applyAlignment="1">
      <alignment horizontal="center" vertical="center"/>
    </xf>
    <xf numFmtId="0" fontId="57" fillId="0" borderId="95" xfId="1" applyFont="1" applyBorder="1" applyAlignment="1">
      <alignment horizontal="center" vertical="center" wrapText="1"/>
    </xf>
    <xf numFmtId="0" fontId="58" fillId="0" borderId="0" xfId="1" applyFont="1"/>
    <xf numFmtId="0" fontId="59" fillId="0" borderId="0" xfId="1" applyFont="1"/>
    <xf numFmtId="0" fontId="59" fillId="0" borderId="0" xfId="2" applyFont="1"/>
    <xf numFmtId="3" fontId="60" fillId="0" borderId="0" xfId="1" applyNumberFormat="1" applyFont="1" applyAlignment="1">
      <alignment vertical="center"/>
    </xf>
    <xf numFmtId="3" fontId="59" fillId="0" borderId="0" xfId="2" applyNumberFormat="1" applyFont="1"/>
    <xf numFmtId="3" fontId="52" fillId="0" borderId="0" xfId="2" applyNumberFormat="1" applyFont="1"/>
    <xf numFmtId="0" fontId="59" fillId="0" borderId="98" xfId="1" applyFont="1" applyBorder="1"/>
    <xf numFmtId="3" fontId="59" fillId="0" borderId="99" xfId="1" applyNumberFormat="1" applyFont="1" applyBorder="1"/>
    <xf numFmtId="3" fontId="59" fillId="0" borderId="0" xfId="1" applyNumberFormat="1" applyFont="1"/>
    <xf numFmtId="3" fontId="59" fillId="0" borderId="83" xfId="1" applyNumberFormat="1" applyFont="1" applyBorder="1"/>
    <xf numFmtId="3" fontId="59" fillId="0" borderId="85" xfId="1" applyNumberFormat="1" applyFont="1" applyBorder="1"/>
    <xf numFmtId="3" fontId="59" fillId="0" borderId="86" xfId="1" applyNumberFormat="1" applyFont="1" applyBorder="1"/>
    <xf numFmtId="49" fontId="61" fillId="0" borderId="0" xfId="0" applyNumberFormat="1" applyFont="1"/>
    <xf numFmtId="164" fontId="59" fillId="0" borderId="0" xfId="3" applyNumberFormat="1" applyFont="1"/>
    <xf numFmtId="164" fontId="59" fillId="0" borderId="0" xfId="2" applyNumberFormat="1" applyFont="1"/>
    <xf numFmtId="164" fontId="52" fillId="0" borderId="0" xfId="2" applyNumberFormat="1" applyFont="1"/>
    <xf numFmtId="164" fontId="52" fillId="0" borderId="0" xfId="1" applyNumberFormat="1" applyFont="1"/>
    <xf numFmtId="0" fontId="59" fillId="0" borderId="0" xfId="3" applyFont="1"/>
    <xf numFmtId="164" fontId="52" fillId="0" borderId="0" xfId="3" applyNumberFormat="1" applyFont="1"/>
    <xf numFmtId="164" fontId="51" fillId="0" borderId="0" xfId="1" applyNumberFormat="1" applyFont="1"/>
    <xf numFmtId="164" fontId="53" fillId="0" borderId="0" xfId="1" applyNumberFormat="1" applyFont="1" applyAlignment="1">
      <alignment vertical="center"/>
    </xf>
    <xf numFmtId="0" fontId="60" fillId="0" borderId="72" xfId="1" applyFont="1" applyBorder="1" applyAlignment="1">
      <alignment horizontal="centerContinuous"/>
    </xf>
    <xf numFmtId="0" fontId="56" fillId="0" borderId="0" xfId="1" applyFont="1"/>
    <xf numFmtId="0" fontId="56" fillId="0" borderId="0" xfId="2" applyFont="1"/>
    <xf numFmtId="164" fontId="52" fillId="0" borderId="0" xfId="0" applyNumberFormat="1" applyFont="1"/>
    <xf numFmtId="0" fontId="52" fillId="0" borderId="0" xfId="0" applyFont="1"/>
    <xf numFmtId="0" fontId="62" fillId="0" borderId="39" xfId="1" applyFont="1" applyBorder="1" applyAlignment="1">
      <alignment horizontal="centerContinuous"/>
    </xf>
    <xf numFmtId="0" fontId="62" fillId="0" borderId="69" xfId="1" applyFont="1" applyBorder="1" applyAlignment="1">
      <alignment horizontal="centerContinuous"/>
    </xf>
    <xf numFmtId="0" fontId="62" fillId="0" borderId="17" xfId="1" applyFont="1" applyBorder="1" applyAlignment="1">
      <alignment horizontal="centerContinuous"/>
    </xf>
    <xf numFmtId="0" fontId="65" fillId="0" borderId="74" xfId="1" applyFont="1" applyBorder="1" applyAlignment="1">
      <alignment horizontal="center" vertical="center"/>
    </xf>
    <xf numFmtId="0" fontId="65" fillId="0" borderId="76" xfId="1" applyFont="1" applyBorder="1" applyAlignment="1">
      <alignment horizontal="center" vertical="center" wrapText="1"/>
    </xf>
    <xf numFmtId="0" fontId="66" fillId="0" borderId="73" xfId="1" applyFont="1" applyBorder="1"/>
    <xf numFmtId="0" fontId="67" fillId="0" borderId="80" xfId="1" applyFont="1" applyBorder="1"/>
    <xf numFmtId="3" fontId="64" fillId="0" borderId="82" xfId="1" applyNumberFormat="1" applyFont="1" applyBorder="1"/>
    <xf numFmtId="0" fontId="66" fillId="0" borderId="0" xfId="1" applyFont="1"/>
    <xf numFmtId="0" fontId="68" fillId="0" borderId="96" xfId="1" applyFont="1" applyBorder="1" applyAlignment="1">
      <alignment vertical="center"/>
    </xf>
    <xf numFmtId="3" fontId="68" fillId="0" borderId="97" xfId="1" applyNumberFormat="1" applyFont="1" applyBorder="1" applyAlignment="1">
      <alignment vertical="center"/>
    </xf>
    <xf numFmtId="0" fontId="69" fillId="0" borderId="0" xfId="1" applyFont="1" applyAlignment="1">
      <alignment vertical="center"/>
    </xf>
    <xf numFmtId="0" fontId="69" fillId="0" borderId="96" xfId="1" applyFont="1" applyBorder="1" applyAlignment="1">
      <alignment vertical="center"/>
    </xf>
    <xf numFmtId="0" fontId="65" fillId="0" borderId="77" xfId="1" applyFont="1" applyBorder="1" applyAlignment="1">
      <alignment vertical="center"/>
    </xf>
    <xf numFmtId="3" fontId="63" fillId="0" borderId="79" xfId="1" applyNumberFormat="1" applyFont="1" applyBorder="1" applyAlignment="1">
      <alignment vertical="center"/>
    </xf>
    <xf numFmtId="0" fontId="65" fillId="0" borderId="0" xfId="1" applyFont="1" applyAlignment="1">
      <alignment vertical="center"/>
    </xf>
    <xf numFmtId="164" fontId="34" fillId="2" borderId="4" xfId="0" applyNumberFormat="1" applyFont="1" applyFill="1" applyBorder="1" applyAlignment="1">
      <alignment horizontal="center" vertical="center"/>
    </xf>
    <xf numFmtId="164" fontId="36" fillId="2" borderId="8" xfId="0" applyNumberFormat="1" applyFont="1" applyFill="1" applyBorder="1"/>
    <xf numFmtId="164" fontId="36" fillId="2" borderId="12" xfId="0" applyNumberFormat="1" applyFont="1" applyFill="1" applyBorder="1"/>
    <xf numFmtId="164" fontId="36" fillId="2" borderId="16" xfId="0" applyNumberFormat="1" applyFont="1" applyFill="1" applyBorder="1"/>
    <xf numFmtId="164" fontId="36" fillId="2" borderId="18" xfId="0" quotePrefix="1" applyNumberFormat="1" applyFont="1" applyFill="1" applyBorder="1"/>
    <xf numFmtId="164" fontId="36" fillId="2" borderId="19" xfId="0" quotePrefix="1" applyNumberFormat="1" applyFont="1" applyFill="1" applyBorder="1"/>
    <xf numFmtId="164" fontId="36" fillId="2" borderId="18" xfId="0" applyNumberFormat="1" applyFont="1" applyFill="1" applyBorder="1"/>
    <xf numFmtId="164" fontId="36" fillId="2" borderId="19" xfId="0" applyNumberFormat="1" applyFont="1" applyFill="1" applyBorder="1"/>
    <xf numFmtId="165" fontId="36" fillId="0" borderId="31" xfId="0" quotePrefix="1" applyNumberFormat="1" applyFont="1" applyBorder="1"/>
    <xf numFmtId="0" fontId="70" fillId="0" borderId="14" xfId="0" applyFont="1" applyBorder="1" applyAlignment="1">
      <alignment horizontal="center"/>
    </xf>
    <xf numFmtId="0" fontId="70" fillId="7" borderId="14" xfId="0" applyFont="1" applyFill="1" applyBorder="1" applyAlignment="1">
      <alignment horizontal="center"/>
    </xf>
    <xf numFmtId="0" fontId="70" fillId="7" borderId="16" xfId="0" applyFont="1" applyFill="1" applyBorder="1" applyAlignment="1">
      <alignment horizontal="center"/>
    </xf>
    <xf numFmtId="165" fontId="71" fillId="0" borderId="31" xfId="0" applyNumberFormat="1" applyFont="1" applyBorder="1"/>
    <xf numFmtId="165" fontId="71" fillId="7" borderId="31" xfId="0" applyNumberFormat="1" applyFont="1" applyFill="1" applyBorder="1"/>
    <xf numFmtId="165" fontId="71" fillId="7" borderId="32" xfId="0" applyNumberFormat="1" applyFont="1" applyFill="1" applyBorder="1"/>
    <xf numFmtId="165" fontId="71" fillId="7" borderId="33" xfId="0" applyNumberFormat="1" applyFont="1" applyFill="1" applyBorder="1"/>
    <xf numFmtId="165" fontId="67" fillId="0" borderId="31" xfId="0" applyNumberFormat="1" applyFont="1" applyBorder="1"/>
    <xf numFmtId="165" fontId="67" fillId="7" borderId="31" xfId="0" applyNumberFormat="1" applyFont="1" applyFill="1" applyBorder="1"/>
    <xf numFmtId="165" fontId="67" fillId="7" borderId="32" xfId="0" applyNumberFormat="1" applyFont="1" applyFill="1" applyBorder="1"/>
    <xf numFmtId="165" fontId="72" fillId="0" borderId="31" xfId="0" applyNumberFormat="1" applyFont="1" applyBorder="1"/>
    <xf numFmtId="165" fontId="72" fillId="7" borderId="33" xfId="0" applyNumberFormat="1" applyFont="1" applyFill="1" applyBorder="1"/>
    <xf numFmtId="165" fontId="67" fillId="0" borderId="54" xfId="0" applyNumberFormat="1" applyFont="1" applyBorder="1"/>
    <xf numFmtId="165" fontId="67" fillId="7" borderId="54" xfId="0" applyNumberFormat="1" applyFont="1" applyFill="1" applyBorder="1"/>
    <xf numFmtId="165" fontId="67" fillId="7" borderId="90" xfId="0" applyNumberFormat="1" applyFont="1" applyFill="1" applyBorder="1"/>
    <xf numFmtId="165" fontId="72" fillId="0" borderId="54" xfId="0" applyNumberFormat="1" applyFont="1" applyBorder="1"/>
    <xf numFmtId="165" fontId="72" fillId="7" borderId="93" xfId="0" applyNumberFormat="1" applyFont="1" applyFill="1" applyBorder="1"/>
    <xf numFmtId="165" fontId="67" fillId="0" borderId="37" xfId="0" applyNumberFormat="1" applyFont="1" applyBorder="1"/>
    <xf numFmtId="165" fontId="67" fillId="7" borderId="37" xfId="0" applyNumberFormat="1" applyFont="1" applyFill="1" applyBorder="1"/>
    <xf numFmtId="165" fontId="67" fillId="7" borderId="36" xfId="0" applyNumberFormat="1" applyFont="1" applyFill="1" applyBorder="1"/>
    <xf numFmtId="165" fontId="72" fillId="0" borderId="37" xfId="0" applyNumberFormat="1" applyFont="1" applyBorder="1"/>
    <xf numFmtId="165" fontId="72" fillId="7" borderId="38" xfId="0" applyNumberFormat="1" applyFont="1" applyFill="1" applyBorder="1"/>
    <xf numFmtId="0" fontId="11" fillId="7" borderId="14" xfId="0" applyFont="1" applyFill="1" applyBorder="1" applyAlignment="1">
      <alignment horizontal="center"/>
    </xf>
    <xf numFmtId="0" fontId="11" fillId="7" borderId="66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 vertical="center"/>
    </xf>
    <xf numFmtId="164" fontId="8" fillId="5" borderId="23" xfId="0" applyNumberFormat="1" applyFont="1" applyFill="1" applyBorder="1" applyAlignment="1">
      <alignment vertical="center"/>
    </xf>
    <xf numFmtId="164" fontId="8" fillId="5" borderId="41" xfId="0" applyNumberFormat="1" applyFont="1" applyFill="1" applyBorder="1"/>
    <xf numFmtId="164" fontId="15" fillId="5" borderId="31" xfId="0" applyNumberFormat="1" applyFont="1" applyFill="1" applyBorder="1"/>
    <xf numFmtId="164" fontId="15" fillId="5" borderId="54" xfId="0" quotePrefix="1" applyNumberFormat="1" applyFont="1" applyFill="1" applyBorder="1"/>
    <xf numFmtId="164" fontId="8" fillId="5" borderId="2" xfId="0" applyNumberFormat="1" applyFont="1" applyFill="1" applyBorder="1"/>
    <xf numFmtId="164" fontId="15" fillId="5" borderId="37" xfId="0" applyNumberFormat="1" applyFont="1" applyFill="1" applyBorder="1"/>
    <xf numFmtId="164" fontId="8" fillId="5" borderId="59" xfId="0" applyNumberFormat="1" applyFont="1" applyFill="1" applyBorder="1"/>
    <xf numFmtId="164" fontId="15" fillId="5" borderId="54" xfId="0" applyNumberFormat="1" applyFont="1" applyFill="1" applyBorder="1"/>
    <xf numFmtId="0" fontId="16" fillId="5" borderId="16" xfId="0" applyFont="1" applyFill="1" applyBorder="1" applyAlignment="1">
      <alignment horizontal="center" vertical="center"/>
    </xf>
    <xf numFmtId="164" fontId="8" fillId="5" borderId="25" xfId="0" applyNumberFormat="1" applyFont="1" applyFill="1" applyBorder="1"/>
    <xf numFmtId="164" fontId="8" fillId="5" borderId="42" xfId="0" applyNumberFormat="1" applyFont="1" applyFill="1" applyBorder="1"/>
    <xf numFmtId="164" fontId="15" fillId="5" borderId="42" xfId="0" applyNumberFormat="1" applyFont="1" applyFill="1" applyBorder="1"/>
    <xf numFmtId="3" fontId="15" fillId="5" borderId="42" xfId="0" applyNumberFormat="1" applyFont="1" applyFill="1" applyBorder="1"/>
    <xf numFmtId="164" fontId="15" fillId="5" borderId="92" xfId="0" applyNumberFormat="1" applyFont="1" applyFill="1" applyBorder="1"/>
    <xf numFmtId="164" fontId="8" fillId="5" borderId="4" xfId="0" applyNumberFormat="1" applyFont="1" applyFill="1" applyBorder="1"/>
    <xf numFmtId="164" fontId="15" fillId="5" borderId="42" xfId="0" quotePrefix="1" applyNumberFormat="1" applyFont="1" applyFill="1" applyBorder="1"/>
    <xf numFmtId="164" fontId="15" fillId="5" borderId="38" xfId="0" applyNumberFormat="1" applyFont="1" applyFill="1" applyBorder="1"/>
    <xf numFmtId="164" fontId="8" fillId="5" borderId="61" xfId="0" applyNumberFormat="1" applyFont="1" applyFill="1" applyBorder="1"/>
    <xf numFmtId="0" fontId="16" fillId="5" borderId="14" xfId="0" applyFont="1" applyFill="1" applyBorder="1" applyAlignment="1">
      <alignment horizontal="center" vertical="center" wrapText="1"/>
    </xf>
    <xf numFmtId="166" fontId="8" fillId="5" borderId="31" xfId="0" applyNumberFormat="1" applyFont="1" applyFill="1" applyBorder="1"/>
    <xf numFmtId="166" fontId="15" fillId="5" borderId="31" xfId="0" applyNumberFormat="1" applyFont="1" applyFill="1" applyBorder="1"/>
    <xf numFmtId="166" fontId="15" fillId="5" borderId="37" xfId="0" applyNumberFormat="1" applyFont="1" applyFill="1" applyBorder="1"/>
    <xf numFmtId="0" fontId="16" fillId="5" borderId="66" xfId="0" applyFont="1" applyFill="1" applyBorder="1" applyAlignment="1">
      <alignment horizontal="center" vertical="center" wrapText="1"/>
    </xf>
    <xf numFmtId="164" fontId="8" fillId="5" borderId="88" xfId="0" quotePrefix="1" applyNumberFormat="1" applyFont="1" applyFill="1" applyBorder="1"/>
    <xf numFmtId="166" fontId="15" fillId="5" borderId="32" xfId="0" applyNumberFormat="1" applyFont="1" applyFill="1" applyBorder="1"/>
    <xf numFmtId="166" fontId="15" fillId="5" borderId="36" xfId="0" applyNumberFormat="1" applyFont="1" applyFill="1" applyBorder="1"/>
    <xf numFmtId="165" fontId="9" fillId="5" borderId="31" xfId="0" applyNumberFormat="1" applyFont="1" applyFill="1" applyBorder="1"/>
    <xf numFmtId="169" fontId="15" fillId="5" borderId="31" xfId="0" applyNumberFormat="1" applyFont="1" applyFill="1" applyBorder="1"/>
    <xf numFmtId="169" fontId="15" fillId="5" borderId="37" xfId="0" applyNumberFormat="1" applyFont="1" applyFill="1" applyBorder="1"/>
    <xf numFmtId="166" fontId="9" fillId="0" borderId="31" xfId="0" applyNumberFormat="1" applyFont="1" applyBorder="1"/>
    <xf numFmtId="166" fontId="9" fillId="7" borderId="31" xfId="0" applyNumberFormat="1" applyFont="1" applyFill="1" applyBorder="1"/>
    <xf numFmtId="166" fontId="9" fillId="7" borderId="32" xfId="0" applyNumberFormat="1" applyFont="1" applyFill="1" applyBorder="1"/>
    <xf numFmtId="166" fontId="9" fillId="7" borderId="33" xfId="0" applyNumberFormat="1" applyFont="1" applyFill="1" applyBorder="1"/>
    <xf numFmtId="166" fontId="7" fillId="0" borderId="31" xfId="0" applyNumberFormat="1" applyFont="1" applyBorder="1"/>
    <xf numFmtId="166" fontId="7" fillId="7" borderId="31" xfId="0" applyNumberFormat="1" applyFont="1" applyFill="1" applyBorder="1"/>
    <xf numFmtId="166" fontId="7" fillId="7" borderId="32" xfId="0" applyNumberFormat="1" applyFont="1" applyFill="1" applyBorder="1"/>
    <xf numFmtId="166" fontId="7" fillId="7" borderId="33" xfId="0" applyNumberFormat="1" applyFont="1" applyFill="1" applyBorder="1"/>
    <xf numFmtId="166" fontId="7" fillId="0" borderId="37" xfId="0" applyNumberFormat="1" applyFont="1" applyBorder="1"/>
    <xf numFmtId="166" fontId="7" fillId="7" borderId="37" xfId="0" applyNumberFormat="1" applyFont="1" applyFill="1" applyBorder="1"/>
    <xf numFmtId="166" fontId="7" fillId="7" borderId="36" xfId="0" applyNumberFormat="1" applyFont="1" applyFill="1" applyBorder="1"/>
    <xf numFmtId="166" fontId="7" fillId="7" borderId="38" xfId="0" applyNumberFormat="1" applyFont="1" applyFill="1" applyBorder="1"/>
    <xf numFmtId="166" fontId="7" fillId="0" borderId="100" xfId="0" applyNumberFormat="1" applyFont="1" applyBorder="1"/>
    <xf numFmtId="165" fontId="34" fillId="5" borderId="2" xfId="0" applyNumberFormat="1" applyFont="1" applyFill="1" applyBorder="1"/>
    <xf numFmtId="165" fontId="36" fillId="5" borderId="41" xfId="0" applyNumberFormat="1" applyFont="1" applyFill="1" applyBorder="1"/>
    <xf numFmtId="165" fontId="36" fillId="5" borderId="31" xfId="0" applyNumberFormat="1" applyFont="1" applyFill="1" applyBorder="1"/>
    <xf numFmtId="165" fontId="36" fillId="0" borderId="54" xfId="0" applyNumberFormat="1" applyFont="1" applyBorder="1"/>
    <xf numFmtId="165" fontId="36" fillId="5" borderId="54" xfId="0" applyNumberFormat="1" applyFont="1" applyFill="1" applyBorder="1"/>
    <xf numFmtId="165" fontId="36" fillId="5" borderId="37" xfId="0" applyNumberFormat="1" applyFont="1" applyFill="1" applyBorder="1"/>
    <xf numFmtId="0" fontId="11" fillId="7" borderId="16" xfId="0" applyFont="1" applyFill="1" applyBorder="1" applyAlignment="1">
      <alignment horizontal="center"/>
    </xf>
    <xf numFmtId="0" fontId="57" fillId="7" borderId="75" xfId="1" applyFont="1" applyFill="1" applyBorder="1" applyAlignment="1">
      <alignment horizontal="center" vertical="center" wrapText="1"/>
    </xf>
    <xf numFmtId="3" fontId="68" fillId="7" borderId="78" xfId="1" applyNumberFormat="1" applyFont="1" applyFill="1" applyBorder="1" applyAlignment="1">
      <alignment vertical="center"/>
    </xf>
    <xf numFmtId="3" fontId="59" fillId="7" borderId="81" xfId="1" applyNumberFormat="1" applyFont="1" applyFill="1" applyBorder="1"/>
    <xf numFmtId="3" fontId="59" fillId="7" borderId="84" xfId="1" applyNumberFormat="1" applyFont="1" applyFill="1" applyBorder="1"/>
    <xf numFmtId="0" fontId="65" fillId="7" borderId="75" xfId="1" applyFont="1" applyFill="1" applyBorder="1" applyAlignment="1">
      <alignment horizontal="center" vertical="center" wrapText="1"/>
    </xf>
    <xf numFmtId="3" fontId="63" fillId="7" borderId="78" xfId="1" applyNumberFormat="1" applyFont="1" applyFill="1" applyBorder="1" applyAlignment="1">
      <alignment vertical="center"/>
    </xf>
    <xf numFmtId="3" fontId="64" fillId="7" borderId="81" xfId="1" applyNumberFormat="1" applyFont="1" applyFill="1" applyBorder="1"/>
    <xf numFmtId="0" fontId="19" fillId="4" borderId="0" xfId="5" applyFont="1" applyFill="1" applyAlignment="1">
      <alignment horizontal="center" vertical="center"/>
    </xf>
    <xf numFmtId="0" fontId="17" fillId="4" borderId="0" xfId="5" applyFont="1" applyFill="1" applyAlignment="1">
      <alignment horizontal="center"/>
    </xf>
  </cellXfs>
  <cellStyles count="10">
    <cellStyle name="Hiperłącze 2" xfId="7" xr:uid="{00000000-0005-0000-0000-000000000000}"/>
    <cellStyle name="Normalny" xfId="0" builtinId="0"/>
    <cellStyle name="Normalny 2" xfId="4" xr:uid="{00000000-0005-0000-0000-000002000000}"/>
    <cellStyle name="Normalny 3" xfId="5" xr:uid="{00000000-0005-0000-0000-000003000000}"/>
    <cellStyle name="Normalny 4" xfId="8" xr:uid="{00000000-0005-0000-0000-000004000000}"/>
    <cellStyle name="Normalny 5" xfId="9" xr:uid="{00000000-0005-0000-0000-000005000000}"/>
    <cellStyle name="Normalny_Bydło żywe KR06_VII08" xfId="2" xr:uid="{00000000-0005-0000-0000-000006000000}"/>
    <cellStyle name="Normalny_DROB41_0" xfId="6" xr:uid="{00000000-0005-0000-0000-000007000000}"/>
    <cellStyle name="Normalny_MatrycaKRAJ" xfId="1" xr:uid="{00000000-0005-0000-0000-000008000000}"/>
    <cellStyle name="Normalny_Wazniejsze Prod EXP 12_10wKR" xfId="3" xr:uid="{00000000-0005-0000-0000-000009000000}"/>
  </cellStyles>
  <dxfs count="39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22AF4"/>
      <color rgb="FF0099FF"/>
      <color rgb="FF0000FF"/>
      <color rgb="FF7FB78C"/>
      <color rgb="FFFFD243"/>
      <color rgb="FFF5BC95"/>
      <color rgb="FFF4B184"/>
      <color rgb="FF9AC87A"/>
      <color rgb="FFC2D1EC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Handel towarami rolno-spożywczymi w latach 2015 - 2024.</a:t>
            </a:r>
          </a:p>
        </c:rich>
      </c:tx>
      <c:layout>
        <c:manualLayout>
          <c:xMode val="edge"/>
          <c:yMode val="edge"/>
          <c:x val="0.18049757815272019"/>
          <c:y val="2.2339912575718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7592190455136106E-2"/>
          <c:y val="0.10237100776876915"/>
          <c:w val="0.8880255577079772"/>
          <c:h val="0.64220124738789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'HZ og 2004-2023'!$A$5</c:f>
              <c:strCache>
                <c:ptCount val="1"/>
                <c:pt idx="0">
                  <c:v>Eksport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F3-4671-BE85-CC554C59E2A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A72-47FC-8DA9-0690C40B9D1A}"/>
              </c:ext>
            </c:extLst>
          </c:dPt>
          <c:dPt>
            <c:idx val="10"/>
            <c:invertIfNegative val="0"/>
            <c:bubble3D val="0"/>
            <c:spPr>
              <a:pattFill prst="pct6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72-47FC-8DA9-0690C40B9D1A}"/>
              </c:ext>
            </c:extLst>
          </c:dPt>
          <c:dPt>
            <c:idx val="11"/>
            <c:invertIfNegative val="0"/>
            <c:bubble3D val="0"/>
            <c:spPr>
              <a:pattFill prst="pct6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8EF-4244-9829-6972A9706004}"/>
              </c:ext>
            </c:extLst>
          </c:dPt>
          <c:dLbls>
            <c:dLbl>
              <c:idx val="6"/>
              <c:layout>
                <c:manualLayout>
                  <c:x val="0"/>
                  <c:y val="-5.36792701648080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2C-43CA-ADA1-AC028A94F838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'HZ og 2004-2023'!$B$4:$V$4</c15:sqref>
                  </c15:fullRef>
                </c:ext>
              </c:extLst>
              <c:f>'HZ og 2004-2023'!$M$4:$V$4</c:f>
              <c:strCache>
                <c:ptCount val="10"/>
                <c:pt idx="0">
                  <c:v>2015r.</c:v>
                </c:pt>
                <c:pt idx="1">
                  <c:v>2016r.</c:v>
                </c:pt>
                <c:pt idx="2">
                  <c:v>2017r.</c:v>
                </c:pt>
                <c:pt idx="3">
                  <c:v>2018r.</c:v>
                </c:pt>
                <c:pt idx="4">
                  <c:v>2019r.</c:v>
                </c:pt>
                <c:pt idx="5">
                  <c:v>2020r.</c:v>
                </c:pt>
                <c:pt idx="6">
                  <c:v>2021r.</c:v>
                </c:pt>
                <c:pt idx="7">
                  <c:v>2022r.</c:v>
                </c:pt>
                <c:pt idx="8">
                  <c:v>2023r.</c:v>
                </c:pt>
                <c:pt idx="9">
                  <c:v>2024r.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'HZ og 2004-2023'!$B$5:$V$5</c15:sqref>
                  </c15:fullRef>
                </c:ext>
              </c:extLst>
              <c:f>'HZ og 2004-2023'!$M$5:$V$5</c:f>
              <c:numCache>
                <c:formatCode>#\ ##0.0</c:formatCode>
                <c:ptCount val="10"/>
                <c:pt idx="0">
                  <c:v>23.886533332999999</c:v>
                </c:pt>
                <c:pt idx="1">
                  <c:v>24.332446679</c:v>
                </c:pt>
                <c:pt idx="2">
                  <c:v>27.812920063</c:v>
                </c:pt>
                <c:pt idx="3">
                  <c:v>29.717377809999995</c:v>
                </c:pt>
                <c:pt idx="4">
                  <c:v>31.765595505999997</c:v>
                </c:pt>
                <c:pt idx="5">
                  <c:v>34.31</c:v>
                </c:pt>
                <c:pt idx="6">
                  <c:v>37.610504290000002</c:v>
                </c:pt>
                <c:pt idx="7">
                  <c:v>47.866567154999998</c:v>
                </c:pt>
                <c:pt idx="8">
                  <c:v>52.109642707999996</c:v>
                </c:pt>
                <c:pt idx="9">
                  <c:v>53.817454897000005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8-4164-8911-667B70958BAB}"/>
            </c:ext>
          </c:extLst>
        </c:ser>
        <c:ser>
          <c:idx val="1"/>
          <c:order val="1"/>
          <c:tx>
            <c:strRef>
              <c:f>'HZ og 2004-2023'!$A$6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DF3-4671-BE85-CC554C59E2A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A72-47FC-8DA9-0690C40B9D1A}"/>
              </c:ext>
            </c:extLst>
          </c:dPt>
          <c:dPt>
            <c:idx val="10"/>
            <c:invertIfNegative val="0"/>
            <c:bubble3D val="0"/>
            <c:spPr>
              <a:pattFill prst="pct60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72-47FC-8DA9-0690C40B9D1A}"/>
              </c:ext>
            </c:extLst>
          </c:dPt>
          <c:dPt>
            <c:idx val="11"/>
            <c:invertIfNegative val="0"/>
            <c:bubble3D val="0"/>
            <c:spPr>
              <a:pattFill prst="pct70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8EF-4244-9829-6972A9706004}"/>
              </c:ext>
            </c:extLst>
          </c:dPt>
          <c:dLbls>
            <c:dLbl>
              <c:idx val="6"/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72C-43CA-ADA1-AC028A94F838}"/>
                </c:ext>
              </c:extLst>
            </c:dLbl>
            <c:dLbl>
              <c:idx val="7"/>
              <c:layout>
                <c:manualLayout>
                  <c:x val="9.9941182453296964E-4"/>
                  <c:y val="-4.9205429225756754E-17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87-412B-81B0-F1CA057431E2}"/>
                </c:ext>
              </c:extLst>
            </c:dLbl>
            <c:dLbl>
              <c:idx val="8"/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DF3-4671-BE85-CC554C59E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'HZ og 2004-2023'!$B$4:$V$4</c15:sqref>
                  </c15:fullRef>
                </c:ext>
              </c:extLst>
              <c:f>'HZ og 2004-2023'!$M$4:$V$4</c:f>
              <c:strCache>
                <c:ptCount val="10"/>
                <c:pt idx="0">
                  <c:v>2015r.</c:v>
                </c:pt>
                <c:pt idx="1">
                  <c:v>2016r.</c:v>
                </c:pt>
                <c:pt idx="2">
                  <c:v>2017r.</c:v>
                </c:pt>
                <c:pt idx="3">
                  <c:v>2018r.</c:v>
                </c:pt>
                <c:pt idx="4">
                  <c:v>2019r.</c:v>
                </c:pt>
                <c:pt idx="5">
                  <c:v>2020r.</c:v>
                </c:pt>
                <c:pt idx="6">
                  <c:v>2021r.</c:v>
                </c:pt>
                <c:pt idx="7">
                  <c:v>2022r.</c:v>
                </c:pt>
                <c:pt idx="8">
                  <c:v>2023r.</c:v>
                </c:pt>
                <c:pt idx="9">
                  <c:v>2024r.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'HZ og 2004-2023'!$B$6:$V$6</c15:sqref>
                  </c15:fullRef>
                </c:ext>
              </c:extLst>
              <c:f>'HZ og 2004-2023'!$M$6:$V$6</c:f>
              <c:numCache>
                <c:formatCode>#\ ##0.0</c:formatCode>
                <c:ptCount val="10"/>
                <c:pt idx="0">
                  <c:v>16.068419342999999</c:v>
                </c:pt>
                <c:pt idx="1">
                  <c:v>17.292394244999997</c:v>
                </c:pt>
                <c:pt idx="2">
                  <c:v>19.284966443999998</c:v>
                </c:pt>
                <c:pt idx="3">
                  <c:v>20.032748971999997</c:v>
                </c:pt>
                <c:pt idx="4">
                  <c:v>21.270479161000011</c:v>
                </c:pt>
                <c:pt idx="5">
                  <c:v>22.702999999999999</c:v>
                </c:pt>
                <c:pt idx="6">
                  <c:v>24.967187337999999</c:v>
                </c:pt>
                <c:pt idx="7">
                  <c:v>32.247374175000012</c:v>
                </c:pt>
                <c:pt idx="8">
                  <c:v>33.398176295999988</c:v>
                </c:pt>
                <c:pt idx="9">
                  <c:v>35.814816172999997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8-4164-8911-667B7095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3883600"/>
        <c:axId val="163883984"/>
      </c:barChart>
      <c:lineChart>
        <c:grouping val="standard"/>
        <c:varyColors val="0"/>
        <c:ser>
          <c:idx val="2"/>
          <c:order val="2"/>
          <c:tx>
            <c:strRef>
              <c:f>'HZ og 2004-2023'!$A$7</c:f>
              <c:strCache>
                <c:ptCount val="1"/>
                <c:pt idx="0">
                  <c:v>Saldo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</c:marker>
          <c:dPt>
            <c:idx val="8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3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3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12700">
                  <a:solidFill>
                    <a:schemeClr val="tx1">
                      <a:lumMod val="50000"/>
                      <a:lumOff val="50000"/>
                    </a:schemeClr>
                  </a:solidFill>
                  <a:round/>
                </a:ln>
                <a:effectLst/>
              </c:spPr>
            </c:marker>
            <c:bubble3D val="0"/>
            <c:spPr>
              <a:ln w="317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DF3-4671-BE85-CC554C59E2A2}"/>
              </c:ext>
            </c:extLst>
          </c:dPt>
          <c:dPt>
            <c:idx val="9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3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3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12700">
                  <a:solidFill>
                    <a:schemeClr val="tx1">
                      <a:lumMod val="50000"/>
                      <a:lumOff val="50000"/>
                    </a:schemeClr>
                  </a:solidFill>
                  <a:round/>
                </a:ln>
                <a:effectLst/>
              </c:spPr>
            </c:marker>
            <c:bubble3D val="0"/>
            <c:spPr>
              <a:ln w="317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A72-47FC-8DA9-0690C40B9D1A}"/>
              </c:ext>
            </c:extLst>
          </c:dPt>
          <c:dPt>
            <c:idx val="10"/>
            <c:marker>
              <c:symbol val="circle"/>
              <c:size val="6"/>
              <c:spPr>
                <a:gradFill rotWithShape="1">
                  <a:gsLst>
                    <a:gs pos="0">
                      <a:schemeClr val="accent3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3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3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12700">
                  <a:solidFill>
                    <a:schemeClr val="tx1">
                      <a:lumMod val="50000"/>
                      <a:lumOff val="50000"/>
                    </a:schemeClr>
                  </a:solidFill>
                  <a:round/>
                </a:ln>
                <a:effectLst/>
              </c:spPr>
            </c:marker>
            <c:bubble3D val="0"/>
            <c:spPr>
              <a:ln w="317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28EF-4244-9829-6972A9706004}"/>
              </c:ext>
            </c:extLst>
          </c:dPt>
          <c:dLbls>
            <c:dLbl>
              <c:idx val="10"/>
              <c:layout>
                <c:manualLayout>
                  <c:x val="-1.9943419786645083E-2"/>
                  <c:y val="2.7997560620108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EF-4244-9829-6972A9706004}"/>
                </c:ext>
              </c:extLst>
            </c:dLbl>
            <c:dLbl>
              <c:idx val="11"/>
              <c:layout>
                <c:manualLayout>
                  <c:x val="-1.5814347367049827E-2"/>
                  <c:y val="2.5356909015413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8EF-4244-9829-6972A970600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'HZ og 2004-2023'!$B$4:$S$4</c15:sqref>
                  </c15:fullRef>
                </c:ext>
              </c:extLst>
              <c:f>'HZ og 2004-2023'!$M$4:$S$4</c:f>
              <c:strCache>
                <c:ptCount val="7"/>
                <c:pt idx="0">
                  <c:v>2015r.</c:v>
                </c:pt>
                <c:pt idx="1">
                  <c:v>2016r.</c:v>
                </c:pt>
                <c:pt idx="2">
                  <c:v>2017r.</c:v>
                </c:pt>
                <c:pt idx="3">
                  <c:v>2018r.</c:v>
                </c:pt>
                <c:pt idx="4">
                  <c:v>2019r.</c:v>
                </c:pt>
                <c:pt idx="5">
                  <c:v>2020r.</c:v>
                </c:pt>
                <c:pt idx="6">
                  <c:v>2021r.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'HZ og 2004-2023'!$B$7:$V$7</c15:sqref>
                  </c15:fullRef>
                </c:ext>
              </c:extLst>
              <c:f>'HZ og 2004-2023'!$M$7:$V$7</c:f>
              <c:numCache>
                <c:formatCode>#\ ##0.0</c:formatCode>
                <c:ptCount val="10"/>
                <c:pt idx="0">
                  <c:v>7.8181139900000005</c:v>
                </c:pt>
                <c:pt idx="1">
                  <c:v>7.0400524340000006</c:v>
                </c:pt>
                <c:pt idx="2">
                  <c:v>8.5279536189999998</c:v>
                </c:pt>
                <c:pt idx="3">
                  <c:v>9.6846288379999983</c:v>
                </c:pt>
                <c:pt idx="4">
                  <c:v>10.495116345</c:v>
                </c:pt>
                <c:pt idx="5">
                  <c:v>11.607000000000003</c:v>
                </c:pt>
                <c:pt idx="6">
                  <c:v>12.643316952000003</c:v>
                </c:pt>
                <c:pt idx="7">
                  <c:v>15.619192980000006</c:v>
                </c:pt>
                <c:pt idx="8">
                  <c:v>18.711466412000004</c:v>
                </c:pt>
                <c:pt idx="9">
                  <c:v>18.002638724000004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58-4164-8911-667B7095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83600"/>
        <c:axId val="163883984"/>
      </c:lineChart>
      <c:catAx>
        <c:axId val="1638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883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3883984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8836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0</xdr:rowOff>
    </xdr:from>
    <xdr:to>
      <xdr:col>2</xdr:col>
      <xdr:colOff>1200150</xdr:colOff>
      <xdr:row>3</xdr:row>
      <xdr:rowOff>146107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BDE393A-CC07-7EB9-B4E5-9710BD057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0"/>
          <a:ext cx="2524125" cy="784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46567</xdr:colOff>
      <xdr:row>13</xdr:row>
      <xdr:rowOff>127001</xdr:rowOff>
    </xdr:from>
    <xdr:to>
      <xdr:col>17</xdr:col>
      <xdr:colOff>369358</xdr:colOff>
      <xdr:row>37</xdr:row>
      <xdr:rowOff>558801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0.01412</cdr:x>
      <cdr:y>0.03813</cdr:y>
    </cdr:from>
    <cdr:to>
      <cdr:x>0.10063</cdr:x>
      <cdr:y>0.10622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648" y="148544"/>
          <a:ext cx="702386" cy="265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00" b="1" i="1" u="sng" strike="noStrike" baseline="0">
              <a:solidFill>
                <a:srgbClr val="000000"/>
              </a:solidFill>
              <a:latin typeface="+mn-lt"/>
              <a:cs typeface="Times New Roman CE"/>
            </a:rPr>
            <a:t>mld EUR</a:t>
          </a:r>
        </a:p>
      </cdr:txBody>
    </cdr:sp>
  </cdr:relSizeAnchor>
  <cdr:relSizeAnchor xmlns:cdr="http://schemas.openxmlformats.org/drawingml/2006/chartDrawing">
    <cdr:from>
      <cdr:x>0.00164</cdr:x>
      <cdr:y>0.9329</cdr:y>
    </cdr:from>
    <cdr:to>
      <cdr:x>0.1653</cdr:x>
      <cdr:y>0.98882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4DB68002-B2A3-320A-ABD8-14255473344F}"/>
            </a:ext>
          </a:extLst>
        </cdr:cNvPr>
        <cdr:cNvSpPr txBox="1"/>
      </cdr:nvSpPr>
      <cdr:spPr>
        <a:xfrm xmlns:a="http://schemas.openxmlformats.org/drawingml/2006/main">
          <a:off x="12699" y="4414307"/>
          <a:ext cx="1270000" cy="264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l-PL" sz="1100"/>
            <a:t>* - dane wstępne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42334</xdr:rowOff>
    </xdr:from>
    <xdr:to>
      <xdr:col>11</xdr:col>
      <xdr:colOff>338666</xdr:colOff>
      <xdr:row>22</xdr:row>
      <xdr:rowOff>115987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B0C982-40A2-973C-D091-3C44FA03C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42334"/>
          <a:ext cx="7979833" cy="426465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23</xdr:row>
      <xdr:rowOff>27447</xdr:rowOff>
    </xdr:from>
    <xdr:to>
      <xdr:col>11</xdr:col>
      <xdr:colOff>338667</xdr:colOff>
      <xdr:row>46</xdr:row>
      <xdr:rowOff>64036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5CFE968-9C92-4FA2-30D7-E0EC475BB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1" y="4366614"/>
          <a:ext cx="7916333" cy="41005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AJ43"/>
  <sheetViews>
    <sheetView showGridLines="0" tabSelected="1" zoomScale="90" zoomScaleNormal="90" workbookViewId="0">
      <selection activeCell="B29" sqref="B29"/>
    </sheetView>
  </sheetViews>
  <sheetFormatPr defaultColWidth="9.140625" defaultRowHeight="12.75" x14ac:dyDescent="0.2"/>
  <cols>
    <col min="1" max="1" width="7.85546875" style="64" customWidth="1"/>
    <col min="2" max="2" width="19.28515625" style="64" customWidth="1"/>
    <col min="3" max="3" width="18.7109375" style="64" customWidth="1"/>
    <col min="4" max="4" width="21" style="64" customWidth="1"/>
    <col min="5" max="5" width="14.7109375" style="64" customWidth="1"/>
    <col min="6" max="6" width="13.42578125" style="64" customWidth="1"/>
    <col min="7" max="7" width="31.7109375" style="64" customWidth="1"/>
    <col min="8" max="10" width="9.140625" style="64"/>
    <col min="11" max="11" width="17.85546875" style="64" customWidth="1"/>
    <col min="12" max="16384" width="9.140625" style="64"/>
  </cols>
  <sheetData>
    <row r="1" spans="2:36" ht="15" customHeight="1" x14ac:dyDescent="0.2">
      <c r="B1" s="62"/>
      <c r="C1" s="62"/>
      <c r="D1" s="62"/>
      <c r="E1" s="63"/>
      <c r="F1" s="63"/>
      <c r="G1" s="62"/>
      <c r="L1" s="65"/>
      <c r="M1" s="65"/>
      <c r="N1" s="65"/>
      <c r="O1" s="65"/>
      <c r="P1" s="65"/>
      <c r="Q1" s="65"/>
      <c r="R1" s="65"/>
      <c r="S1" s="65"/>
      <c r="T1" s="65"/>
    </row>
    <row r="2" spans="2:36" ht="15.75" x14ac:dyDescent="0.25">
      <c r="B2" s="62"/>
      <c r="C2" s="62"/>
      <c r="D2" s="376" t="s">
        <v>622</v>
      </c>
      <c r="E2" s="376"/>
      <c r="F2" s="376"/>
      <c r="G2" s="376"/>
      <c r="L2" s="65"/>
      <c r="M2" s="65"/>
      <c r="N2" s="65"/>
      <c r="O2" s="65"/>
      <c r="P2" s="65"/>
      <c r="Q2" s="65"/>
      <c r="R2" s="65"/>
      <c r="S2" s="65"/>
      <c r="T2" s="65"/>
      <c r="AI2" s="66"/>
      <c r="AJ2" s="66"/>
    </row>
    <row r="3" spans="2:36" ht="19.5" customHeight="1" x14ac:dyDescent="0.25">
      <c r="B3" s="62"/>
      <c r="C3" s="62"/>
      <c r="D3" s="376" t="s">
        <v>621</v>
      </c>
      <c r="E3" s="376"/>
      <c r="F3" s="376"/>
      <c r="G3" s="376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AI3" s="66"/>
      <c r="AJ3" s="66"/>
    </row>
    <row r="4" spans="2:36" ht="25.5" customHeight="1" x14ac:dyDescent="0.2">
      <c r="B4" s="63"/>
      <c r="C4" s="63"/>
      <c r="D4" s="375"/>
      <c r="E4" s="375"/>
      <c r="F4" s="375"/>
      <c r="G4" s="375"/>
      <c r="H4" s="67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2:36" ht="15.75" x14ac:dyDescent="0.2">
      <c r="B5" s="65"/>
      <c r="C5" s="65"/>
      <c r="D5" s="65"/>
      <c r="E5" s="65"/>
      <c r="F5" s="65"/>
      <c r="G5" s="65"/>
      <c r="H5" s="67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2:36" ht="30" customHeight="1" x14ac:dyDescent="0.35">
      <c r="B6" s="72" t="s">
        <v>648</v>
      </c>
      <c r="C6" s="65"/>
      <c r="D6" s="65"/>
      <c r="E6" s="65"/>
      <c r="F6" s="65"/>
      <c r="G6" s="65"/>
      <c r="H6" s="67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2:36" ht="16.5" customHeight="1" x14ac:dyDescent="0.2"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spans="2:36" ht="23.25" customHeight="1" x14ac:dyDescent="0.2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pans="2:36" ht="33" customHeight="1" x14ac:dyDescent="0.5">
      <c r="B9" s="69" t="s">
        <v>615</v>
      </c>
      <c r="C9" s="69"/>
      <c r="D9" s="69"/>
      <c r="E9" s="69"/>
      <c r="F9" s="69"/>
      <c r="G9" s="6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2:36" ht="31.5" x14ac:dyDescent="0.5">
      <c r="B10" s="69" t="s">
        <v>649</v>
      </c>
      <c r="C10" s="69"/>
      <c r="D10" s="69"/>
      <c r="E10" s="69"/>
      <c r="F10" s="69"/>
      <c r="G10" s="69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pans="2:36" x14ac:dyDescent="0.2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spans="2:36" ht="31.5" x14ac:dyDescent="0.5">
      <c r="B12" s="85"/>
      <c r="C12" s="70"/>
      <c r="D12" s="71"/>
      <c r="E12" s="86" t="s">
        <v>614</v>
      </c>
      <c r="F12" s="65"/>
      <c r="G12" s="65"/>
      <c r="Q12" s="65"/>
      <c r="R12" s="65"/>
      <c r="S12" s="65"/>
      <c r="T12" s="65"/>
    </row>
    <row r="13" spans="2:36" x14ac:dyDescent="0.2"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</row>
    <row r="14" spans="2:36" x14ac:dyDescent="0.2">
      <c r="B14" s="65"/>
      <c r="C14" s="65"/>
      <c r="D14" s="65"/>
      <c r="E14"/>
      <c r="F14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  <row r="15" spans="2:36" x14ac:dyDescent="0.2">
      <c r="B15"/>
      <c r="C15"/>
      <c r="D15"/>
      <c r="E15"/>
      <c r="F15"/>
      <c r="G15"/>
      <c r="H15"/>
      <c r="I15"/>
      <c r="J15"/>
      <c r="K15"/>
      <c r="L15" s="65"/>
      <c r="M15" s="65"/>
      <c r="N15" s="65"/>
      <c r="O15" s="65"/>
      <c r="P15" s="65"/>
      <c r="Q15" s="65"/>
      <c r="R15" s="65"/>
      <c r="S15" s="65"/>
      <c r="T15" s="65"/>
    </row>
    <row r="16" spans="2:36" x14ac:dyDescent="0.2">
      <c r="B16"/>
      <c r="C16"/>
      <c r="D16"/>
      <c r="E16"/>
      <c r="F16"/>
      <c r="G16"/>
      <c r="H16"/>
      <c r="I16"/>
      <c r="J16"/>
      <c r="K16"/>
      <c r="L16" s="65"/>
      <c r="M16" s="65"/>
      <c r="N16" s="65"/>
      <c r="O16" s="65"/>
      <c r="P16" s="65"/>
      <c r="Q16" s="65"/>
      <c r="R16" s="65"/>
      <c r="S16" s="65"/>
      <c r="T16" s="65"/>
    </row>
    <row r="17" spans="2:20" x14ac:dyDescent="0.2">
      <c r="B17"/>
      <c r="C17"/>
      <c r="D17"/>
      <c r="E17"/>
      <c r="F17"/>
      <c r="G17"/>
      <c r="H17"/>
      <c r="I17"/>
      <c r="J17"/>
      <c r="K17"/>
      <c r="L17" s="65"/>
      <c r="M17" s="65"/>
      <c r="N17" s="65"/>
      <c r="O17" s="65"/>
      <c r="P17" s="65"/>
      <c r="Q17" s="65"/>
      <c r="R17" s="65"/>
      <c r="S17" s="65"/>
      <c r="T17" s="65"/>
    </row>
    <row r="18" spans="2:20" ht="15" x14ac:dyDescent="0.25">
      <c r="B18" s="73"/>
      <c r="C18" s="73"/>
      <c r="D18" s="73"/>
      <c r="E18" s="73"/>
      <c r="F18" s="73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</row>
    <row r="19" spans="2:20" ht="18.75" x14ac:dyDescent="0.3">
      <c r="B19" s="85" t="s">
        <v>545</v>
      </c>
      <c r="C19" s="74"/>
      <c r="D19" s="74"/>
      <c r="E19" s="74"/>
      <c r="F19" s="74"/>
      <c r="G19" s="75"/>
      <c r="H19" s="75"/>
      <c r="I19" s="75"/>
      <c r="J19" s="75"/>
      <c r="K19" s="65"/>
      <c r="L19" s="65"/>
      <c r="M19" s="65"/>
      <c r="N19" s="65"/>
      <c r="O19" s="65"/>
      <c r="P19" s="65"/>
      <c r="Q19" s="65"/>
      <c r="R19" s="65"/>
      <c r="S19" s="65"/>
      <c r="T19" s="65"/>
    </row>
    <row r="20" spans="2:20" ht="15" x14ac:dyDescent="0.25">
      <c r="C20" s="73"/>
      <c r="D20" s="73"/>
      <c r="E20" s="73"/>
      <c r="F20" s="73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</row>
    <row r="21" spans="2:20" ht="15" x14ac:dyDescent="0.25">
      <c r="B21" s="73"/>
      <c r="C21" s="73"/>
      <c r="D21" s="73"/>
      <c r="E21" s="73"/>
      <c r="F21" s="73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</row>
    <row r="22" spans="2:20" ht="15.75" x14ac:dyDescent="0.25">
      <c r="B22" s="68" t="s">
        <v>546</v>
      </c>
      <c r="C22" s="73"/>
      <c r="D22" s="73"/>
      <c r="E22" s="73"/>
      <c r="F22" s="73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</row>
    <row r="23" spans="2:20" ht="15" x14ac:dyDescent="0.25">
      <c r="B23" s="73"/>
      <c r="C23" s="73"/>
      <c r="D23" s="73"/>
      <c r="E23" s="73"/>
      <c r="F23" s="73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</row>
    <row r="24" spans="2:20" ht="15" x14ac:dyDescent="0.25">
      <c r="B24" s="73"/>
      <c r="C24" s="76"/>
      <c r="D24" s="73"/>
      <c r="E24" s="73"/>
      <c r="F24" s="73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</row>
    <row r="25" spans="2:20" ht="15" x14ac:dyDescent="0.25">
      <c r="B25" s="73"/>
      <c r="C25" s="76"/>
      <c r="D25" s="73"/>
      <c r="E25" s="73"/>
      <c r="F25" s="7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</row>
    <row r="26" spans="2:20" ht="15" x14ac:dyDescent="0.25">
      <c r="B26" s="74"/>
      <c r="C26" s="73"/>
      <c r="D26" s="73"/>
      <c r="E26" s="73"/>
      <c r="F26" s="73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</row>
    <row r="27" spans="2:20" ht="15" x14ac:dyDescent="0.25">
      <c r="B27" s="74"/>
      <c r="C27" s="74"/>
      <c r="D27" s="74"/>
      <c r="E27" s="74"/>
      <c r="F27" s="74"/>
      <c r="G27" s="75"/>
      <c r="H27" s="75"/>
      <c r="I27" s="75"/>
      <c r="J27" s="75"/>
      <c r="K27" s="65"/>
      <c r="L27" s="65"/>
      <c r="M27" s="65"/>
      <c r="N27" s="65"/>
      <c r="O27" s="65"/>
      <c r="P27" s="65"/>
      <c r="Q27" s="65"/>
      <c r="R27" s="65"/>
      <c r="S27" s="65"/>
      <c r="T27" s="65"/>
    </row>
    <row r="28" spans="2:20" ht="15.75" x14ac:dyDescent="0.25">
      <c r="B28" s="73"/>
      <c r="C28" s="77"/>
      <c r="D28" s="73"/>
      <c r="E28" s="73"/>
      <c r="F28" s="73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</row>
    <row r="29" spans="2:20" ht="15" x14ac:dyDescent="0.25">
      <c r="B29" s="73"/>
      <c r="C29" s="73"/>
      <c r="D29" s="73"/>
      <c r="E29" s="73"/>
      <c r="F29" s="73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</row>
    <row r="30" spans="2:20" ht="15" x14ac:dyDescent="0.25">
      <c r="B30" s="73"/>
      <c r="C30" s="73"/>
      <c r="D30" s="73"/>
      <c r="E30" s="73"/>
      <c r="F30" s="73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2:20" ht="15" x14ac:dyDescent="0.25">
      <c r="B31" s="78"/>
      <c r="C31" s="79"/>
      <c r="D31" s="79"/>
      <c r="E31" s="79"/>
      <c r="F31" s="79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65"/>
      <c r="R31" s="65"/>
      <c r="S31" s="65"/>
      <c r="T31" s="65"/>
    </row>
    <row r="32" spans="2:20" ht="15" x14ac:dyDescent="0.25">
      <c r="B32" s="81"/>
      <c r="C32" s="79"/>
      <c r="D32" s="79"/>
      <c r="E32" s="79"/>
      <c r="F32" s="79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65"/>
      <c r="R32" s="65"/>
      <c r="S32" s="65"/>
      <c r="T32" s="65"/>
    </row>
    <row r="33" spans="2:20" ht="15.75" x14ac:dyDescent="0.25">
      <c r="B33" s="81"/>
      <c r="C33" s="73"/>
      <c r="D33" s="73"/>
      <c r="E33" s="73"/>
      <c r="F33" s="73"/>
      <c r="G33" s="65"/>
      <c r="H33" s="65"/>
      <c r="I33" s="65"/>
      <c r="J33" s="65"/>
      <c r="K33" s="65"/>
      <c r="L33" s="65"/>
      <c r="M33" s="65"/>
      <c r="N33" s="82"/>
      <c r="O33" s="65"/>
      <c r="P33" s="65"/>
      <c r="Q33" s="65"/>
      <c r="R33" s="65"/>
      <c r="S33" s="65"/>
      <c r="T33" s="65"/>
    </row>
    <row r="34" spans="2:20" ht="15.75" x14ac:dyDescent="0.25">
      <c r="B34" s="73"/>
      <c r="C34" s="73"/>
      <c r="D34" s="73"/>
      <c r="E34" s="73"/>
      <c r="F34" s="73"/>
      <c r="G34" s="65"/>
      <c r="H34" s="65"/>
      <c r="I34" s="65"/>
      <c r="J34" s="65"/>
      <c r="K34" s="65"/>
      <c r="L34" s="65"/>
      <c r="M34" s="65"/>
      <c r="N34" s="82"/>
      <c r="O34" s="65"/>
      <c r="P34" s="65"/>
      <c r="Q34" s="65"/>
      <c r="R34" s="65"/>
      <c r="S34" s="65"/>
      <c r="T34" s="65"/>
    </row>
    <row r="35" spans="2:20" ht="15.75" x14ac:dyDescent="0.2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82"/>
      <c r="O35" s="65"/>
      <c r="P35" s="65"/>
      <c r="Q35" s="65"/>
      <c r="R35" s="65"/>
      <c r="S35" s="65"/>
      <c r="T35" s="65"/>
    </row>
    <row r="36" spans="2:20" ht="15.75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82"/>
      <c r="O36" s="65"/>
      <c r="P36" s="65"/>
      <c r="Q36" s="65"/>
      <c r="R36" s="65"/>
      <c r="S36" s="65"/>
      <c r="T36" s="65"/>
    </row>
    <row r="37" spans="2:20" ht="15.75" x14ac:dyDescent="0.2">
      <c r="B37" s="83"/>
      <c r="C37" s="83"/>
      <c r="D37" s="83"/>
      <c r="E37" s="83"/>
      <c r="F37" s="83"/>
      <c r="G37" s="83"/>
      <c r="H37" s="83"/>
      <c r="I37" s="83"/>
      <c r="J37" s="83"/>
      <c r="K37" s="83"/>
      <c r="N37" s="84"/>
    </row>
    <row r="38" spans="2:20" ht="15.75" x14ac:dyDescent="0.2">
      <c r="B38" s="83"/>
      <c r="C38" s="83"/>
      <c r="D38" s="83"/>
      <c r="E38" s="83"/>
      <c r="F38" s="83"/>
      <c r="G38" s="83"/>
      <c r="H38" s="83"/>
      <c r="I38" s="83"/>
      <c r="J38" s="83"/>
      <c r="K38" s="83"/>
      <c r="N38" s="84"/>
    </row>
    <row r="39" spans="2:20" x14ac:dyDescent="0.2"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2:20" x14ac:dyDescent="0.2"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2:20" x14ac:dyDescent="0.2"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2:20" x14ac:dyDescent="0.2"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2:20" x14ac:dyDescent="0.2">
      <c r="B43" s="83"/>
      <c r="C43" s="83"/>
      <c r="D43" s="83"/>
      <c r="E43" s="83"/>
      <c r="F43" s="83"/>
      <c r="G43" s="83"/>
      <c r="H43" s="83"/>
      <c r="I43" s="83"/>
      <c r="J43" s="83"/>
      <c r="K43" s="83"/>
    </row>
  </sheetData>
  <mergeCells count="3">
    <mergeCell ref="D4:G4"/>
    <mergeCell ref="D2:G2"/>
    <mergeCell ref="D3:G3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Footer>&amp;R&amp;"Calibri,Pogrubiona kursywa"&amp;12Przygotował: Tomasz Chruśliński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D71"/>
  <sheetViews>
    <sheetView showGridLines="0" showZeros="0" zoomScale="90" zoomScaleNormal="90" workbookViewId="0">
      <selection activeCell="C1" sqref="C1"/>
    </sheetView>
  </sheetViews>
  <sheetFormatPr defaultColWidth="8.7109375" defaultRowHeight="12.75" x14ac:dyDescent="0.2"/>
  <cols>
    <col min="1" max="1" width="34" style="2" customWidth="1"/>
    <col min="2" max="2" width="14.42578125" style="2" bestFit="1" customWidth="1"/>
    <col min="3" max="3" width="14.7109375" style="2" bestFit="1" customWidth="1"/>
    <col min="4" max="4" width="12.7109375" style="2" customWidth="1"/>
    <col min="5" max="5" width="6.140625" style="2" customWidth="1"/>
    <col min="6" max="6" width="5" style="2" customWidth="1"/>
    <col min="7" max="7" width="19.5703125" style="2" customWidth="1"/>
    <col min="8" max="8" width="20.42578125" style="2" customWidth="1"/>
    <col min="9" max="9" width="8.7109375" style="2"/>
    <col min="10" max="10" width="20.28515625" style="2" customWidth="1"/>
    <col min="11" max="11" width="16.85546875" style="2" customWidth="1"/>
    <col min="12" max="16384" width="8.7109375" style="2"/>
  </cols>
  <sheetData>
    <row r="1" spans="1:4" ht="26.25" x14ac:dyDescent="0.4">
      <c r="A1" s="103" t="s">
        <v>491</v>
      </c>
    </row>
    <row r="2" spans="1:4" ht="21.75" thickBot="1" x14ac:dyDescent="0.4">
      <c r="A2" s="104" t="s">
        <v>635</v>
      </c>
    </row>
    <row r="3" spans="1:4" ht="21" x14ac:dyDescent="0.2">
      <c r="A3" s="88"/>
      <c r="B3" s="105" t="s">
        <v>427</v>
      </c>
      <c r="C3" s="106"/>
      <c r="D3" s="107"/>
    </row>
    <row r="4" spans="1:4" ht="18.75" x14ac:dyDescent="0.3">
      <c r="A4" s="108" t="s">
        <v>428</v>
      </c>
      <c r="B4" s="109" t="s">
        <v>33</v>
      </c>
      <c r="C4" s="109"/>
      <c r="D4" s="110"/>
    </row>
    <row r="5" spans="1:4" ht="19.5" thickBot="1" x14ac:dyDescent="0.35">
      <c r="A5" s="92"/>
      <c r="B5" s="111" t="s">
        <v>640</v>
      </c>
      <c r="C5" s="111" t="s">
        <v>646</v>
      </c>
      <c r="D5" s="112" t="s">
        <v>429</v>
      </c>
    </row>
    <row r="6" spans="1:4" ht="21.75" customHeight="1" thickBot="1" x14ac:dyDescent="0.35">
      <c r="A6" s="212" t="s">
        <v>492</v>
      </c>
      <c r="B6" s="114">
        <f>SUM(B7:B15)</f>
        <v>631187.89199999999</v>
      </c>
      <c r="C6" s="114">
        <f>SUM(C7:C15)</f>
        <v>646599.03099999996</v>
      </c>
      <c r="D6" s="115">
        <f t="shared" ref="D6:D15" si="0">((C6-B6)/B6)*100</f>
        <v>2.4416087816842924</v>
      </c>
    </row>
    <row r="7" spans="1:4" ht="18.75" x14ac:dyDescent="0.3">
      <c r="A7" s="118" t="s">
        <v>494</v>
      </c>
      <c r="B7" s="116">
        <v>425625.15899999999</v>
      </c>
      <c r="C7" s="116">
        <v>428282.95799999998</v>
      </c>
      <c r="D7" s="117">
        <f t="shared" si="0"/>
        <v>0.62444593412768612</v>
      </c>
    </row>
    <row r="8" spans="1:4" ht="18.75" x14ac:dyDescent="0.3">
      <c r="A8" s="118" t="s">
        <v>519</v>
      </c>
      <c r="B8" s="116">
        <v>117088.382</v>
      </c>
      <c r="C8" s="116">
        <v>112715.88099999999</v>
      </c>
      <c r="D8" s="120">
        <f t="shared" si="0"/>
        <v>-3.7343594004057583</v>
      </c>
    </row>
    <row r="9" spans="1:4" ht="18.75" x14ac:dyDescent="0.3">
      <c r="A9" s="118" t="s">
        <v>493</v>
      </c>
      <c r="B9" s="116">
        <v>60230.413999999997</v>
      </c>
      <c r="C9" s="116">
        <v>77525.487999999998</v>
      </c>
      <c r="D9" s="120">
        <f t="shared" si="0"/>
        <v>28.714851603045599</v>
      </c>
    </row>
    <row r="10" spans="1:4" ht="18.75" x14ac:dyDescent="0.3">
      <c r="A10" s="118" t="s">
        <v>625</v>
      </c>
      <c r="B10" s="116">
        <v>15825.196</v>
      </c>
      <c r="C10" s="116">
        <v>13351.437</v>
      </c>
      <c r="D10" s="120">
        <f t="shared" si="0"/>
        <v>-15.631774797607562</v>
      </c>
    </row>
    <row r="11" spans="1:4" ht="18.75" x14ac:dyDescent="0.3">
      <c r="A11" s="118" t="s">
        <v>495</v>
      </c>
      <c r="B11" s="116">
        <v>5240.0339999999997</v>
      </c>
      <c r="C11" s="116">
        <v>9218.8649999999998</v>
      </c>
      <c r="D11" s="120">
        <f t="shared" si="0"/>
        <v>75.931396628342497</v>
      </c>
    </row>
    <row r="12" spans="1:4" ht="18.75" x14ac:dyDescent="0.3">
      <c r="A12" s="118" t="s">
        <v>499</v>
      </c>
      <c r="B12" s="116">
        <v>4667.6000000000004</v>
      </c>
      <c r="C12" s="116">
        <v>2807.9090000000001</v>
      </c>
      <c r="D12" s="120">
        <f t="shared" si="0"/>
        <v>-39.842552917987831</v>
      </c>
    </row>
    <row r="13" spans="1:4" ht="18.75" x14ac:dyDescent="0.3">
      <c r="A13" s="118" t="s">
        <v>500</v>
      </c>
      <c r="B13" s="116">
        <v>1646.912</v>
      </c>
      <c r="C13" s="116">
        <v>1107.33</v>
      </c>
      <c r="D13" s="120">
        <f t="shared" si="0"/>
        <v>-32.763256324563791</v>
      </c>
    </row>
    <row r="14" spans="1:4" ht="18.75" x14ac:dyDescent="0.3">
      <c r="A14" s="118" t="s">
        <v>496</v>
      </c>
      <c r="B14" s="116">
        <v>641.05499999999995</v>
      </c>
      <c r="C14" s="116">
        <v>1534.444</v>
      </c>
      <c r="D14" s="120">
        <f t="shared" si="0"/>
        <v>139.36230120660474</v>
      </c>
    </row>
    <row r="15" spans="1:4" ht="19.5" thickBot="1" x14ac:dyDescent="0.35">
      <c r="A15" s="121" t="s">
        <v>440</v>
      </c>
      <c r="B15" s="129">
        <v>223.14</v>
      </c>
      <c r="C15" s="129">
        <v>54.719000000000001</v>
      </c>
      <c r="D15" s="130">
        <f t="shared" si="0"/>
        <v>-75.477726987541459</v>
      </c>
    </row>
    <row r="16" spans="1:4" ht="15.75" x14ac:dyDescent="0.25">
      <c r="A16" s="10"/>
      <c r="B16" s="122"/>
      <c r="C16" s="122"/>
    </row>
    <row r="17" spans="1:4" ht="8.25" customHeight="1" x14ac:dyDescent="0.2">
      <c r="B17" s="122"/>
      <c r="C17" s="122"/>
    </row>
    <row r="18" spans="1:4" ht="26.25" x14ac:dyDescent="0.4">
      <c r="A18" s="103" t="s">
        <v>501</v>
      </c>
      <c r="B18" s="122"/>
      <c r="C18" s="122"/>
    </row>
    <row r="19" spans="1:4" ht="19.5" thickBot="1" x14ac:dyDescent="0.35">
      <c r="A19" s="214" t="s">
        <v>634</v>
      </c>
      <c r="B19" s="122"/>
      <c r="C19" s="122"/>
    </row>
    <row r="20" spans="1:4" ht="21" x14ac:dyDescent="0.2">
      <c r="A20" s="88"/>
      <c r="B20" s="105" t="s">
        <v>427</v>
      </c>
      <c r="C20" s="124"/>
      <c r="D20" s="107"/>
    </row>
    <row r="21" spans="1:4" ht="18.75" x14ac:dyDescent="0.3">
      <c r="A21" s="108" t="s">
        <v>428</v>
      </c>
      <c r="B21" s="125" t="s">
        <v>33</v>
      </c>
      <c r="C21" s="125"/>
      <c r="D21" s="110"/>
    </row>
    <row r="22" spans="1:4" ht="19.5" thickBot="1" x14ac:dyDescent="0.35">
      <c r="A22" s="92"/>
      <c r="B22" s="111" t="s">
        <v>640</v>
      </c>
      <c r="C22" s="111" t="s">
        <v>646</v>
      </c>
      <c r="D22" s="112" t="s">
        <v>429</v>
      </c>
    </row>
    <row r="23" spans="1:4" ht="19.5" thickBot="1" x14ac:dyDescent="0.35">
      <c r="A23" s="211" t="s">
        <v>492</v>
      </c>
      <c r="B23" s="114">
        <f>SUM(B24:B43)</f>
        <v>1660408.9010000003</v>
      </c>
      <c r="C23" s="114">
        <f>SUM(C24:C43)</f>
        <v>1829525.9510000001</v>
      </c>
      <c r="D23" s="115">
        <f t="shared" ref="D23:D43" si="1">((C23-B23)/B23)*100</f>
        <v>10.185265201731159</v>
      </c>
    </row>
    <row r="24" spans="1:4" ht="18.75" x14ac:dyDescent="0.3">
      <c r="A24" s="127" t="s">
        <v>446</v>
      </c>
      <c r="B24" s="116">
        <v>692900.53899999999</v>
      </c>
      <c r="C24" s="116">
        <v>683092.30200000003</v>
      </c>
      <c r="D24" s="117">
        <f t="shared" si="1"/>
        <v>-1.4155331751011908</v>
      </c>
    </row>
    <row r="25" spans="1:4" ht="18.75" x14ac:dyDescent="0.3">
      <c r="A25" s="118" t="s">
        <v>502</v>
      </c>
      <c r="B25" s="116">
        <v>298907.46000000002</v>
      </c>
      <c r="C25" s="116">
        <v>369012.37</v>
      </c>
      <c r="D25" s="120">
        <f t="shared" si="1"/>
        <v>23.453717080195982</v>
      </c>
    </row>
    <row r="26" spans="1:4" ht="18.75" x14ac:dyDescent="0.3">
      <c r="A26" s="118" t="s">
        <v>512</v>
      </c>
      <c r="B26" s="116">
        <v>228929.59099999999</v>
      </c>
      <c r="C26" s="116">
        <v>250746.46400000001</v>
      </c>
      <c r="D26" s="120">
        <f t="shared" si="1"/>
        <v>9.5299488828423335</v>
      </c>
    </row>
    <row r="27" spans="1:4" ht="18.75" x14ac:dyDescent="0.3">
      <c r="A27" s="118" t="s">
        <v>511</v>
      </c>
      <c r="B27" s="116">
        <v>124515.86</v>
      </c>
      <c r="C27" s="116">
        <v>130004.289</v>
      </c>
      <c r="D27" s="120">
        <f t="shared" si="1"/>
        <v>4.4078151971965696</v>
      </c>
    </row>
    <row r="28" spans="1:4" ht="18.75" x14ac:dyDescent="0.3">
      <c r="A28" s="118" t="s">
        <v>471</v>
      </c>
      <c r="B28" s="116">
        <v>52471.790999999997</v>
      </c>
      <c r="C28" s="116">
        <v>67982.095000000001</v>
      </c>
      <c r="D28" s="120">
        <f t="shared" si="1"/>
        <v>29.559318834762099</v>
      </c>
    </row>
    <row r="29" spans="1:4" ht="18.75" x14ac:dyDescent="0.3">
      <c r="A29" s="118" t="s">
        <v>508</v>
      </c>
      <c r="B29" s="116">
        <v>53232.502</v>
      </c>
      <c r="C29" s="116">
        <v>59428.875</v>
      </c>
      <c r="D29" s="120">
        <f t="shared" si="1"/>
        <v>11.640206203345468</v>
      </c>
    </row>
    <row r="30" spans="1:4" ht="18.75" x14ac:dyDescent="0.3">
      <c r="A30" s="118" t="s">
        <v>507</v>
      </c>
      <c r="B30" s="116">
        <v>26676.962</v>
      </c>
      <c r="C30" s="116">
        <v>31770.564999999999</v>
      </c>
      <c r="D30" s="120">
        <f t="shared" si="1"/>
        <v>19.093639673063219</v>
      </c>
    </row>
    <row r="31" spans="1:4" ht="18.75" x14ac:dyDescent="0.3">
      <c r="A31" s="118" t="s">
        <v>506</v>
      </c>
      <c r="B31" s="116">
        <v>29227.298999999999</v>
      </c>
      <c r="C31" s="116">
        <v>47584.247000000003</v>
      </c>
      <c r="D31" s="120">
        <f t="shared" si="1"/>
        <v>62.807541675335798</v>
      </c>
    </row>
    <row r="32" spans="1:4" ht="18.75" x14ac:dyDescent="0.3">
      <c r="A32" s="118" t="s">
        <v>514</v>
      </c>
      <c r="B32" s="116">
        <v>40236.817000000003</v>
      </c>
      <c r="C32" s="116">
        <v>41432.284</v>
      </c>
      <c r="D32" s="120">
        <f t="shared" si="1"/>
        <v>2.9710774587363526</v>
      </c>
    </row>
    <row r="33" spans="1:4" ht="18.75" x14ac:dyDescent="0.3">
      <c r="A33" s="118" t="s">
        <v>632</v>
      </c>
      <c r="B33" s="116">
        <v>15943.591</v>
      </c>
      <c r="C33" s="116">
        <v>17092.134999999998</v>
      </c>
      <c r="D33" s="120">
        <f t="shared" si="1"/>
        <v>7.2037974381053678</v>
      </c>
    </row>
    <row r="34" spans="1:4" ht="18.75" x14ac:dyDescent="0.3">
      <c r="A34" s="118" t="s">
        <v>631</v>
      </c>
      <c r="B34" s="116">
        <v>33839.082999999999</v>
      </c>
      <c r="C34" s="116">
        <v>32305.041000000001</v>
      </c>
      <c r="D34" s="120">
        <f t="shared" si="1"/>
        <v>-4.533343885234709</v>
      </c>
    </row>
    <row r="35" spans="1:4" ht="18.75" x14ac:dyDescent="0.3">
      <c r="A35" s="118" t="s">
        <v>633</v>
      </c>
      <c r="B35" s="116">
        <v>21405.655999999999</v>
      </c>
      <c r="C35" s="116">
        <v>24492.159</v>
      </c>
      <c r="D35" s="120">
        <f t="shared" si="1"/>
        <v>14.419100260230291</v>
      </c>
    </row>
    <row r="36" spans="1:4" ht="18.75" x14ac:dyDescent="0.3">
      <c r="A36" s="118" t="s">
        <v>510</v>
      </c>
      <c r="B36" s="116">
        <v>13187.805</v>
      </c>
      <c r="C36" s="116">
        <v>32011.803</v>
      </c>
      <c r="D36" s="120">
        <f>((C36-B36)/B36)*100</f>
        <v>142.73791582450605</v>
      </c>
    </row>
    <row r="37" spans="1:4" ht="18.75" x14ac:dyDescent="0.3">
      <c r="A37" s="118" t="s">
        <v>504</v>
      </c>
      <c r="B37" s="116">
        <v>11335.691999999999</v>
      </c>
      <c r="C37" s="116">
        <v>14752.874</v>
      </c>
      <c r="D37" s="120">
        <f t="shared" si="1"/>
        <v>30.145332106765082</v>
      </c>
    </row>
    <row r="38" spans="1:4" ht="18.75" x14ac:dyDescent="0.3">
      <c r="A38" s="118" t="s">
        <v>505</v>
      </c>
      <c r="B38" s="116">
        <v>2117.0410000000002</v>
      </c>
      <c r="C38" s="116">
        <v>9736.3109999999997</v>
      </c>
      <c r="D38" s="120">
        <f>((C38-B38)/B38)*100</f>
        <v>359.90186302485398</v>
      </c>
    </row>
    <row r="39" spans="1:4" ht="18.75" x14ac:dyDescent="0.3">
      <c r="A39" s="118" t="s">
        <v>509</v>
      </c>
      <c r="B39" s="116">
        <v>7965.4440000000004</v>
      </c>
      <c r="C39" s="116">
        <v>9025.0370000000003</v>
      </c>
      <c r="D39" s="120">
        <f t="shared" si="1"/>
        <v>13.302372096269835</v>
      </c>
    </row>
    <row r="40" spans="1:4" ht="18.75" x14ac:dyDescent="0.3">
      <c r="A40" s="118" t="s">
        <v>469</v>
      </c>
      <c r="B40" s="116">
        <v>5307.299</v>
      </c>
      <c r="C40" s="116">
        <v>6369.473</v>
      </c>
      <c r="D40" s="120">
        <f t="shared" si="1"/>
        <v>20.013456939207682</v>
      </c>
    </row>
    <row r="41" spans="1:4" ht="18.75" x14ac:dyDescent="0.3">
      <c r="A41" s="118" t="s">
        <v>503</v>
      </c>
      <c r="B41" s="116">
        <v>739.55</v>
      </c>
      <c r="C41" s="116">
        <v>1719.6880000000001</v>
      </c>
      <c r="D41" s="120">
        <f t="shared" si="1"/>
        <v>132.53167466702726</v>
      </c>
    </row>
    <row r="42" spans="1:4" ht="18.75" x14ac:dyDescent="0.3">
      <c r="A42" s="128" t="s">
        <v>513</v>
      </c>
      <c r="B42" s="116">
        <v>1230.184</v>
      </c>
      <c r="C42" s="116">
        <v>532.01499999999999</v>
      </c>
      <c r="D42" s="120">
        <f t="shared" si="1"/>
        <v>-56.753217404876025</v>
      </c>
    </row>
    <row r="43" spans="1:4" ht="19.5" thickBot="1" x14ac:dyDescent="0.35">
      <c r="A43" s="121" t="s">
        <v>630</v>
      </c>
      <c r="B43" s="129">
        <v>238.73500000000001</v>
      </c>
      <c r="C43" s="129">
        <v>435.92399999999998</v>
      </c>
      <c r="D43" s="222">
        <f t="shared" si="1"/>
        <v>82.597440676901144</v>
      </c>
    </row>
    <row r="44" spans="1:4" ht="15.75" x14ac:dyDescent="0.25">
      <c r="A44" s="10"/>
      <c r="B44" s="122"/>
      <c r="C44" s="122"/>
    </row>
    <row r="45" spans="1:4" ht="31.5" customHeight="1" x14ac:dyDescent="0.4">
      <c r="A45" s="103" t="s">
        <v>515</v>
      </c>
      <c r="B45" s="122"/>
      <c r="C45" s="122"/>
    </row>
    <row r="46" spans="1:4" ht="21.75" thickBot="1" x14ac:dyDescent="0.4">
      <c r="A46" s="104" t="s">
        <v>635</v>
      </c>
      <c r="B46" s="122"/>
      <c r="C46" s="122"/>
    </row>
    <row r="47" spans="1:4" ht="21" x14ac:dyDescent="0.2">
      <c r="A47" s="88"/>
      <c r="B47" s="105" t="s">
        <v>427</v>
      </c>
      <c r="C47" s="124"/>
      <c r="D47" s="107"/>
    </row>
    <row r="48" spans="1:4" ht="18.75" x14ac:dyDescent="0.3">
      <c r="A48" s="108" t="s">
        <v>428</v>
      </c>
      <c r="B48" s="125" t="s">
        <v>33</v>
      </c>
      <c r="C48" s="125"/>
      <c r="D48" s="110"/>
    </row>
    <row r="49" spans="1:4" ht="19.5" thickBot="1" x14ac:dyDescent="0.35">
      <c r="A49" s="92"/>
      <c r="B49" s="111" t="s">
        <v>640</v>
      </c>
      <c r="C49" s="111" t="s">
        <v>646</v>
      </c>
      <c r="D49" s="112" t="s">
        <v>429</v>
      </c>
    </row>
    <row r="50" spans="1:4" ht="19.5" thickBot="1" x14ac:dyDescent="0.35">
      <c r="A50" s="211" t="s">
        <v>492</v>
      </c>
      <c r="B50" s="114">
        <f>SUM(B51:B70)</f>
        <v>623040.17999999982</v>
      </c>
      <c r="C50" s="114">
        <f>SUM(C51:C70)</f>
        <v>781570.6810000001</v>
      </c>
      <c r="D50" s="115">
        <f t="shared" ref="D50:D57" si="2">((C50-B50)/B50)*100</f>
        <v>25.444667308615688</v>
      </c>
    </row>
    <row r="51" spans="1:4" ht="18.75" x14ac:dyDescent="0.3">
      <c r="A51" s="127" t="s">
        <v>525</v>
      </c>
      <c r="B51" s="116">
        <v>109989.345</v>
      </c>
      <c r="C51" s="116">
        <v>167723.663</v>
      </c>
      <c r="D51" s="131">
        <f t="shared" si="2"/>
        <v>52.490828088848062</v>
      </c>
    </row>
    <row r="52" spans="1:4" ht="18.75" x14ac:dyDescent="0.3">
      <c r="A52" s="118" t="s">
        <v>517</v>
      </c>
      <c r="B52" s="116">
        <v>112416.84299999999</v>
      </c>
      <c r="C52" s="116">
        <v>117651.269</v>
      </c>
      <c r="D52" s="132">
        <f t="shared" si="2"/>
        <v>4.656264897956623</v>
      </c>
    </row>
    <row r="53" spans="1:4" ht="18.75" x14ac:dyDescent="0.3">
      <c r="A53" s="118" t="s">
        <v>519</v>
      </c>
      <c r="B53" s="116">
        <v>117088.382</v>
      </c>
      <c r="C53" s="116">
        <v>112715.88099999999</v>
      </c>
      <c r="D53" s="132">
        <f t="shared" si="2"/>
        <v>-3.7343594004057583</v>
      </c>
    </row>
    <row r="54" spans="1:4" ht="18.75" x14ac:dyDescent="0.3">
      <c r="A54" s="118" t="s">
        <v>520</v>
      </c>
      <c r="B54" s="116">
        <v>41697.273000000001</v>
      </c>
      <c r="C54" s="116">
        <v>78853.524999999994</v>
      </c>
      <c r="D54" s="132">
        <f t="shared" si="2"/>
        <v>89.109549202414257</v>
      </c>
    </row>
    <row r="55" spans="1:4" ht="18.75" x14ac:dyDescent="0.3">
      <c r="A55" s="118" t="s">
        <v>518</v>
      </c>
      <c r="B55" s="116">
        <v>107489.338</v>
      </c>
      <c r="C55" s="116">
        <v>120175.353</v>
      </c>
      <c r="D55" s="120">
        <f>((C55-B55)/B55)*100</f>
        <v>11.80211473625412</v>
      </c>
    </row>
    <row r="56" spans="1:4" ht="18.75" x14ac:dyDescent="0.3">
      <c r="A56" s="118" t="s">
        <v>544</v>
      </c>
      <c r="B56" s="116">
        <v>44391.906999999999</v>
      </c>
      <c r="C56" s="116">
        <v>55779.235999999997</v>
      </c>
      <c r="D56" s="132">
        <f t="shared" si="2"/>
        <v>25.651813065836521</v>
      </c>
    </row>
    <row r="57" spans="1:4" ht="18.75" x14ac:dyDescent="0.3">
      <c r="A57" s="118" t="s">
        <v>620</v>
      </c>
      <c r="B57" s="116">
        <v>43675.074000000001</v>
      </c>
      <c r="C57" s="116">
        <v>62598.232000000004</v>
      </c>
      <c r="D57" s="132">
        <f t="shared" si="2"/>
        <v>43.327134374174165</v>
      </c>
    </row>
    <row r="58" spans="1:4" ht="18.75" x14ac:dyDescent="0.3">
      <c r="A58" s="118" t="s">
        <v>522</v>
      </c>
      <c r="B58" s="116">
        <v>21584.306</v>
      </c>
      <c r="C58" s="116">
        <v>36324.750999999997</v>
      </c>
      <c r="D58" s="120">
        <f>((C58-B58)/B58)*100</f>
        <v>68.292420428064702</v>
      </c>
    </row>
    <row r="59" spans="1:4" ht="18.75" x14ac:dyDescent="0.3">
      <c r="A59" s="118" t="s">
        <v>543</v>
      </c>
      <c r="B59" s="116">
        <v>3515.0680000000002</v>
      </c>
      <c r="C59" s="116">
        <v>6654.7370000000001</v>
      </c>
      <c r="D59" s="120">
        <f>((C59-B59)/B59)*100</f>
        <v>89.320291954522631</v>
      </c>
    </row>
    <row r="60" spans="1:4" ht="18.75" x14ac:dyDescent="0.3">
      <c r="A60" s="118" t="s">
        <v>541</v>
      </c>
      <c r="B60" s="116">
        <v>9393.8250000000007</v>
      </c>
      <c r="C60" s="116">
        <v>11578.54</v>
      </c>
      <c r="D60" s="120">
        <f>((C60-B60)/B60)*100</f>
        <v>23.25692675773713</v>
      </c>
    </row>
    <row r="61" spans="1:4" ht="18.75" x14ac:dyDescent="0.3">
      <c r="A61" s="118" t="s">
        <v>539</v>
      </c>
      <c r="B61" s="116">
        <v>4158.6989999999996</v>
      </c>
      <c r="C61" s="116">
        <v>3528.7510000000002</v>
      </c>
      <c r="D61" s="120">
        <f>((C61-B61)/B61)*100</f>
        <v>-15.147718072406766</v>
      </c>
    </row>
    <row r="62" spans="1:4" ht="18.75" x14ac:dyDescent="0.3">
      <c r="A62" s="118" t="s">
        <v>521</v>
      </c>
      <c r="B62" s="116">
        <v>1726.703</v>
      </c>
      <c r="C62" s="116">
        <v>1487.617</v>
      </c>
      <c r="D62" s="120">
        <f t="shared" ref="D62:D69" si="3">((C62-B62)/B62)*100</f>
        <v>-13.846388174457333</v>
      </c>
    </row>
    <row r="63" spans="1:4" ht="18.75" x14ac:dyDescent="0.3">
      <c r="A63" s="118" t="s">
        <v>533</v>
      </c>
      <c r="B63" s="116">
        <v>442.33499999999998</v>
      </c>
      <c r="C63" s="116">
        <v>565.66899999999998</v>
      </c>
      <c r="D63" s="120">
        <f t="shared" si="3"/>
        <v>27.882487255134684</v>
      </c>
    </row>
    <row r="64" spans="1:4" ht="18.75" x14ac:dyDescent="0.3">
      <c r="A64" s="118" t="s">
        <v>529</v>
      </c>
      <c r="B64" s="116">
        <v>162.916</v>
      </c>
      <c r="C64" s="116">
        <v>351.32299999999998</v>
      </c>
      <c r="D64" s="120">
        <f t="shared" si="3"/>
        <v>115.64671364384098</v>
      </c>
    </row>
    <row r="65" spans="1:4" ht="18.75" x14ac:dyDescent="0.3">
      <c r="A65" s="118" t="s">
        <v>537</v>
      </c>
      <c r="B65" s="116">
        <v>715.05499999999995</v>
      </c>
      <c r="C65" s="116">
        <v>1089.306</v>
      </c>
      <c r="D65" s="120">
        <f t="shared" si="3"/>
        <v>52.338771143478489</v>
      </c>
    </row>
    <row r="66" spans="1:4" ht="18.75" x14ac:dyDescent="0.3">
      <c r="A66" s="118" t="s">
        <v>530</v>
      </c>
      <c r="B66" s="116">
        <v>74.668000000000006</v>
      </c>
      <c r="C66" s="116">
        <v>496.56900000000002</v>
      </c>
      <c r="D66" s="120">
        <f t="shared" si="3"/>
        <v>565.03589221621041</v>
      </c>
    </row>
    <row r="67" spans="1:4" ht="18.75" x14ac:dyDescent="0.3">
      <c r="A67" s="118" t="s">
        <v>516</v>
      </c>
      <c r="B67" s="116">
        <v>466.29300000000001</v>
      </c>
      <c r="C67" s="116">
        <v>252.67699999999999</v>
      </c>
      <c r="D67" s="120">
        <f t="shared" si="3"/>
        <v>-45.811539096662401</v>
      </c>
    </row>
    <row r="68" spans="1:4" ht="18.75" x14ac:dyDescent="0.3">
      <c r="A68" s="118" t="s">
        <v>542</v>
      </c>
      <c r="B68" s="116">
        <v>225.20099999999999</v>
      </c>
      <c r="C68" s="116">
        <v>135.09899999999999</v>
      </c>
      <c r="D68" s="120">
        <f t="shared" si="3"/>
        <v>-40.009591431654393</v>
      </c>
    </row>
    <row r="69" spans="1:4" ht="18.75" x14ac:dyDescent="0.3">
      <c r="A69" s="118" t="s">
        <v>523</v>
      </c>
      <c r="B69" s="116">
        <v>2672.6640000000002</v>
      </c>
      <c r="C69" s="116">
        <v>2032.27</v>
      </c>
      <c r="D69" s="120">
        <f t="shared" si="3"/>
        <v>-23.960886965215238</v>
      </c>
    </row>
    <row r="70" spans="1:4" ht="19.5" thickBot="1" x14ac:dyDescent="0.35">
      <c r="A70" s="121" t="s">
        <v>536</v>
      </c>
      <c r="B70" s="129">
        <v>1154.2850000000001</v>
      </c>
      <c r="C70" s="129">
        <v>1576.213</v>
      </c>
      <c r="D70" s="222" t="s">
        <v>22</v>
      </c>
    </row>
    <row r="71" spans="1:4" ht="15.75" x14ac:dyDescent="0.25">
      <c r="A71" s="10"/>
      <c r="B71" s="122"/>
      <c r="C71" s="122"/>
    </row>
  </sheetData>
  <sortState xmlns:xlrd2="http://schemas.microsoft.com/office/spreadsheetml/2017/richdata2" ref="A25:C43">
    <sortCondition descending="1" ref="C24:C43"/>
  </sortState>
  <conditionalFormatting sqref="D6:D15 D23:D43 D50:D70">
    <cfRule type="cellIs" dxfId="25" priority="1" stopIfTrue="1" operator="lessThan">
      <formula>0</formula>
    </cfRule>
    <cfRule type="cellIs" dxfId="24" priority="2" stopIfTrue="1" operator="greaterThan">
      <formula>0</formula>
    </cfRule>
  </conditionalFormatting>
  <printOptions horizontalCentered="1"/>
  <pageMargins left="0.19685039370078741" right="0.19685039370078741" top="0.98425196850393704" bottom="0.31496062992125984" header="0.19685039370078741" footer="0.15748031496062992"/>
  <pageSetup paperSize="9" scale="90" orientation="portrait" r:id="rId1"/>
  <headerFooter alignWithMargins="0">
    <oddHeader xml:space="preserve">&amp;L&amp;"Times New Roman CE,Pogrubiona kursywa"&amp;12Ministerstwo Rolnictwa i Rozwoju Wsi&amp;C&amp;8
&amp;"Times New Roman CE,Pogrubiony"&amp;16Polski handel zagraniczny towarami rolno-spożywczymi z  państwami Bliskiego Wschodu, Azji i Afryki w 2024r. (dane ostateczne) </oddHeader>
    <oddFooter>&amp;L&amp;"Times New Roman CE,Pogrubiona kursywa"&amp;12Źródło: Min. Finansów&amp;CStrona &amp;P</oddFooter>
  </headerFooter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T185"/>
  <sheetViews>
    <sheetView showGridLines="0" topLeftCell="A2" zoomScale="90" zoomScaleNormal="90" workbookViewId="0">
      <selection activeCell="D13" sqref="D13"/>
    </sheetView>
  </sheetViews>
  <sheetFormatPr defaultRowHeight="12.75" x14ac:dyDescent="0.2"/>
  <cols>
    <col min="1" max="1" width="17.140625" style="229" customWidth="1"/>
    <col min="2" max="2" width="11" style="229" bestFit="1" customWidth="1"/>
    <col min="3" max="3" width="10.7109375" style="229" bestFit="1" customWidth="1"/>
    <col min="4" max="4" width="1.42578125" style="229" customWidth="1"/>
    <col min="5" max="5" width="17.28515625" style="229" customWidth="1"/>
    <col min="6" max="6" width="11" style="229" bestFit="1" customWidth="1"/>
    <col min="7" max="7" width="10.140625" style="229" bestFit="1" customWidth="1"/>
    <col min="8" max="8" width="0.5703125" style="229" customWidth="1"/>
    <col min="9" max="9" width="3.140625" style="229" customWidth="1"/>
    <col min="10" max="10" width="2.42578125" style="229" customWidth="1"/>
    <col min="11" max="11" width="17.140625" style="229" customWidth="1"/>
    <col min="12" max="12" width="10.85546875" style="230" bestFit="1" customWidth="1"/>
    <col min="13" max="13" width="10.5703125" style="230" bestFit="1" customWidth="1"/>
    <col min="14" max="14" width="0.85546875" style="230" customWidth="1"/>
    <col min="15" max="15" width="17.42578125" style="230" bestFit="1" customWidth="1"/>
    <col min="16" max="16" width="10.85546875" style="230" bestFit="1" customWidth="1"/>
    <col min="17" max="17" width="9.85546875" style="230" bestFit="1" customWidth="1"/>
    <col min="18" max="256" width="9.140625" style="230"/>
    <col min="257" max="257" width="18.5703125" style="230" customWidth="1"/>
    <col min="258" max="258" width="11.28515625" style="230" customWidth="1"/>
    <col min="259" max="259" width="10.5703125" style="230" bestFit="1" customWidth="1"/>
    <col min="260" max="260" width="1.42578125" style="230" customWidth="1"/>
    <col min="261" max="261" width="17.28515625" style="230" customWidth="1"/>
    <col min="262" max="262" width="12.140625" style="230" customWidth="1"/>
    <col min="263" max="263" width="11.140625" style="230" customWidth="1"/>
    <col min="264" max="264" width="0.5703125" style="230" customWidth="1"/>
    <col min="265" max="265" width="3.140625" style="230" customWidth="1"/>
    <col min="266" max="266" width="3.28515625" style="230" customWidth="1"/>
    <col min="267" max="267" width="17.7109375" style="230" customWidth="1"/>
    <col min="268" max="268" width="11.28515625" style="230" bestFit="1" customWidth="1"/>
    <col min="269" max="269" width="10.5703125" style="230" bestFit="1" customWidth="1"/>
    <col min="270" max="270" width="0.85546875" style="230" customWidth="1"/>
    <col min="271" max="271" width="17.42578125" style="230" customWidth="1"/>
    <col min="272" max="272" width="11.28515625" style="230" bestFit="1" customWidth="1"/>
    <col min="273" max="273" width="11.5703125" style="230" customWidth="1"/>
    <col min="274" max="512" width="9.140625" style="230"/>
    <col min="513" max="513" width="18.5703125" style="230" customWidth="1"/>
    <col min="514" max="514" width="11.28515625" style="230" customWidth="1"/>
    <col min="515" max="515" width="10.5703125" style="230" bestFit="1" customWidth="1"/>
    <col min="516" max="516" width="1.42578125" style="230" customWidth="1"/>
    <col min="517" max="517" width="17.28515625" style="230" customWidth="1"/>
    <col min="518" max="518" width="12.140625" style="230" customWidth="1"/>
    <col min="519" max="519" width="11.140625" style="230" customWidth="1"/>
    <col min="520" max="520" width="0.5703125" style="230" customWidth="1"/>
    <col min="521" max="521" width="3.140625" style="230" customWidth="1"/>
    <col min="522" max="522" width="3.28515625" style="230" customWidth="1"/>
    <col min="523" max="523" width="17.7109375" style="230" customWidth="1"/>
    <col min="524" max="524" width="11.28515625" style="230" bestFit="1" customWidth="1"/>
    <col min="525" max="525" width="10.5703125" style="230" bestFit="1" customWidth="1"/>
    <col min="526" max="526" width="0.85546875" style="230" customWidth="1"/>
    <col min="527" max="527" width="17.42578125" style="230" customWidth="1"/>
    <col min="528" max="528" width="11.28515625" style="230" bestFit="1" customWidth="1"/>
    <col min="529" max="529" width="11.5703125" style="230" customWidth="1"/>
    <col min="530" max="768" width="9.140625" style="230"/>
    <col min="769" max="769" width="18.5703125" style="230" customWidth="1"/>
    <col min="770" max="770" width="11.28515625" style="230" customWidth="1"/>
    <col min="771" max="771" width="10.5703125" style="230" bestFit="1" customWidth="1"/>
    <col min="772" max="772" width="1.42578125" style="230" customWidth="1"/>
    <col min="773" max="773" width="17.28515625" style="230" customWidth="1"/>
    <col min="774" max="774" width="12.140625" style="230" customWidth="1"/>
    <col min="775" max="775" width="11.140625" style="230" customWidth="1"/>
    <col min="776" max="776" width="0.5703125" style="230" customWidth="1"/>
    <col min="777" max="777" width="3.140625" style="230" customWidth="1"/>
    <col min="778" max="778" width="3.28515625" style="230" customWidth="1"/>
    <col min="779" max="779" width="17.7109375" style="230" customWidth="1"/>
    <col min="780" max="780" width="11.28515625" style="230" bestFit="1" customWidth="1"/>
    <col min="781" max="781" width="10.5703125" style="230" bestFit="1" customWidth="1"/>
    <col min="782" max="782" width="0.85546875" style="230" customWidth="1"/>
    <col min="783" max="783" width="17.42578125" style="230" customWidth="1"/>
    <col min="784" max="784" width="11.28515625" style="230" bestFit="1" customWidth="1"/>
    <col min="785" max="785" width="11.5703125" style="230" customWidth="1"/>
    <col min="786" max="1024" width="9.140625" style="230"/>
    <col min="1025" max="1025" width="18.5703125" style="230" customWidth="1"/>
    <col min="1026" max="1026" width="11.28515625" style="230" customWidth="1"/>
    <col min="1027" max="1027" width="10.5703125" style="230" bestFit="1" customWidth="1"/>
    <col min="1028" max="1028" width="1.42578125" style="230" customWidth="1"/>
    <col min="1029" max="1029" width="17.28515625" style="230" customWidth="1"/>
    <col min="1030" max="1030" width="12.140625" style="230" customWidth="1"/>
    <col min="1031" max="1031" width="11.140625" style="230" customWidth="1"/>
    <col min="1032" max="1032" width="0.5703125" style="230" customWidth="1"/>
    <col min="1033" max="1033" width="3.140625" style="230" customWidth="1"/>
    <col min="1034" max="1034" width="3.28515625" style="230" customWidth="1"/>
    <col min="1035" max="1035" width="17.7109375" style="230" customWidth="1"/>
    <col min="1036" max="1036" width="11.28515625" style="230" bestFit="1" customWidth="1"/>
    <col min="1037" max="1037" width="10.5703125" style="230" bestFit="1" customWidth="1"/>
    <col min="1038" max="1038" width="0.85546875" style="230" customWidth="1"/>
    <col min="1039" max="1039" width="17.42578125" style="230" customWidth="1"/>
    <col min="1040" max="1040" width="11.28515625" style="230" bestFit="1" customWidth="1"/>
    <col min="1041" max="1041" width="11.5703125" style="230" customWidth="1"/>
    <col min="1042" max="1280" width="9.140625" style="230"/>
    <col min="1281" max="1281" width="18.5703125" style="230" customWidth="1"/>
    <col min="1282" max="1282" width="11.28515625" style="230" customWidth="1"/>
    <col min="1283" max="1283" width="10.5703125" style="230" bestFit="1" customWidth="1"/>
    <col min="1284" max="1284" width="1.42578125" style="230" customWidth="1"/>
    <col min="1285" max="1285" width="17.28515625" style="230" customWidth="1"/>
    <col min="1286" max="1286" width="12.140625" style="230" customWidth="1"/>
    <col min="1287" max="1287" width="11.140625" style="230" customWidth="1"/>
    <col min="1288" max="1288" width="0.5703125" style="230" customWidth="1"/>
    <col min="1289" max="1289" width="3.140625" style="230" customWidth="1"/>
    <col min="1290" max="1290" width="3.28515625" style="230" customWidth="1"/>
    <col min="1291" max="1291" width="17.7109375" style="230" customWidth="1"/>
    <col min="1292" max="1292" width="11.28515625" style="230" bestFit="1" customWidth="1"/>
    <col min="1293" max="1293" width="10.5703125" style="230" bestFit="1" customWidth="1"/>
    <col min="1294" max="1294" width="0.85546875" style="230" customWidth="1"/>
    <col min="1295" max="1295" width="17.42578125" style="230" customWidth="1"/>
    <col min="1296" max="1296" width="11.28515625" style="230" bestFit="1" customWidth="1"/>
    <col min="1297" max="1297" width="11.5703125" style="230" customWidth="1"/>
    <col min="1298" max="1536" width="9.140625" style="230"/>
    <col min="1537" max="1537" width="18.5703125" style="230" customWidth="1"/>
    <col min="1538" max="1538" width="11.28515625" style="230" customWidth="1"/>
    <col min="1539" max="1539" width="10.5703125" style="230" bestFit="1" customWidth="1"/>
    <col min="1540" max="1540" width="1.42578125" style="230" customWidth="1"/>
    <col min="1541" max="1541" width="17.28515625" style="230" customWidth="1"/>
    <col min="1542" max="1542" width="12.140625" style="230" customWidth="1"/>
    <col min="1543" max="1543" width="11.140625" style="230" customWidth="1"/>
    <col min="1544" max="1544" width="0.5703125" style="230" customWidth="1"/>
    <col min="1545" max="1545" width="3.140625" style="230" customWidth="1"/>
    <col min="1546" max="1546" width="3.28515625" style="230" customWidth="1"/>
    <col min="1547" max="1547" width="17.7109375" style="230" customWidth="1"/>
    <col min="1548" max="1548" width="11.28515625" style="230" bestFit="1" customWidth="1"/>
    <col min="1549" max="1549" width="10.5703125" style="230" bestFit="1" customWidth="1"/>
    <col min="1550" max="1550" width="0.85546875" style="230" customWidth="1"/>
    <col min="1551" max="1551" width="17.42578125" style="230" customWidth="1"/>
    <col min="1552" max="1552" width="11.28515625" style="230" bestFit="1" customWidth="1"/>
    <col min="1553" max="1553" width="11.5703125" style="230" customWidth="1"/>
    <col min="1554" max="1792" width="9.140625" style="230"/>
    <col min="1793" max="1793" width="18.5703125" style="230" customWidth="1"/>
    <col min="1794" max="1794" width="11.28515625" style="230" customWidth="1"/>
    <col min="1795" max="1795" width="10.5703125" style="230" bestFit="1" customWidth="1"/>
    <col min="1796" max="1796" width="1.42578125" style="230" customWidth="1"/>
    <col min="1797" max="1797" width="17.28515625" style="230" customWidth="1"/>
    <col min="1798" max="1798" width="12.140625" style="230" customWidth="1"/>
    <col min="1799" max="1799" width="11.140625" style="230" customWidth="1"/>
    <col min="1800" max="1800" width="0.5703125" style="230" customWidth="1"/>
    <col min="1801" max="1801" width="3.140625" style="230" customWidth="1"/>
    <col min="1802" max="1802" width="3.28515625" style="230" customWidth="1"/>
    <col min="1803" max="1803" width="17.7109375" style="230" customWidth="1"/>
    <col min="1804" max="1804" width="11.28515625" style="230" bestFit="1" customWidth="1"/>
    <col min="1805" max="1805" width="10.5703125" style="230" bestFit="1" customWidth="1"/>
    <col min="1806" max="1806" width="0.85546875" style="230" customWidth="1"/>
    <col min="1807" max="1807" width="17.42578125" style="230" customWidth="1"/>
    <col min="1808" max="1808" width="11.28515625" style="230" bestFit="1" customWidth="1"/>
    <col min="1809" max="1809" width="11.5703125" style="230" customWidth="1"/>
    <col min="1810" max="2048" width="9.140625" style="230"/>
    <col min="2049" max="2049" width="18.5703125" style="230" customWidth="1"/>
    <col min="2050" max="2050" width="11.28515625" style="230" customWidth="1"/>
    <col min="2051" max="2051" width="10.5703125" style="230" bestFit="1" customWidth="1"/>
    <col min="2052" max="2052" width="1.42578125" style="230" customWidth="1"/>
    <col min="2053" max="2053" width="17.28515625" style="230" customWidth="1"/>
    <col min="2054" max="2054" width="12.140625" style="230" customWidth="1"/>
    <col min="2055" max="2055" width="11.140625" style="230" customWidth="1"/>
    <col min="2056" max="2056" width="0.5703125" style="230" customWidth="1"/>
    <col min="2057" max="2057" width="3.140625" style="230" customWidth="1"/>
    <col min="2058" max="2058" width="3.28515625" style="230" customWidth="1"/>
    <col min="2059" max="2059" width="17.7109375" style="230" customWidth="1"/>
    <col min="2060" max="2060" width="11.28515625" style="230" bestFit="1" customWidth="1"/>
    <col min="2061" max="2061" width="10.5703125" style="230" bestFit="1" customWidth="1"/>
    <col min="2062" max="2062" width="0.85546875" style="230" customWidth="1"/>
    <col min="2063" max="2063" width="17.42578125" style="230" customWidth="1"/>
    <col min="2064" max="2064" width="11.28515625" style="230" bestFit="1" customWidth="1"/>
    <col min="2065" max="2065" width="11.5703125" style="230" customWidth="1"/>
    <col min="2066" max="2304" width="9.140625" style="230"/>
    <col min="2305" max="2305" width="18.5703125" style="230" customWidth="1"/>
    <col min="2306" max="2306" width="11.28515625" style="230" customWidth="1"/>
    <col min="2307" max="2307" width="10.5703125" style="230" bestFit="1" customWidth="1"/>
    <col min="2308" max="2308" width="1.42578125" style="230" customWidth="1"/>
    <col min="2309" max="2309" width="17.28515625" style="230" customWidth="1"/>
    <col min="2310" max="2310" width="12.140625" style="230" customWidth="1"/>
    <col min="2311" max="2311" width="11.140625" style="230" customWidth="1"/>
    <col min="2312" max="2312" width="0.5703125" style="230" customWidth="1"/>
    <col min="2313" max="2313" width="3.140625" style="230" customWidth="1"/>
    <col min="2314" max="2314" width="3.28515625" style="230" customWidth="1"/>
    <col min="2315" max="2315" width="17.7109375" style="230" customWidth="1"/>
    <col min="2316" max="2316" width="11.28515625" style="230" bestFit="1" customWidth="1"/>
    <col min="2317" max="2317" width="10.5703125" style="230" bestFit="1" customWidth="1"/>
    <col min="2318" max="2318" width="0.85546875" style="230" customWidth="1"/>
    <col min="2319" max="2319" width="17.42578125" style="230" customWidth="1"/>
    <col min="2320" max="2320" width="11.28515625" style="230" bestFit="1" customWidth="1"/>
    <col min="2321" max="2321" width="11.5703125" style="230" customWidth="1"/>
    <col min="2322" max="2560" width="9.140625" style="230"/>
    <col min="2561" max="2561" width="18.5703125" style="230" customWidth="1"/>
    <col min="2562" max="2562" width="11.28515625" style="230" customWidth="1"/>
    <col min="2563" max="2563" width="10.5703125" style="230" bestFit="1" customWidth="1"/>
    <col min="2564" max="2564" width="1.42578125" style="230" customWidth="1"/>
    <col min="2565" max="2565" width="17.28515625" style="230" customWidth="1"/>
    <col min="2566" max="2566" width="12.140625" style="230" customWidth="1"/>
    <col min="2567" max="2567" width="11.140625" style="230" customWidth="1"/>
    <col min="2568" max="2568" width="0.5703125" style="230" customWidth="1"/>
    <col min="2569" max="2569" width="3.140625" style="230" customWidth="1"/>
    <col min="2570" max="2570" width="3.28515625" style="230" customWidth="1"/>
    <col min="2571" max="2571" width="17.7109375" style="230" customWidth="1"/>
    <col min="2572" max="2572" width="11.28515625" style="230" bestFit="1" customWidth="1"/>
    <col min="2573" max="2573" width="10.5703125" style="230" bestFit="1" customWidth="1"/>
    <col min="2574" max="2574" width="0.85546875" style="230" customWidth="1"/>
    <col min="2575" max="2575" width="17.42578125" style="230" customWidth="1"/>
    <col min="2576" max="2576" width="11.28515625" style="230" bestFit="1" customWidth="1"/>
    <col min="2577" max="2577" width="11.5703125" style="230" customWidth="1"/>
    <col min="2578" max="2816" width="9.140625" style="230"/>
    <col min="2817" max="2817" width="18.5703125" style="230" customWidth="1"/>
    <col min="2818" max="2818" width="11.28515625" style="230" customWidth="1"/>
    <col min="2819" max="2819" width="10.5703125" style="230" bestFit="1" customWidth="1"/>
    <col min="2820" max="2820" width="1.42578125" style="230" customWidth="1"/>
    <col min="2821" max="2821" width="17.28515625" style="230" customWidth="1"/>
    <col min="2822" max="2822" width="12.140625" style="230" customWidth="1"/>
    <col min="2823" max="2823" width="11.140625" style="230" customWidth="1"/>
    <col min="2824" max="2824" width="0.5703125" style="230" customWidth="1"/>
    <col min="2825" max="2825" width="3.140625" style="230" customWidth="1"/>
    <col min="2826" max="2826" width="3.28515625" style="230" customWidth="1"/>
    <col min="2827" max="2827" width="17.7109375" style="230" customWidth="1"/>
    <col min="2828" max="2828" width="11.28515625" style="230" bestFit="1" customWidth="1"/>
    <col min="2829" max="2829" width="10.5703125" style="230" bestFit="1" customWidth="1"/>
    <col min="2830" max="2830" width="0.85546875" style="230" customWidth="1"/>
    <col min="2831" max="2831" width="17.42578125" style="230" customWidth="1"/>
    <col min="2832" max="2832" width="11.28515625" style="230" bestFit="1" customWidth="1"/>
    <col min="2833" max="2833" width="11.5703125" style="230" customWidth="1"/>
    <col min="2834" max="3072" width="9.140625" style="230"/>
    <col min="3073" max="3073" width="18.5703125" style="230" customWidth="1"/>
    <col min="3074" max="3074" width="11.28515625" style="230" customWidth="1"/>
    <col min="3075" max="3075" width="10.5703125" style="230" bestFit="1" customWidth="1"/>
    <col min="3076" max="3076" width="1.42578125" style="230" customWidth="1"/>
    <col min="3077" max="3077" width="17.28515625" style="230" customWidth="1"/>
    <col min="3078" max="3078" width="12.140625" style="230" customWidth="1"/>
    <col min="3079" max="3079" width="11.140625" style="230" customWidth="1"/>
    <col min="3080" max="3080" width="0.5703125" style="230" customWidth="1"/>
    <col min="3081" max="3081" width="3.140625" style="230" customWidth="1"/>
    <col min="3082" max="3082" width="3.28515625" style="230" customWidth="1"/>
    <col min="3083" max="3083" width="17.7109375" style="230" customWidth="1"/>
    <col min="3084" max="3084" width="11.28515625" style="230" bestFit="1" customWidth="1"/>
    <col min="3085" max="3085" width="10.5703125" style="230" bestFit="1" customWidth="1"/>
    <col min="3086" max="3086" width="0.85546875" style="230" customWidth="1"/>
    <col min="3087" max="3087" width="17.42578125" style="230" customWidth="1"/>
    <col min="3088" max="3088" width="11.28515625" style="230" bestFit="1" customWidth="1"/>
    <col min="3089" max="3089" width="11.5703125" style="230" customWidth="1"/>
    <col min="3090" max="3328" width="9.140625" style="230"/>
    <col min="3329" max="3329" width="18.5703125" style="230" customWidth="1"/>
    <col min="3330" max="3330" width="11.28515625" style="230" customWidth="1"/>
    <col min="3331" max="3331" width="10.5703125" style="230" bestFit="1" customWidth="1"/>
    <col min="3332" max="3332" width="1.42578125" style="230" customWidth="1"/>
    <col min="3333" max="3333" width="17.28515625" style="230" customWidth="1"/>
    <col min="3334" max="3334" width="12.140625" style="230" customWidth="1"/>
    <col min="3335" max="3335" width="11.140625" style="230" customWidth="1"/>
    <col min="3336" max="3336" width="0.5703125" style="230" customWidth="1"/>
    <col min="3337" max="3337" width="3.140625" style="230" customWidth="1"/>
    <col min="3338" max="3338" width="3.28515625" style="230" customWidth="1"/>
    <col min="3339" max="3339" width="17.7109375" style="230" customWidth="1"/>
    <col min="3340" max="3340" width="11.28515625" style="230" bestFit="1" customWidth="1"/>
    <col min="3341" max="3341" width="10.5703125" style="230" bestFit="1" customWidth="1"/>
    <col min="3342" max="3342" width="0.85546875" style="230" customWidth="1"/>
    <col min="3343" max="3343" width="17.42578125" style="230" customWidth="1"/>
    <col min="3344" max="3344" width="11.28515625" style="230" bestFit="1" customWidth="1"/>
    <col min="3345" max="3345" width="11.5703125" style="230" customWidth="1"/>
    <col min="3346" max="3584" width="9.140625" style="230"/>
    <col min="3585" max="3585" width="18.5703125" style="230" customWidth="1"/>
    <col min="3586" max="3586" width="11.28515625" style="230" customWidth="1"/>
    <col min="3587" max="3587" width="10.5703125" style="230" bestFit="1" customWidth="1"/>
    <col min="3588" max="3588" width="1.42578125" style="230" customWidth="1"/>
    <col min="3589" max="3589" width="17.28515625" style="230" customWidth="1"/>
    <col min="3590" max="3590" width="12.140625" style="230" customWidth="1"/>
    <col min="3591" max="3591" width="11.140625" style="230" customWidth="1"/>
    <col min="3592" max="3592" width="0.5703125" style="230" customWidth="1"/>
    <col min="3593" max="3593" width="3.140625" style="230" customWidth="1"/>
    <col min="3594" max="3594" width="3.28515625" style="230" customWidth="1"/>
    <col min="3595" max="3595" width="17.7109375" style="230" customWidth="1"/>
    <col min="3596" max="3596" width="11.28515625" style="230" bestFit="1" customWidth="1"/>
    <col min="3597" max="3597" width="10.5703125" style="230" bestFit="1" customWidth="1"/>
    <col min="3598" max="3598" width="0.85546875" style="230" customWidth="1"/>
    <col min="3599" max="3599" width="17.42578125" style="230" customWidth="1"/>
    <col min="3600" max="3600" width="11.28515625" style="230" bestFit="1" customWidth="1"/>
    <col min="3601" max="3601" width="11.5703125" style="230" customWidth="1"/>
    <col min="3602" max="3840" width="9.140625" style="230"/>
    <col min="3841" max="3841" width="18.5703125" style="230" customWidth="1"/>
    <col min="3842" max="3842" width="11.28515625" style="230" customWidth="1"/>
    <col min="3843" max="3843" width="10.5703125" style="230" bestFit="1" customWidth="1"/>
    <col min="3844" max="3844" width="1.42578125" style="230" customWidth="1"/>
    <col min="3845" max="3845" width="17.28515625" style="230" customWidth="1"/>
    <col min="3846" max="3846" width="12.140625" style="230" customWidth="1"/>
    <col min="3847" max="3847" width="11.140625" style="230" customWidth="1"/>
    <col min="3848" max="3848" width="0.5703125" style="230" customWidth="1"/>
    <col min="3849" max="3849" width="3.140625" style="230" customWidth="1"/>
    <col min="3850" max="3850" width="3.28515625" style="230" customWidth="1"/>
    <col min="3851" max="3851" width="17.7109375" style="230" customWidth="1"/>
    <col min="3852" max="3852" width="11.28515625" style="230" bestFit="1" customWidth="1"/>
    <col min="3853" max="3853" width="10.5703125" style="230" bestFit="1" customWidth="1"/>
    <col min="3854" max="3854" width="0.85546875" style="230" customWidth="1"/>
    <col min="3855" max="3855" width="17.42578125" style="230" customWidth="1"/>
    <col min="3856" max="3856" width="11.28515625" style="230" bestFit="1" customWidth="1"/>
    <col min="3857" max="3857" width="11.5703125" style="230" customWidth="1"/>
    <col min="3858" max="4096" width="9.140625" style="230"/>
    <col min="4097" max="4097" width="18.5703125" style="230" customWidth="1"/>
    <col min="4098" max="4098" width="11.28515625" style="230" customWidth="1"/>
    <col min="4099" max="4099" width="10.5703125" style="230" bestFit="1" customWidth="1"/>
    <col min="4100" max="4100" width="1.42578125" style="230" customWidth="1"/>
    <col min="4101" max="4101" width="17.28515625" style="230" customWidth="1"/>
    <col min="4102" max="4102" width="12.140625" style="230" customWidth="1"/>
    <col min="4103" max="4103" width="11.140625" style="230" customWidth="1"/>
    <col min="4104" max="4104" width="0.5703125" style="230" customWidth="1"/>
    <col min="4105" max="4105" width="3.140625" style="230" customWidth="1"/>
    <col min="4106" max="4106" width="3.28515625" style="230" customWidth="1"/>
    <col min="4107" max="4107" width="17.7109375" style="230" customWidth="1"/>
    <col min="4108" max="4108" width="11.28515625" style="230" bestFit="1" customWidth="1"/>
    <col min="4109" max="4109" width="10.5703125" style="230" bestFit="1" customWidth="1"/>
    <col min="4110" max="4110" width="0.85546875" style="230" customWidth="1"/>
    <col min="4111" max="4111" width="17.42578125" style="230" customWidth="1"/>
    <col min="4112" max="4112" width="11.28515625" style="230" bestFit="1" customWidth="1"/>
    <col min="4113" max="4113" width="11.5703125" style="230" customWidth="1"/>
    <col min="4114" max="4352" width="9.140625" style="230"/>
    <col min="4353" max="4353" width="18.5703125" style="230" customWidth="1"/>
    <col min="4354" max="4354" width="11.28515625" style="230" customWidth="1"/>
    <col min="4355" max="4355" width="10.5703125" style="230" bestFit="1" customWidth="1"/>
    <col min="4356" max="4356" width="1.42578125" style="230" customWidth="1"/>
    <col min="4357" max="4357" width="17.28515625" style="230" customWidth="1"/>
    <col min="4358" max="4358" width="12.140625" style="230" customWidth="1"/>
    <col min="4359" max="4359" width="11.140625" style="230" customWidth="1"/>
    <col min="4360" max="4360" width="0.5703125" style="230" customWidth="1"/>
    <col min="4361" max="4361" width="3.140625" style="230" customWidth="1"/>
    <col min="4362" max="4362" width="3.28515625" style="230" customWidth="1"/>
    <col min="4363" max="4363" width="17.7109375" style="230" customWidth="1"/>
    <col min="4364" max="4364" width="11.28515625" style="230" bestFit="1" customWidth="1"/>
    <col min="4365" max="4365" width="10.5703125" style="230" bestFit="1" customWidth="1"/>
    <col min="4366" max="4366" width="0.85546875" style="230" customWidth="1"/>
    <col min="4367" max="4367" width="17.42578125" style="230" customWidth="1"/>
    <col min="4368" max="4368" width="11.28515625" style="230" bestFit="1" customWidth="1"/>
    <col min="4369" max="4369" width="11.5703125" style="230" customWidth="1"/>
    <col min="4370" max="4608" width="9.140625" style="230"/>
    <col min="4609" max="4609" width="18.5703125" style="230" customWidth="1"/>
    <col min="4610" max="4610" width="11.28515625" style="230" customWidth="1"/>
    <col min="4611" max="4611" width="10.5703125" style="230" bestFit="1" customWidth="1"/>
    <col min="4612" max="4612" width="1.42578125" style="230" customWidth="1"/>
    <col min="4613" max="4613" width="17.28515625" style="230" customWidth="1"/>
    <col min="4614" max="4614" width="12.140625" style="230" customWidth="1"/>
    <col min="4615" max="4615" width="11.140625" style="230" customWidth="1"/>
    <col min="4616" max="4616" width="0.5703125" style="230" customWidth="1"/>
    <col min="4617" max="4617" width="3.140625" style="230" customWidth="1"/>
    <col min="4618" max="4618" width="3.28515625" style="230" customWidth="1"/>
    <col min="4619" max="4619" width="17.7109375" style="230" customWidth="1"/>
    <col min="4620" max="4620" width="11.28515625" style="230" bestFit="1" customWidth="1"/>
    <col min="4621" max="4621" width="10.5703125" style="230" bestFit="1" customWidth="1"/>
    <col min="4622" max="4622" width="0.85546875" style="230" customWidth="1"/>
    <col min="4623" max="4623" width="17.42578125" style="230" customWidth="1"/>
    <col min="4624" max="4624" width="11.28515625" style="230" bestFit="1" customWidth="1"/>
    <col min="4625" max="4625" width="11.5703125" style="230" customWidth="1"/>
    <col min="4626" max="4864" width="9.140625" style="230"/>
    <col min="4865" max="4865" width="18.5703125" style="230" customWidth="1"/>
    <col min="4866" max="4866" width="11.28515625" style="230" customWidth="1"/>
    <col min="4867" max="4867" width="10.5703125" style="230" bestFit="1" customWidth="1"/>
    <col min="4868" max="4868" width="1.42578125" style="230" customWidth="1"/>
    <col min="4869" max="4869" width="17.28515625" style="230" customWidth="1"/>
    <col min="4870" max="4870" width="12.140625" style="230" customWidth="1"/>
    <col min="4871" max="4871" width="11.140625" style="230" customWidth="1"/>
    <col min="4872" max="4872" width="0.5703125" style="230" customWidth="1"/>
    <col min="4873" max="4873" width="3.140625" style="230" customWidth="1"/>
    <col min="4874" max="4874" width="3.28515625" style="230" customWidth="1"/>
    <col min="4875" max="4875" width="17.7109375" style="230" customWidth="1"/>
    <col min="4876" max="4876" width="11.28515625" style="230" bestFit="1" customWidth="1"/>
    <col min="4877" max="4877" width="10.5703125" style="230" bestFit="1" customWidth="1"/>
    <col min="4878" max="4878" width="0.85546875" style="230" customWidth="1"/>
    <col min="4879" max="4879" width="17.42578125" style="230" customWidth="1"/>
    <col min="4880" max="4880" width="11.28515625" style="230" bestFit="1" customWidth="1"/>
    <col min="4881" max="4881" width="11.5703125" style="230" customWidth="1"/>
    <col min="4882" max="5120" width="9.140625" style="230"/>
    <col min="5121" max="5121" width="18.5703125" style="230" customWidth="1"/>
    <col min="5122" max="5122" width="11.28515625" style="230" customWidth="1"/>
    <col min="5123" max="5123" width="10.5703125" style="230" bestFit="1" customWidth="1"/>
    <col min="5124" max="5124" width="1.42578125" style="230" customWidth="1"/>
    <col min="5125" max="5125" width="17.28515625" style="230" customWidth="1"/>
    <col min="5126" max="5126" width="12.140625" style="230" customWidth="1"/>
    <col min="5127" max="5127" width="11.140625" style="230" customWidth="1"/>
    <col min="5128" max="5128" width="0.5703125" style="230" customWidth="1"/>
    <col min="5129" max="5129" width="3.140625" style="230" customWidth="1"/>
    <col min="5130" max="5130" width="3.28515625" style="230" customWidth="1"/>
    <col min="5131" max="5131" width="17.7109375" style="230" customWidth="1"/>
    <col min="5132" max="5132" width="11.28515625" style="230" bestFit="1" customWidth="1"/>
    <col min="5133" max="5133" width="10.5703125" style="230" bestFit="1" customWidth="1"/>
    <col min="5134" max="5134" width="0.85546875" style="230" customWidth="1"/>
    <col min="5135" max="5135" width="17.42578125" style="230" customWidth="1"/>
    <col min="5136" max="5136" width="11.28515625" style="230" bestFit="1" customWidth="1"/>
    <col min="5137" max="5137" width="11.5703125" style="230" customWidth="1"/>
    <col min="5138" max="5376" width="9.140625" style="230"/>
    <col min="5377" max="5377" width="18.5703125" style="230" customWidth="1"/>
    <col min="5378" max="5378" width="11.28515625" style="230" customWidth="1"/>
    <col min="5379" max="5379" width="10.5703125" style="230" bestFit="1" customWidth="1"/>
    <col min="5380" max="5380" width="1.42578125" style="230" customWidth="1"/>
    <col min="5381" max="5381" width="17.28515625" style="230" customWidth="1"/>
    <col min="5382" max="5382" width="12.140625" style="230" customWidth="1"/>
    <col min="5383" max="5383" width="11.140625" style="230" customWidth="1"/>
    <col min="5384" max="5384" width="0.5703125" style="230" customWidth="1"/>
    <col min="5385" max="5385" width="3.140625" style="230" customWidth="1"/>
    <col min="5386" max="5386" width="3.28515625" style="230" customWidth="1"/>
    <col min="5387" max="5387" width="17.7109375" style="230" customWidth="1"/>
    <col min="5388" max="5388" width="11.28515625" style="230" bestFit="1" customWidth="1"/>
    <col min="5389" max="5389" width="10.5703125" style="230" bestFit="1" customWidth="1"/>
    <col min="5390" max="5390" width="0.85546875" style="230" customWidth="1"/>
    <col min="5391" max="5391" width="17.42578125" style="230" customWidth="1"/>
    <col min="5392" max="5392" width="11.28515625" style="230" bestFit="1" customWidth="1"/>
    <col min="5393" max="5393" width="11.5703125" style="230" customWidth="1"/>
    <col min="5394" max="5632" width="9.140625" style="230"/>
    <col min="5633" max="5633" width="18.5703125" style="230" customWidth="1"/>
    <col min="5634" max="5634" width="11.28515625" style="230" customWidth="1"/>
    <col min="5635" max="5635" width="10.5703125" style="230" bestFit="1" customWidth="1"/>
    <col min="5636" max="5636" width="1.42578125" style="230" customWidth="1"/>
    <col min="5637" max="5637" width="17.28515625" style="230" customWidth="1"/>
    <col min="5638" max="5638" width="12.140625" style="230" customWidth="1"/>
    <col min="5639" max="5639" width="11.140625" style="230" customWidth="1"/>
    <col min="5640" max="5640" width="0.5703125" style="230" customWidth="1"/>
    <col min="5641" max="5641" width="3.140625" style="230" customWidth="1"/>
    <col min="5642" max="5642" width="3.28515625" style="230" customWidth="1"/>
    <col min="5643" max="5643" width="17.7109375" style="230" customWidth="1"/>
    <col min="5644" max="5644" width="11.28515625" style="230" bestFit="1" customWidth="1"/>
    <col min="5645" max="5645" width="10.5703125" style="230" bestFit="1" customWidth="1"/>
    <col min="5646" max="5646" width="0.85546875" style="230" customWidth="1"/>
    <col min="5647" max="5647" width="17.42578125" style="230" customWidth="1"/>
    <col min="5648" max="5648" width="11.28515625" style="230" bestFit="1" customWidth="1"/>
    <col min="5649" max="5649" width="11.5703125" style="230" customWidth="1"/>
    <col min="5650" max="5888" width="9.140625" style="230"/>
    <col min="5889" max="5889" width="18.5703125" style="230" customWidth="1"/>
    <col min="5890" max="5890" width="11.28515625" style="230" customWidth="1"/>
    <col min="5891" max="5891" width="10.5703125" style="230" bestFit="1" customWidth="1"/>
    <col min="5892" max="5892" width="1.42578125" style="230" customWidth="1"/>
    <col min="5893" max="5893" width="17.28515625" style="230" customWidth="1"/>
    <col min="5894" max="5894" width="12.140625" style="230" customWidth="1"/>
    <col min="5895" max="5895" width="11.140625" style="230" customWidth="1"/>
    <col min="5896" max="5896" width="0.5703125" style="230" customWidth="1"/>
    <col min="5897" max="5897" width="3.140625" style="230" customWidth="1"/>
    <col min="5898" max="5898" width="3.28515625" style="230" customWidth="1"/>
    <col min="5899" max="5899" width="17.7109375" style="230" customWidth="1"/>
    <col min="5900" max="5900" width="11.28515625" style="230" bestFit="1" customWidth="1"/>
    <col min="5901" max="5901" width="10.5703125" style="230" bestFit="1" customWidth="1"/>
    <col min="5902" max="5902" width="0.85546875" style="230" customWidth="1"/>
    <col min="5903" max="5903" width="17.42578125" style="230" customWidth="1"/>
    <col min="5904" max="5904" width="11.28515625" style="230" bestFit="1" customWidth="1"/>
    <col min="5905" max="5905" width="11.5703125" style="230" customWidth="1"/>
    <col min="5906" max="6144" width="9.140625" style="230"/>
    <col min="6145" max="6145" width="18.5703125" style="230" customWidth="1"/>
    <col min="6146" max="6146" width="11.28515625" style="230" customWidth="1"/>
    <col min="6147" max="6147" width="10.5703125" style="230" bestFit="1" customWidth="1"/>
    <col min="6148" max="6148" width="1.42578125" style="230" customWidth="1"/>
    <col min="6149" max="6149" width="17.28515625" style="230" customWidth="1"/>
    <col min="6150" max="6150" width="12.140625" style="230" customWidth="1"/>
    <col min="6151" max="6151" width="11.140625" style="230" customWidth="1"/>
    <col min="6152" max="6152" width="0.5703125" style="230" customWidth="1"/>
    <col min="6153" max="6153" width="3.140625" style="230" customWidth="1"/>
    <col min="6154" max="6154" width="3.28515625" style="230" customWidth="1"/>
    <col min="6155" max="6155" width="17.7109375" style="230" customWidth="1"/>
    <col min="6156" max="6156" width="11.28515625" style="230" bestFit="1" customWidth="1"/>
    <col min="6157" max="6157" width="10.5703125" style="230" bestFit="1" customWidth="1"/>
    <col min="6158" max="6158" width="0.85546875" style="230" customWidth="1"/>
    <col min="6159" max="6159" width="17.42578125" style="230" customWidth="1"/>
    <col min="6160" max="6160" width="11.28515625" style="230" bestFit="1" customWidth="1"/>
    <col min="6161" max="6161" width="11.5703125" style="230" customWidth="1"/>
    <col min="6162" max="6400" width="9.140625" style="230"/>
    <col min="6401" max="6401" width="18.5703125" style="230" customWidth="1"/>
    <col min="6402" max="6402" width="11.28515625" style="230" customWidth="1"/>
    <col min="6403" max="6403" width="10.5703125" style="230" bestFit="1" customWidth="1"/>
    <col min="6404" max="6404" width="1.42578125" style="230" customWidth="1"/>
    <col min="6405" max="6405" width="17.28515625" style="230" customWidth="1"/>
    <col min="6406" max="6406" width="12.140625" style="230" customWidth="1"/>
    <col min="6407" max="6407" width="11.140625" style="230" customWidth="1"/>
    <col min="6408" max="6408" width="0.5703125" style="230" customWidth="1"/>
    <col min="6409" max="6409" width="3.140625" style="230" customWidth="1"/>
    <col min="6410" max="6410" width="3.28515625" style="230" customWidth="1"/>
    <col min="6411" max="6411" width="17.7109375" style="230" customWidth="1"/>
    <col min="6412" max="6412" width="11.28515625" style="230" bestFit="1" customWidth="1"/>
    <col min="6413" max="6413" width="10.5703125" style="230" bestFit="1" customWidth="1"/>
    <col min="6414" max="6414" width="0.85546875" style="230" customWidth="1"/>
    <col min="6415" max="6415" width="17.42578125" style="230" customWidth="1"/>
    <col min="6416" max="6416" width="11.28515625" style="230" bestFit="1" customWidth="1"/>
    <col min="6417" max="6417" width="11.5703125" style="230" customWidth="1"/>
    <col min="6418" max="6656" width="9.140625" style="230"/>
    <col min="6657" max="6657" width="18.5703125" style="230" customWidth="1"/>
    <col min="6658" max="6658" width="11.28515625" style="230" customWidth="1"/>
    <col min="6659" max="6659" width="10.5703125" style="230" bestFit="1" customWidth="1"/>
    <col min="6660" max="6660" width="1.42578125" style="230" customWidth="1"/>
    <col min="6661" max="6661" width="17.28515625" style="230" customWidth="1"/>
    <col min="6662" max="6662" width="12.140625" style="230" customWidth="1"/>
    <col min="6663" max="6663" width="11.140625" style="230" customWidth="1"/>
    <col min="6664" max="6664" width="0.5703125" style="230" customWidth="1"/>
    <col min="6665" max="6665" width="3.140625" style="230" customWidth="1"/>
    <col min="6666" max="6666" width="3.28515625" style="230" customWidth="1"/>
    <col min="6667" max="6667" width="17.7109375" style="230" customWidth="1"/>
    <col min="6668" max="6668" width="11.28515625" style="230" bestFit="1" customWidth="1"/>
    <col min="6669" max="6669" width="10.5703125" style="230" bestFit="1" customWidth="1"/>
    <col min="6670" max="6670" width="0.85546875" style="230" customWidth="1"/>
    <col min="6671" max="6671" width="17.42578125" style="230" customWidth="1"/>
    <col min="6672" max="6672" width="11.28515625" style="230" bestFit="1" customWidth="1"/>
    <col min="6673" max="6673" width="11.5703125" style="230" customWidth="1"/>
    <col min="6674" max="6912" width="9.140625" style="230"/>
    <col min="6913" max="6913" width="18.5703125" style="230" customWidth="1"/>
    <col min="6914" max="6914" width="11.28515625" style="230" customWidth="1"/>
    <col min="6915" max="6915" width="10.5703125" style="230" bestFit="1" customWidth="1"/>
    <col min="6916" max="6916" width="1.42578125" style="230" customWidth="1"/>
    <col min="6917" max="6917" width="17.28515625" style="230" customWidth="1"/>
    <col min="6918" max="6918" width="12.140625" style="230" customWidth="1"/>
    <col min="6919" max="6919" width="11.140625" style="230" customWidth="1"/>
    <col min="6920" max="6920" width="0.5703125" style="230" customWidth="1"/>
    <col min="6921" max="6921" width="3.140625" style="230" customWidth="1"/>
    <col min="6922" max="6922" width="3.28515625" style="230" customWidth="1"/>
    <col min="6923" max="6923" width="17.7109375" style="230" customWidth="1"/>
    <col min="6924" max="6924" width="11.28515625" style="230" bestFit="1" customWidth="1"/>
    <col min="6925" max="6925" width="10.5703125" style="230" bestFit="1" customWidth="1"/>
    <col min="6926" max="6926" width="0.85546875" style="230" customWidth="1"/>
    <col min="6927" max="6927" width="17.42578125" style="230" customWidth="1"/>
    <col min="6928" max="6928" width="11.28515625" style="230" bestFit="1" customWidth="1"/>
    <col min="6929" max="6929" width="11.5703125" style="230" customWidth="1"/>
    <col min="6930" max="7168" width="9.140625" style="230"/>
    <col min="7169" max="7169" width="18.5703125" style="230" customWidth="1"/>
    <col min="7170" max="7170" width="11.28515625" style="230" customWidth="1"/>
    <col min="7171" max="7171" width="10.5703125" style="230" bestFit="1" customWidth="1"/>
    <col min="7172" max="7172" width="1.42578125" style="230" customWidth="1"/>
    <col min="7173" max="7173" width="17.28515625" style="230" customWidth="1"/>
    <col min="7174" max="7174" width="12.140625" style="230" customWidth="1"/>
    <col min="7175" max="7175" width="11.140625" style="230" customWidth="1"/>
    <col min="7176" max="7176" width="0.5703125" style="230" customWidth="1"/>
    <col min="7177" max="7177" width="3.140625" style="230" customWidth="1"/>
    <col min="7178" max="7178" width="3.28515625" style="230" customWidth="1"/>
    <col min="7179" max="7179" width="17.7109375" style="230" customWidth="1"/>
    <col min="7180" max="7180" width="11.28515625" style="230" bestFit="1" customWidth="1"/>
    <col min="7181" max="7181" width="10.5703125" style="230" bestFit="1" customWidth="1"/>
    <col min="7182" max="7182" width="0.85546875" style="230" customWidth="1"/>
    <col min="7183" max="7183" width="17.42578125" style="230" customWidth="1"/>
    <col min="7184" max="7184" width="11.28515625" style="230" bestFit="1" customWidth="1"/>
    <col min="7185" max="7185" width="11.5703125" style="230" customWidth="1"/>
    <col min="7186" max="7424" width="9.140625" style="230"/>
    <col min="7425" max="7425" width="18.5703125" style="230" customWidth="1"/>
    <col min="7426" max="7426" width="11.28515625" style="230" customWidth="1"/>
    <col min="7427" max="7427" width="10.5703125" style="230" bestFit="1" customWidth="1"/>
    <col min="7428" max="7428" width="1.42578125" style="230" customWidth="1"/>
    <col min="7429" max="7429" width="17.28515625" style="230" customWidth="1"/>
    <col min="7430" max="7430" width="12.140625" style="230" customWidth="1"/>
    <col min="7431" max="7431" width="11.140625" style="230" customWidth="1"/>
    <col min="7432" max="7432" width="0.5703125" style="230" customWidth="1"/>
    <col min="7433" max="7433" width="3.140625" style="230" customWidth="1"/>
    <col min="7434" max="7434" width="3.28515625" style="230" customWidth="1"/>
    <col min="7435" max="7435" width="17.7109375" style="230" customWidth="1"/>
    <col min="7436" max="7436" width="11.28515625" style="230" bestFit="1" customWidth="1"/>
    <col min="7437" max="7437" width="10.5703125" style="230" bestFit="1" customWidth="1"/>
    <col min="7438" max="7438" width="0.85546875" style="230" customWidth="1"/>
    <col min="7439" max="7439" width="17.42578125" style="230" customWidth="1"/>
    <col min="7440" max="7440" width="11.28515625" style="230" bestFit="1" customWidth="1"/>
    <col min="7441" max="7441" width="11.5703125" style="230" customWidth="1"/>
    <col min="7442" max="7680" width="9.140625" style="230"/>
    <col min="7681" max="7681" width="18.5703125" style="230" customWidth="1"/>
    <col min="7682" max="7682" width="11.28515625" style="230" customWidth="1"/>
    <col min="7683" max="7683" width="10.5703125" style="230" bestFit="1" customWidth="1"/>
    <col min="7684" max="7684" width="1.42578125" style="230" customWidth="1"/>
    <col min="7685" max="7685" width="17.28515625" style="230" customWidth="1"/>
    <col min="7686" max="7686" width="12.140625" style="230" customWidth="1"/>
    <col min="7687" max="7687" width="11.140625" style="230" customWidth="1"/>
    <col min="7688" max="7688" width="0.5703125" style="230" customWidth="1"/>
    <col min="7689" max="7689" width="3.140625" style="230" customWidth="1"/>
    <col min="7690" max="7690" width="3.28515625" style="230" customWidth="1"/>
    <col min="7691" max="7691" width="17.7109375" style="230" customWidth="1"/>
    <col min="7692" max="7692" width="11.28515625" style="230" bestFit="1" customWidth="1"/>
    <col min="7693" max="7693" width="10.5703125" style="230" bestFit="1" customWidth="1"/>
    <col min="7694" max="7694" width="0.85546875" style="230" customWidth="1"/>
    <col min="7695" max="7695" width="17.42578125" style="230" customWidth="1"/>
    <col min="7696" max="7696" width="11.28515625" style="230" bestFit="1" customWidth="1"/>
    <col min="7697" max="7697" width="11.5703125" style="230" customWidth="1"/>
    <col min="7698" max="7936" width="9.140625" style="230"/>
    <col min="7937" max="7937" width="18.5703125" style="230" customWidth="1"/>
    <col min="7938" max="7938" width="11.28515625" style="230" customWidth="1"/>
    <col min="7939" max="7939" width="10.5703125" style="230" bestFit="1" customWidth="1"/>
    <col min="7940" max="7940" width="1.42578125" style="230" customWidth="1"/>
    <col min="7941" max="7941" width="17.28515625" style="230" customWidth="1"/>
    <col min="7942" max="7942" width="12.140625" style="230" customWidth="1"/>
    <col min="7943" max="7943" width="11.140625" style="230" customWidth="1"/>
    <col min="7944" max="7944" width="0.5703125" style="230" customWidth="1"/>
    <col min="7945" max="7945" width="3.140625" style="230" customWidth="1"/>
    <col min="7946" max="7946" width="3.28515625" style="230" customWidth="1"/>
    <col min="7947" max="7947" width="17.7109375" style="230" customWidth="1"/>
    <col min="7948" max="7948" width="11.28515625" style="230" bestFit="1" customWidth="1"/>
    <col min="7949" max="7949" width="10.5703125" style="230" bestFit="1" customWidth="1"/>
    <col min="7950" max="7950" width="0.85546875" style="230" customWidth="1"/>
    <col min="7951" max="7951" width="17.42578125" style="230" customWidth="1"/>
    <col min="7952" max="7952" width="11.28515625" style="230" bestFit="1" customWidth="1"/>
    <col min="7953" max="7953" width="11.5703125" style="230" customWidth="1"/>
    <col min="7954" max="8192" width="9.140625" style="230"/>
    <col min="8193" max="8193" width="18.5703125" style="230" customWidth="1"/>
    <col min="8194" max="8194" width="11.28515625" style="230" customWidth="1"/>
    <col min="8195" max="8195" width="10.5703125" style="230" bestFit="1" customWidth="1"/>
    <col min="8196" max="8196" width="1.42578125" style="230" customWidth="1"/>
    <col min="8197" max="8197" width="17.28515625" style="230" customWidth="1"/>
    <col min="8198" max="8198" width="12.140625" style="230" customWidth="1"/>
    <col min="8199" max="8199" width="11.140625" style="230" customWidth="1"/>
    <col min="8200" max="8200" width="0.5703125" style="230" customWidth="1"/>
    <col min="8201" max="8201" width="3.140625" style="230" customWidth="1"/>
    <col min="8202" max="8202" width="3.28515625" style="230" customWidth="1"/>
    <col min="8203" max="8203" width="17.7109375" style="230" customWidth="1"/>
    <col min="8204" max="8204" width="11.28515625" style="230" bestFit="1" customWidth="1"/>
    <col min="8205" max="8205" width="10.5703125" style="230" bestFit="1" customWidth="1"/>
    <col min="8206" max="8206" width="0.85546875" style="230" customWidth="1"/>
    <col min="8207" max="8207" width="17.42578125" style="230" customWidth="1"/>
    <col min="8208" max="8208" width="11.28515625" style="230" bestFit="1" customWidth="1"/>
    <col min="8209" max="8209" width="11.5703125" style="230" customWidth="1"/>
    <col min="8210" max="8448" width="9.140625" style="230"/>
    <col min="8449" max="8449" width="18.5703125" style="230" customWidth="1"/>
    <col min="8450" max="8450" width="11.28515625" style="230" customWidth="1"/>
    <col min="8451" max="8451" width="10.5703125" style="230" bestFit="1" customWidth="1"/>
    <col min="8452" max="8452" width="1.42578125" style="230" customWidth="1"/>
    <col min="8453" max="8453" width="17.28515625" style="230" customWidth="1"/>
    <col min="8454" max="8454" width="12.140625" style="230" customWidth="1"/>
    <col min="8455" max="8455" width="11.140625" style="230" customWidth="1"/>
    <col min="8456" max="8456" width="0.5703125" style="230" customWidth="1"/>
    <col min="8457" max="8457" width="3.140625" style="230" customWidth="1"/>
    <col min="8458" max="8458" width="3.28515625" style="230" customWidth="1"/>
    <col min="8459" max="8459" width="17.7109375" style="230" customWidth="1"/>
    <col min="8460" max="8460" width="11.28515625" style="230" bestFit="1" customWidth="1"/>
    <col min="8461" max="8461" width="10.5703125" style="230" bestFit="1" customWidth="1"/>
    <col min="8462" max="8462" width="0.85546875" style="230" customWidth="1"/>
    <col min="8463" max="8463" width="17.42578125" style="230" customWidth="1"/>
    <col min="8464" max="8464" width="11.28515625" style="230" bestFit="1" customWidth="1"/>
    <col min="8465" max="8465" width="11.5703125" style="230" customWidth="1"/>
    <col min="8466" max="8704" width="9.140625" style="230"/>
    <col min="8705" max="8705" width="18.5703125" style="230" customWidth="1"/>
    <col min="8706" max="8706" width="11.28515625" style="230" customWidth="1"/>
    <col min="8707" max="8707" width="10.5703125" style="230" bestFit="1" customWidth="1"/>
    <col min="8708" max="8708" width="1.42578125" style="230" customWidth="1"/>
    <col min="8709" max="8709" width="17.28515625" style="230" customWidth="1"/>
    <col min="8710" max="8710" width="12.140625" style="230" customWidth="1"/>
    <col min="8711" max="8711" width="11.140625" style="230" customWidth="1"/>
    <col min="8712" max="8712" width="0.5703125" style="230" customWidth="1"/>
    <col min="8713" max="8713" width="3.140625" style="230" customWidth="1"/>
    <col min="8714" max="8714" width="3.28515625" style="230" customWidth="1"/>
    <col min="8715" max="8715" width="17.7109375" style="230" customWidth="1"/>
    <col min="8716" max="8716" width="11.28515625" style="230" bestFit="1" customWidth="1"/>
    <col min="8717" max="8717" width="10.5703125" style="230" bestFit="1" customWidth="1"/>
    <col min="8718" max="8718" width="0.85546875" style="230" customWidth="1"/>
    <col min="8719" max="8719" width="17.42578125" style="230" customWidth="1"/>
    <col min="8720" max="8720" width="11.28515625" style="230" bestFit="1" customWidth="1"/>
    <col min="8721" max="8721" width="11.5703125" style="230" customWidth="1"/>
    <col min="8722" max="8960" width="9.140625" style="230"/>
    <col min="8961" max="8961" width="18.5703125" style="230" customWidth="1"/>
    <col min="8962" max="8962" width="11.28515625" style="230" customWidth="1"/>
    <col min="8963" max="8963" width="10.5703125" style="230" bestFit="1" customWidth="1"/>
    <col min="8964" max="8964" width="1.42578125" style="230" customWidth="1"/>
    <col min="8965" max="8965" width="17.28515625" style="230" customWidth="1"/>
    <col min="8966" max="8966" width="12.140625" style="230" customWidth="1"/>
    <col min="8967" max="8967" width="11.140625" style="230" customWidth="1"/>
    <col min="8968" max="8968" width="0.5703125" style="230" customWidth="1"/>
    <col min="8969" max="8969" width="3.140625" style="230" customWidth="1"/>
    <col min="8970" max="8970" width="3.28515625" style="230" customWidth="1"/>
    <col min="8971" max="8971" width="17.7109375" style="230" customWidth="1"/>
    <col min="8972" max="8972" width="11.28515625" style="230" bestFit="1" customWidth="1"/>
    <col min="8973" max="8973" width="10.5703125" style="230" bestFit="1" customWidth="1"/>
    <col min="8974" max="8974" width="0.85546875" style="230" customWidth="1"/>
    <col min="8975" max="8975" width="17.42578125" style="230" customWidth="1"/>
    <col min="8976" max="8976" width="11.28515625" style="230" bestFit="1" customWidth="1"/>
    <col min="8977" max="8977" width="11.5703125" style="230" customWidth="1"/>
    <col min="8978" max="9216" width="9.140625" style="230"/>
    <col min="9217" max="9217" width="18.5703125" style="230" customWidth="1"/>
    <col min="9218" max="9218" width="11.28515625" style="230" customWidth="1"/>
    <col min="9219" max="9219" width="10.5703125" style="230" bestFit="1" customWidth="1"/>
    <col min="9220" max="9220" width="1.42578125" style="230" customWidth="1"/>
    <col min="9221" max="9221" width="17.28515625" style="230" customWidth="1"/>
    <col min="9222" max="9222" width="12.140625" style="230" customWidth="1"/>
    <col min="9223" max="9223" width="11.140625" style="230" customWidth="1"/>
    <col min="9224" max="9224" width="0.5703125" style="230" customWidth="1"/>
    <col min="9225" max="9225" width="3.140625" style="230" customWidth="1"/>
    <col min="9226" max="9226" width="3.28515625" style="230" customWidth="1"/>
    <col min="9227" max="9227" width="17.7109375" style="230" customWidth="1"/>
    <col min="9228" max="9228" width="11.28515625" style="230" bestFit="1" customWidth="1"/>
    <col min="9229" max="9229" width="10.5703125" style="230" bestFit="1" customWidth="1"/>
    <col min="9230" max="9230" width="0.85546875" style="230" customWidth="1"/>
    <col min="9231" max="9231" width="17.42578125" style="230" customWidth="1"/>
    <col min="9232" max="9232" width="11.28515625" style="230" bestFit="1" customWidth="1"/>
    <col min="9233" max="9233" width="11.5703125" style="230" customWidth="1"/>
    <col min="9234" max="9472" width="9.140625" style="230"/>
    <col min="9473" max="9473" width="18.5703125" style="230" customWidth="1"/>
    <col min="9474" max="9474" width="11.28515625" style="230" customWidth="1"/>
    <col min="9475" max="9475" width="10.5703125" style="230" bestFit="1" customWidth="1"/>
    <col min="9476" max="9476" width="1.42578125" style="230" customWidth="1"/>
    <col min="9477" max="9477" width="17.28515625" style="230" customWidth="1"/>
    <col min="9478" max="9478" width="12.140625" style="230" customWidth="1"/>
    <col min="9479" max="9479" width="11.140625" style="230" customWidth="1"/>
    <col min="9480" max="9480" width="0.5703125" style="230" customWidth="1"/>
    <col min="9481" max="9481" width="3.140625" style="230" customWidth="1"/>
    <col min="9482" max="9482" width="3.28515625" style="230" customWidth="1"/>
    <col min="9483" max="9483" width="17.7109375" style="230" customWidth="1"/>
    <col min="9484" max="9484" width="11.28515625" style="230" bestFit="1" customWidth="1"/>
    <col min="9485" max="9485" width="10.5703125" style="230" bestFit="1" customWidth="1"/>
    <col min="9486" max="9486" width="0.85546875" style="230" customWidth="1"/>
    <col min="9487" max="9487" width="17.42578125" style="230" customWidth="1"/>
    <col min="9488" max="9488" width="11.28515625" style="230" bestFit="1" customWidth="1"/>
    <col min="9489" max="9489" width="11.5703125" style="230" customWidth="1"/>
    <col min="9490" max="9728" width="9.140625" style="230"/>
    <col min="9729" max="9729" width="18.5703125" style="230" customWidth="1"/>
    <col min="9730" max="9730" width="11.28515625" style="230" customWidth="1"/>
    <col min="9731" max="9731" width="10.5703125" style="230" bestFit="1" customWidth="1"/>
    <col min="9732" max="9732" width="1.42578125" style="230" customWidth="1"/>
    <col min="9733" max="9733" width="17.28515625" style="230" customWidth="1"/>
    <col min="9734" max="9734" width="12.140625" style="230" customWidth="1"/>
    <col min="9735" max="9735" width="11.140625" style="230" customWidth="1"/>
    <col min="9736" max="9736" width="0.5703125" style="230" customWidth="1"/>
    <col min="9737" max="9737" width="3.140625" style="230" customWidth="1"/>
    <col min="9738" max="9738" width="3.28515625" style="230" customWidth="1"/>
    <col min="9739" max="9739" width="17.7109375" style="230" customWidth="1"/>
    <col min="9740" max="9740" width="11.28515625" style="230" bestFit="1" customWidth="1"/>
    <col min="9741" max="9741" width="10.5703125" style="230" bestFit="1" customWidth="1"/>
    <col min="9742" max="9742" width="0.85546875" style="230" customWidth="1"/>
    <col min="9743" max="9743" width="17.42578125" style="230" customWidth="1"/>
    <col min="9744" max="9744" width="11.28515625" style="230" bestFit="1" customWidth="1"/>
    <col min="9745" max="9745" width="11.5703125" style="230" customWidth="1"/>
    <col min="9746" max="9984" width="9.140625" style="230"/>
    <col min="9985" max="9985" width="18.5703125" style="230" customWidth="1"/>
    <col min="9986" max="9986" width="11.28515625" style="230" customWidth="1"/>
    <col min="9987" max="9987" width="10.5703125" style="230" bestFit="1" customWidth="1"/>
    <col min="9988" max="9988" width="1.42578125" style="230" customWidth="1"/>
    <col min="9989" max="9989" width="17.28515625" style="230" customWidth="1"/>
    <col min="9990" max="9990" width="12.140625" style="230" customWidth="1"/>
    <col min="9991" max="9991" width="11.140625" style="230" customWidth="1"/>
    <col min="9992" max="9992" width="0.5703125" style="230" customWidth="1"/>
    <col min="9993" max="9993" width="3.140625" style="230" customWidth="1"/>
    <col min="9994" max="9994" width="3.28515625" style="230" customWidth="1"/>
    <col min="9995" max="9995" width="17.7109375" style="230" customWidth="1"/>
    <col min="9996" max="9996" width="11.28515625" style="230" bestFit="1" customWidth="1"/>
    <col min="9997" max="9997" width="10.5703125" style="230" bestFit="1" customWidth="1"/>
    <col min="9998" max="9998" width="0.85546875" style="230" customWidth="1"/>
    <col min="9999" max="9999" width="17.42578125" style="230" customWidth="1"/>
    <col min="10000" max="10000" width="11.28515625" style="230" bestFit="1" customWidth="1"/>
    <col min="10001" max="10001" width="11.5703125" style="230" customWidth="1"/>
    <col min="10002" max="10240" width="9.140625" style="230"/>
    <col min="10241" max="10241" width="18.5703125" style="230" customWidth="1"/>
    <col min="10242" max="10242" width="11.28515625" style="230" customWidth="1"/>
    <col min="10243" max="10243" width="10.5703125" style="230" bestFit="1" customWidth="1"/>
    <col min="10244" max="10244" width="1.42578125" style="230" customWidth="1"/>
    <col min="10245" max="10245" width="17.28515625" style="230" customWidth="1"/>
    <col min="10246" max="10246" width="12.140625" style="230" customWidth="1"/>
    <col min="10247" max="10247" width="11.140625" style="230" customWidth="1"/>
    <col min="10248" max="10248" width="0.5703125" style="230" customWidth="1"/>
    <col min="10249" max="10249" width="3.140625" style="230" customWidth="1"/>
    <col min="10250" max="10250" width="3.28515625" style="230" customWidth="1"/>
    <col min="10251" max="10251" width="17.7109375" style="230" customWidth="1"/>
    <col min="10252" max="10252" width="11.28515625" style="230" bestFit="1" customWidth="1"/>
    <col min="10253" max="10253" width="10.5703125" style="230" bestFit="1" customWidth="1"/>
    <col min="10254" max="10254" width="0.85546875" style="230" customWidth="1"/>
    <col min="10255" max="10255" width="17.42578125" style="230" customWidth="1"/>
    <col min="10256" max="10256" width="11.28515625" style="230" bestFit="1" customWidth="1"/>
    <col min="10257" max="10257" width="11.5703125" style="230" customWidth="1"/>
    <col min="10258" max="10496" width="9.140625" style="230"/>
    <col min="10497" max="10497" width="18.5703125" style="230" customWidth="1"/>
    <col min="10498" max="10498" width="11.28515625" style="230" customWidth="1"/>
    <col min="10499" max="10499" width="10.5703125" style="230" bestFit="1" customWidth="1"/>
    <col min="10500" max="10500" width="1.42578125" style="230" customWidth="1"/>
    <col min="10501" max="10501" width="17.28515625" style="230" customWidth="1"/>
    <col min="10502" max="10502" width="12.140625" style="230" customWidth="1"/>
    <col min="10503" max="10503" width="11.140625" style="230" customWidth="1"/>
    <col min="10504" max="10504" width="0.5703125" style="230" customWidth="1"/>
    <col min="10505" max="10505" width="3.140625" style="230" customWidth="1"/>
    <col min="10506" max="10506" width="3.28515625" style="230" customWidth="1"/>
    <col min="10507" max="10507" width="17.7109375" style="230" customWidth="1"/>
    <col min="10508" max="10508" width="11.28515625" style="230" bestFit="1" customWidth="1"/>
    <col min="10509" max="10509" width="10.5703125" style="230" bestFit="1" customWidth="1"/>
    <col min="10510" max="10510" width="0.85546875" style="230" customWidth="1"/>
    <col min="10511" max="10511" width="17.42578125" style="230" customWidth="1"/>
    <col min="10512" max="10512" width="11.28515625" style="230" bestFit="1" customWidth="1"/>
    <col min="10513" max="10513" width="11.5703125" style="230" customWidth="1"/>
    <col min="10514" max="10752" width="9.140625" style="230"/>
    <col min="10753" max="10753" width="18.5703125" style="230" customWidth="1"/>
    <col min="10754" max="10754" width="11.28515625" style="230" customWidth="1"/>
    <col min="10755" max="10755" width="10.5703125" style="230" bestFit="1" customWidth="1"/>
    <col min="10756" max="10756" width="1.42578125" style="230" customWidth="1"/>
    <col min="10757" max="10757" width="17.28515625" style="230" customWidth="1"/>
    <col min="10758" max="10758" width="12.140625" style="230" customWidth="1"/>
    <col min="10759" max="10759" width="11.140625" style="230" customWidth="1"/>
    <col min="10760" max="10760" width="0.5703125" style="230" customWidth="1"/>
    <col min="10761" max="10761" width="3.140625" style="230" customWidth="1"/>
    <col min="10762" max="10762" width="3.28515625" style="230" customWidth="1"/>
    <col min="10763" max="10763" width="17.7109375" style="230" customWidth="1"/>
    <col min="10764" max="10764" width="11.28515625" style="230" bestFit="1" customWidth="1"/>
    <col min="10765" max="10765" width="10.5703125" style="230" bestFit="1" customWidth="1"/>
    <col min="10766" max="10766" width="0.85546875" style="230" customWidth="1"/>
    <col min="10767" max="10767" width="17.42578125" style="230" customWidth="1"/>
    <col min="10768" max="10768" width="11.28515625" style="230" bestFit="1" customWidth="1"/>
    <col min="10769" max="10769" width="11.5703125" style="230" customWidth="1"/>
    <col min="10770" max="11008" width="9.140625" style="230"/>
    <col min="11009" max="11009" width="18.5703125" style="230" customWidth="1"/>
    <col min="11010" max="11010" width="11.28515625" style="230" customWidth="1"/>
    <col min="11011" max="11011" width="10.5703125" style="230" bestFit="1" customWidth="1"/>
    <col min="11012" max="11012" width="1.42578125" style="230" customWidth="1"/>
    <col min="11013" max="11013" width="17.28515625" style="230" customWidth="1"/>
    <col min="11014" max="11014" width="12.140625" style="230" customWidth="1"/>
    <col min="11015" max="11015" width="11.140625" style="230" customWidth="1"/>
    <col min="11016" max="11016" width="0.5703125" style="230" customWidth="1"/>
    <col min="11017" max="11017" width="3.140625" style="230" customWidth="1"/>
    <col min="11018" max="11018" width="3.28515625" style="230" customWidth="1"/>
    <col min="11019" max="11019" width="17.7109375" style="230" customWidth="1"/>
    <col min="11020" max="11020" width="11.28515625" style="230" bestFit="1" customWidth="1"/>
    <col min="11021" max="11021" width="10.5703125" style="230" bestFit="1" customWidth="1"/>
    <col min="11022" max="11022" width="0.85546875" style="230" customWidth="1"/>
    <col min="11023" max="11023" width="17.42578125" style="230" customWidth="1"/>
    <col min="11024" max="11024" width="11.28515625" style="230" bestFit="1" customWidth="1"/>
    <col min="11025" max="11025" width="11.5703125" style="230" customWidth="1"/>
    <col min="11026" max="11264" width="9.140625" style="230"/>
    <col min="11265" max="11265" width="18.5703125" style="230" customWidth="1"/>
    <col min="11266" max="11266" width="11.28515625" style="230" customWidth="1"/>
    <col min="11267" max="11267" width="10.5703125" style="230" bestFit="1" customWidth="1"/>
    <col min="11268" max="11268" width="1.42578125" style="230" customWidth="1"/>
    <col min="11269" max="11269" width="17.28515625" style="230" customWidth="1"/>
    <col min="11270" max="11270" width="12.140625" style="230" customWidth="1"/>
    <col min="11271" max="11271" width="11.140625" style="230" customWidth="1"/>
    <col min="11272" max="11272" width="0.5703125" style="230" customWidth="1"/>
    <col min="11273" max="11273" width="3.140625" style="230" customWidth="1"/>
    <col min="11274" max="11274" width="3.28515625" style="230" customWidth="1"/>
    <col min="11275" max="11275" width="17.7109375" style="230" customWidth="1"/>
    <col min="11276" max="11276" width="11.28515625" style="230" bestFit="1" customWidth="1"/>
    <col min="11277" max="11277" width="10.5703125" style="230" bestFit="1" customWidth="1"/>
    <col min="11278" max="11278" width="0.85546875" style="230" customWidth="1"/>
    <col min="11279" max="11279" width="17.42578125" style="230" customWidth="1"/>
    <col min="11280" max="11280" width="11.28515625" style="230" bestFit="1" customWidth="1"/>
    <col min="11281" max="11281" width="11.5703125" style="230" customWidth="1"/>
    <col min="11282" max="11520" width="9.140625" style="230"/>
    <col min="11521" max="11521" width="18.5703125" style="230" customWidth="1"/>
    <col min="11522" max="11522" width="11.28515625" style="230" customWidth="1"/>
    <col min="11523" max="11523" width="10.5703125" style="230" bestFit="1" customWidth="1"/>
    <col min="11524" max="11524" width="1.42578125" style="230" customWidth="1"/>
    <col min="11525" max="11525" width="17.28515625" style="230" customWidth="1"/>
    <col min="11526" max="11526" width="12.140625" style="230" customWidth="1"/>
    <col min="11527" max="11527" width="11.140625" style="230" customWidth="1"/>
    <col min="11528" max="11528" width="0.5703125" style="230" customWidth="1"/>
    <col min="11529" max="11529" width="3.140625" style="230" customWidth="1"/>
    <col min="11530" max="11530" width="3.28515625" style="230" customWidth="1"/>
    <col min="11531" max="11531" width="17.7109375" style="230" customWidth="1"/>
    <col min="11532" max="11532" width="11.28515625" style="230" bestFit="1" customWidth="1"/>
    <col min="11533" max="11533" width="10.5703125" style="230" bestFit="1" customWidth="1"/>
    <col min="11534" max="11534" width="0.85546875" style="230" customWidth="1"/>
    <col min="11535" max="11535" width="17.42578125" style="230" customWidth="1"/>
    <col min="11536" max="11536" width="11.28515625" style="230" bestFit="1" customWidth="1"/>
    <col min="11537" max="11537" width="11.5703125" style="230" customWidth="1"/>
    <col min="11538" max="11776" width="9.140625" style="230"/>
    <col min="11777" max="11777" width="18.5703125" style="230" customWidth="1"/>
    <col min="11778" max="11778" width="11.28515625" style="230" customWidth="1"/>
    <col min="11779" max="11779" width="10.5703125" style="230" bestFit="1" customWidth="1"/>
    <col min="11780" max="11780" width="1.42578125" style="230" customWidth="1"/>
    <col min="11781" max="11781" width="17.28515625" style="230" customWidth="1"/>
    <col min="11782" max="11782" width="12.140625" style="230" customWidth="1"/>
    <col min="11783" max="11783" width="11.140625" style="230" customWidth="1"/>
    <col min="11784" max="11784" width="0.5703125" style="230" customWidth="1"/>
    <col min="11785" max="11785" width="3.140625" style="230" customWidth="1"/>
    <col min="11786" max="11786" width="3.28515625" style="230" customWidth="1"/>
    <col min="11787" max="11787" width="17.7109375" style="230" customWidth="1"/>
    <col min="11788" max="11788" width="11.28515625" style="230" bestFit="1" customWidth="1"/>
    <col min="11789" max="11789" width="10.5703125" style="230" bestFit="1" customWidth="1"/>
    <col min="11790" max="11790" width="0.85546875" style="230" customWidth="1"/>
    <col min="11791" max="11791" width="17.42578125" style="230" customWidth="1"/>
    <col min="11792" max="11792" width="11.28515625" style="230" bestFit="1" customWidth="1"/>
    <col min="11793" max="11793" width="11.5703125" style="230" customWidth="1"/>
    <col min="11794" max="12032" width="9.140625" style="230"/>
    <col min="12033" max="12033" width="18.5703125" style="230" customWidth="1"/>
    <col min="12034" max="12034" width="11.28515625" style="230" customWidth="1"/>
    <col min="12035" max="12035" width="10.5703125" style="230" bestFit="1" customWidth="1"/>
    <col min="12036" max="12036" width="1.42578125" style="230" customWidth="1"/>
    <col min="12037" max="12037" width="17.28515625" style="230" customWidth="1"/>
    <col min="12038" max="12038" width="12.140625" style="230" customWidth="1"/>
    <col min="12039" max="12039" width="11.140625" style="230" customWidth="1"/>
    <col min="12040" max="12040" width="0.5703125" style="230" customWidth="1"/>
    <col min="12041" max="12041" width="3.140625" style="230" customWidth="1"/>
    <col min="12042" max="12042" width="3.28515625" style="230" customWidth="1"/>
    <col min="12043" max="12043" width="17.7109375" style="230" customWidth="1"/>
    <col min="12044" max="12044" width="11.28515625" style="230" bestFit="1" customWidth="1"/>
    <col min="12045" max="12045" width="10.5703125" style="230" bestFit="1" customWidth="1"/>
    <col min="12046" max="12046" width="0.85546875" style="230" customWidth="1"/>
    <col min="12047" max="12047" width="17.42578125" style="230" customWidth="1"/>
    <col min="12048" max="12048" width="11.28515625" style="230" bestFit="1" customWidth="1"/>
    <col min="12049" max="12049" width="11.5703125" style="230" customWidth="1"/>
    <col min="12050" max="12288" width="9.140625" style="230"/>
    <col min="12289" max="12289" width="18.5703125" style="230" customWidth="1"/>
    <col min="12290" max="12290" width="11.28515625" style="230" customWidth="1"/>
    <col min="12291" max="12291" width="10.5703125" style="230" bestFit="1" customWidth="1"/>
    <col min="12292" max="12292" width="1.42578125" style="230" customWidth="1"/>
    <col min="12293" max="12293" width="17.28515625" style="230" customWidth="1"/>
    <col min="12294" max="12294" width="12.140625" style="230" customWidth="1"/>
    <col min="12295" max="12295" width="11.140625" style="230" customWidth="1"/>
    <col min="12296" max="12296" width="0.5703125" style="230" customWidth="1"/>
    <col min="12297" max="12297" width="3.140625" style="230" customWidth="1"/>
    <col min="12298" max="12298" width="3.28515625" style="230" customWidth="1"/>
    <col min="12299" max="12299" width="17.7109375" style="230" customWidth="1"/>
    <col min="12300" max="12300" width="11.28515625" style="230" bestFit="1" customWidth="1"/>
    <col min="12301" max="12301" width="10.5703125" style="230" bestFit="1" customWidth="1"/>
    <col min="12302" max="12302" width="0.85546875" style="230" customWidth="1"/>
    <col min="12303" max="12303" width="17.42578125" style="230" customWidth="1"/>
    <col min="12304" max="12304" width="11.28515625" style="230" bestFit="1" customWidth="1"/>
    <col min="12305" max="12305" width="11.5703125" style="230" customWidth="1"/>
    <col min="12306" max="12544" width="9.140625" style="230"/>
    <col min="12545" max="12545" width="18.5703125" style="230" customWidth="1"/>
    <col min="12546" max="12546" width="11.28515625" style="230" customWidth="1"/>
    <col min="12547" max="12547" width="10.5703125" style="230" bestFit="1" customWidth="1"/>
    <col min="12548" max="12548" width="1.42578125" style="230" customWidth="1"/>
    <col min="12549" max="12549" width="17.28515625" style="230" customWidth="1"/>
    <col min="12550" max="12550" width="12.140625" style="230" customWidth="1"/>
    <col min="12551" max="12551" width="11.140625" style="230" customWidth="1"/>
    <col min="12552" max="12552" width="0.5703125" style="230" customWidth="1"/>
    <col min="12553" max="12553" width="3.140625" style="230" customWidth="1"/>
    <col min="12554" max="12554" width="3.28515625" style="230" customWidth="1"/>
    <col min="12555" max="12555" width="17.7109375" style="230" customWidth="1"/>
    <col min="12556" max="12556" width="11.28515625" style="230" bestFit="1" customWidth="1"/>
    <col min="12557" max="12557" width="10.5703125" style="230" bestFit="1" customWidth="1"/>
    <col min="12558" max="12558" width="0.85546875" style="230" customWidth="1"/>
    <col min="12559" max="12559" width="17.42578125" style="230" customWidth="1"/>
    <col min="12560" max="12560" width="11.28515625" style="230" bestFit="1" customWidth="1"/>
    <col min="12561" max="12561" width="11.5703125" style="230" customWidth="1"/>
    <col min="12562" max="12800" width="9.140625" style="230"/>
    <col min="12801" max="12801" width="18.5703125" style="230" customWidth="1"/>
    <col min="12802" max="12802" width="11.28515625" style="230" customWidth="1"/>
    <col min="12803" max="12803" width="10.5703125" style="230" bestFit="1" customWidth="1"/>
    <col min="12804" max="12804" width="1.42578125" style="230" customWidth="1"/>
    <col min="12805" max="12805" width="17.28515625" style="230" customWidth="1"/>
    <col min="12806" max="12806" width="12.140625" style="230" customWidth="1"/>
    <col min="12807" max="12807" width="11.140625" style="230" customWidth="1"/>
    <col min="12808" max="12808" width="0.5703125" style="230" customWidth="1"/>
    <col min="12809" max="12809" width="3.140625" style="230" customWidth="1"/>
    <col min="12810" max="12810" width="3.28515625" style="230" customWidth="1"/>
    <col min="12811" max="12811" width="17.7109375" style="230" customWidth="1"/>
    <col min="12812" max="12812" width="11.28515625" style="230" bestFit="1" customWidth="1"/>
    <col min="12813" max="12813" width="10.5703125" style="230" bestFit="1" customWidth="1"/>
    <col min="12814" max="12814" width="0.85546875" style="230" customWidth="1"/>
    <col min="12815" max="12815" width="17.42578125" style="230" customWidth="1"/>
    <col min="12816" max="12816" width="11.28515625" style="230" bestFit="1" customWidth="1"/>
    <col min="12817" max="12817" width="11.5703125" style="230" customWidth="1"/>
    <col min="12818" max="13056" width="9.140625" style="230"/>
    <col min="13057" max="13057" width="18.5703125" style="230" customWidth="1"/>
    <col min="13058" max="13058" width="11.28515625" style="230" customWidth="1"/>
    <col min="13059" max="13059" width="10.5703125" style="230" bestFit="1" customWidth="1"/>
    <col min="13060" max="13060" width="1.42578125" style="230" customWidth="1"/>
    <col min="13061" max="13061" width="17.28515625" style="230" customWidth="1"/>
    <col min="13062" max="13062" width="12.140625" style="230" customWidth="1"/>
    <col min="13063" max="13063" width="11.140625" style="230" customWidth="1"/>
    <col min="13064" max="13064" width="0.5703125" style="230" customWidth="1"/>
    <col min="13065" max="13065" width="3.140625" style="230" customWidth="1"/>
    <col min="13066" max="13066" width="3.28515625" style="230" customWidth="1"/>
    <col min="13067" max="13067" width="17.7109375" style="230" customWidth="1"/>
    <col min="13068" max="13068" width="11.28515625" style="230" bestFit="1" customWidth="1"/>
    <col min="13069" max="13069" width="10.5703125" style="230" bestFit="1" customWidth="1"/>
    <col min="13070" max="13070" width="0.85546875" style="230" customWidth="1"/>
    <col min="13071" max="13071" width="17.42578125" style="230" customWidth="1"/>
    <col min="13072" max="13072" width="11.28515625" style="230" bestFit="1" customWidth="1"/>
    <col min="13073" max="13073" width="11.5703125" style="230" customWidth="1"/>
    <col min="13074" max="13312" width="9.140625" style="230"/>
    <col min="13313" max="13313" width="18.5703125" style="230" customWidth="1"/>
    <col min="13314" max="13314" width="11.28515625" style="230" customWidth="1"/>
    <col min="13315" max="13315" width="10.5703125" style="230" bestFit="1" customWidth="1"/>
    <col min="13316" max="13316" width="1.42578125" style="230" customWidth="1"/>
    <col min="13317" max="13317" width="17.28515625" style="230" customWidth="1"/>
    <col min="13318" max="13318" width="12.140625" style="230" customWidth="1"/>
    <col min="13319" max="13319" width="11.140625" style="230" customWidth="1"/>
    <col min="13320" max="13320" width="0.5703125" style="230" customWidth="1"/>
    <col min="13321" max="13321" width="3.140625" style="230" customWidth="1"/>
    <col min="13322" max="13322" width="3.28515625" style="230" customWidth="1"/>
    <col min="13323" max="13323" width="17.7109375" style="230" customWidth="1"/>
    <col min="13324" max="13324" width="11.28515625" style="230" bestFit="1" customWidth="1"/>
    <col min="13325" max="13325" width="10.5703125" style="230" bestFit="1" customWidth="1"/>
    <col min="13326" max="13326" width="0.85546875" style="230" customWidth="1"/>
    <col min="13327" max="13327" width="17.42578125" style="230" customWidth="1"/>
    <col min="13328" max="13328" width="11.28515625" style="230" bestFit="1" customWidth="1"/>
    <col min="13329" max="13329" width="11.5703125" style="230" customWidth="1"/>
    <col min="13330" max="13568" width="9.140625" style="230"/>
    <col min="13569" max="13569" width="18.5703125" style="230" customWidth="1"/>
    <col min="13570" max="13570" width="11.28515625" style="230" customWidth="1"/>
    <col min="13571" max="13571" width="10.5703125" style="230" bestFit="1" customWidth="1"/>
    <col min="13572" max="13572" width="1.42578125" style="230" customWidth="1"/>
    <col min="13573" max="13573" width="17.28515625" style="230" customWidth="1"/>
    <col min="13574" max="13574" width="12.140625" style="230" customWidth="1"/>
    <col min="13575" max="13575" width="11.140625" style="230" customWidth="1"/>
    <col min="13576" max="13576" width="0.5703125" style="230" customWidth="1"/>
    <col min="13577" max="13577" width="3.140625" style="230" customWidth="1"/>
    <col min="13578" max="13578" width="3.28515625" style="230" customWidth="1"/>
    <col min="13579" max="13579" width="17.7109375" style="230" customWidth="1"/>
    <col min="13580" max="13580" width="11.28515625" style="230" bestFit="1" customWidth="1"/>
    <col min="13581" max="13581" width="10.5703125" style="230" bestFit="1" customWidth="1"/>
    <col min="13582" max="13582" width="0.85546875" style="230" customWidth="1"/>
    <col min="13583" max="13583" width="17.42578125" style="230" customWidth="1"/>
    <col min="13584" max="13584" width="11.28515625" style="230" bestFit="1" customWidth="1"/>
    <col min="13585" max="13585" width="11.5703125" style="230" customWidth="1"/>
    <col min="13586" max="13824" width="9.140625" style="230"/>
    <col min="13825" max="13825" width="18.5703125" style="230" customWidth="1"/>
    <col min="13826" max="13826" width="11.28515625" style="230" customWidth="1"/>
    <col min="13827" max="13827" width="10.5703125" style="230" bestFit="1" customWidth="1"/>
    <col min="13828" max="13828" width="1.42578125" style="230" customWidth="1"/>
    <col min="13829" max="13829" width="17.28515625" style="230" customWidth="1"/>
    <col min="13830" max="13830" width="12.140625" style="230" customWidth="1"/>
    <col min="13831" max="13831" width="11.140625" style="230" customWidth="1"/>
    <col min="13832" max="13832" width="0.5703125" style="230" customWidth="1"/>
    <col min="13833" max="13833" width="3.140625" style="230" customWidth="1"/>
    <col min="13834" max="13834" width="3.28515625" style="230" customWidth="1"/>
    <col min="13835" max="13835" width="17.7109375" style="230" customWidth="1"/>
    <col min="13836" max="13836" width="11.28515625" style="230" bestFit="1" customWidth="1"/>
    <col min="13837" max="13837" width="10.5703125" style="230" bestFit="1" customWidth="1"/>
    <col min="13838" max="13838" width="0.85546875" style="230" customWidth="1"/>
    <col min="13839" max="13839" width="17.42578125" style="230" customWidth="1"/>
    <col min="13840" max="13840" width="11.28515625" style="230" bestFit="1" customWidth="1"/>
    <col min="13841" max="13841" width="11.5703125" style="230" customWidth="1"/>
    <col min="13842" max="14080" width="9.140625" style="230"/>
    <col min="14081" max="14081" width="18.5703125" style="230" customWidth="1"/>
    <col min="14082" max="14082" width="11.28515625" style="230" customWidth="1"/>
    <col min="14083" max="14083" width="10.5703125" style="230" bestFit="1" customWidth="1"/>
    <col min="14084" max="14084" width="1.42578125" style="230" customWidth="1"/>
    <col min="14085" max="14085" width="17.28515625" style="230" customWidth="1"/>
    <col min="14086" max="14086" width="12.140625" style="230" customWidth="1"/>
    <col min="14087" max="14087" width="11.140625" style="230" customWidth="1"/>
    <col min="14088" max="14088" width="0.5703125" style="230" customWidth="1"/>
    <col min="14089" max="14089" width="3.140625" style="230" customWidth="1"/>
    <col min="14090" max="14090" width="3.28515625" style="230" customWidth="1"/>
    <col min="14091" max="14091" width="17.7109375" style="230" customWidth="1"/>
    <col min="14092" max="14092" width="11.28515625" style="230" bestFit="1" customWidth="1"/>
    <col min="14093" max="14093" width="10.5703125" style="230" bestFit="1" customWidth="1"/>
    <col min="14094" max="14094" width="0.85546875" style="230" customWidth="1"/>
    <col min="14095" max="14095" width="17.42578125" style="230" customWidth="1"/>
    <col min="14096" max="14096" width="11.28515625" style="230" bestFit="1" customWidth="1"/>
    <col min="14097" max="14097" width="11.5703125" style="230" customWidth="1"/>
    <col min="14098" max="14336" width="9.140625" style="230"/>
    <col min="14337" max="14337" width="18.5703125" style="230" customWidth="1"/>
    <col min="14338" max="14338" width="11.28515625" style="230" customWidth="1"/>
    <col min="14339" max="14339" width="10.5703125" style="230" bestFit="1" customWidth="1"/>
    <col min="14340" max="14340" width="1.42578125" style="230" customWidth="1"/>
    <col min="14341" max="14341" width="17.28515625" style="230" customWidth="1"/>
    <col min="14342" max="14342" width="12.140625" style="230" customWidth="1"/>
    <col min="14343" max="14343" width="11.140625" style="230" customWidth="1"/>
    <col min="14344" max="14344" width="0.5703125" style="230" customWidth="1"/>
    <col min="14345" max="14345" width="3.140625" style="230" customWidth="1"/>
    <col min="14346" max="14346" width="3.28515625" style="230" customWidth="1"/>
    <col min="14347" max="14347" width="17.7109375" style="230" customWidth="1"/>
    <col min="14348" max="14348" width="11.28515625" style="230" bestFit="1" customWidth="1"/>
    <col min="14349" max="14349" width="10.5703125" style="230" bestFit="1" customWidth="1"/>
    <col min="14350" max="14350" width="0.85546875" style="230" customWidth="1"/>
    <col min="14351" max="14351" width="17.42578125" style="230" customWidth="1"/>
    <col min="14352" max="14352" width="11.28515625" style="230" bestFit="1" customWidth="1"/>
    <col min="14353" max="14353" width="11.5703125" style="230" customWidth="1"/>
    <col min="14354" max="14592" width="9.140625" style="230"/>
    <col min="14593" max="14593" width="18.5703125" style="230" customWidth="1"/>
    <col min="14594" max="14594" width="11.28515625" style="230" customWidth="1"/>
    <col min="14595" max="14595" width="10.5703125" style="230" bestFit="1" customWidth="1"/>
    <col min="14596" max="14596" width="1.42578125" style="230" customWidth="1"/>
    <col min="14597" max="14597" width="17.28515625" style="230" customWidth="1"/>
    <col min="14598" max="14598" width="12.140625" style="230" customWidth="1"/>
    <col min="14599" max="14599" width="11.140625" style="230" customWidth="1"/>
    <col min="14600" max="14600" width="0.5703125" style="230" customWidth="1"/>
    <col min="14601" max="14601" width="3.140625" style="230" customWidth="1"/>
    <col min="14602" max="14602" width="3.28515625" style="230" customWidth="1"/>
    <col min="14603" max="14603" width="17.7109375" style="230" customWidth="1"/>
    <col min="14604" max="14604" width="11.28515625" style="230" bestFit="1" customWidth="1"/>
    <col min="14605" max="14605" width="10.5703125" style="230" bestFit="1" customWidth="1"/>
    <col min="14606" max="14606" width="0.85546875" style="230" customWidth="1"/>
    <col min="14607" max="14607" width="17.42578125" style="230" customWidth="1"/>
    <col min="14608" max="14608" width="11.28515625" style="230" bestFit="1" customWidth="1"/>
    <col min="14609" max="14609" width="11.5703125" style="230" customWidth="1"/>
    <col min="14610" max="14848" width="9.140625" style="230"/>
    <col min="14849" max="14849" width="18.5703125" style="230" customWidth="1"/>
    <col min="14850" max="14850" width="11.28515625" style="230" customWidth="1"/>
    <col min="14851" max="14851" width="10.5703125" style="230" bestFit="1" customWidth="1"/>
    <col min="14852" max="14852" width="1.42578125" style="230" customWidth="1"/>
    <col min="14853" max="14853" width="17.28515625" style="230" customWidth="1"/>
    <col min="14854" max="14854" width="12.140625" style="230" customWidth="1"/>
    <col min="14855" max="14855" width="11.140625" style="230" customWidth="1"/>
    <col min="14856" max="14856" width="0.5703125" style="230" customWidth="1"/>
    <col min="14857" max="14857" width="3.140625" style="230" customWidth="1"/>
    <col min="14858" max="14858" width="3.28515625" style="230" customWidth="1"/>
    <col min="14859" max="14859" width="17.7109375" style="230" customWidth="1"/>
    <col min="14860" max="14860" width="11.28515625" style="230" bestFit="1" customWidth="1"/>
    <col min="14861" max="14861" width="10.5703125" style="230" bestFit="1" customWidth="1"/>
    <col min="14862" max="14862" width="0.85546875" style="230" customWidth="1"/>
    <col min="14863" max="14863" width="17.42578125" style="230" customWidth="1"/>
    <col min="14864" max="14864" width="11.28515625" style="230" bestFit="1" customWidth="1"/>
    <col min="14865" max="14865" width="11.5703125" style="230" customWidth="1"/>
    <col min="14866" max="15104" width="9.140625" style="230"/>
    <col min="15105" max="15105" width="18.5703125" style="230" customWidth="1"/>
    <col min="15106" max="15106" width="11.28515625" style="230" customWidth="1"/>
    <col min="15107" max="15107" width="10.5703125" style="230" bestFit="1" customWidth="1"/>
    <col min="15108" max="15108" width="1.42578125" style="230" customWidth="1"/>
    <col min="15109" max="15109" width="17.28515625" style="230" customWidth="1"/>
    <col min="15110" max="15110" width="12.140625" style="230" customWidth="1"/>
    <col min="15111" max="15111" width="11.140625" style="230" customWidth="1"/>
    <col min="15112" max="15112" width="0.5703125" style="230" customWidth="1"/>
    <col min="15113" max="15113" width="3.140625" style="230" customWidth="1"/>
    <col min="15114" max="15114" width="3.28515625" style="230" customWidth="1"/>
    <col min="15115" max="15115" width="17.7109375" style="230" customWidth="1"/>
    <col min="15116" max="15116" width="11.28515625" style="230" bestFit="1" customWidth="1"/>
    <col min="15117" max="15117" width="10.5703125" style="230" bestFit="1" customWidth="1"/>
    <col min="15118" max="15118" width="0.85546875" style="230" customWidth="1"/>
    <col min="15119" max="15119" width="17.42578125" style="230" customWidth="1"/>
    <col min="15120" max="15120" width="11.28515625" style="230" bestFit="1" customWidth="1"/>
    <col min="15121" max="15121" width="11.5703125" style="230" customWidth="1"/>
    <col min="15122" max="15360" width="9.140625" style="230"/>
    <col min="15361" max="15361" width="18.5703125" style="230" customWidth="1"/>
    <col min="15362" max="15362" width="11.28515625" style="230" customWidth="1"/>
    <col min="15363" max="15363" width="10.5703125" style="230" bestFit="1" customWidth="1"/>
    <col min="15364" max="15364" width="1.42578125" style="230" customWidth="1"/>
    <col min="15365" max="15365" width="17.28515625" style="230" customWidth="1"/>
    <col min="15366" max="15366" width="12.140625" style="230" customWidth="1"/>
    <col min="15367" max="15367" width="11.140625" style="230" customWidth="1"/>
    <col min="15368" max="15368" width="0.5703125" style="230" customWidth="1"/>
    <col min="15369" max="15369" width="3.140625" style="230" customWidth="1"/>
    <col min="15370" max="15370" width="3.28515625" style="230" customWidth="1"/>
    <col min="15371" max="15371" width="17.7109375" style="230" customWidth="1"/>
    <col min="15372" max="15372" width="11.28515625" style="230" bestFit="1" customWidth="1"/>
    <col min="15373" max="15373" width="10.5703125" style="230" bestFit="1" customWidth="1"/>
    <col min="15374" max="15374" width="0.85546875" style="230" customWidth="1"/>
    <col min="15375" max="15375" width="17.42578125" style="230" customWidth="1"/>
    <col min="15376" max="15376" width="11.28515625" style="230" bestFit="1" customWidth="1"/>
    <col min="15377" max="15377" width="11.5703125" style="230" customWidth="1"/>
    <col min="15378" max="15616" width="9.140625" style="230"/>
    <col min="15617" max="15617" width="18.5703125" style="230" customWidth="1"/>
    <col min="15618" max="15618" width="11.28515625" style="230" customWidth="1"/>
    <col min="15619" max="15619" width="10.5703125" style="230" bestFit="1" customWidth="1"/>
    <col min="15620" max="15620" width="1.42578125" style="230" customWidth="1"/>
    <col min="15621" max="15621" width="17.28515625" style="230" customWidth="1"/>
    <col min="15622" max="15622" width="12.140625" style="230" customWidth="1"/>
    <col min="15623" max="15623" width="11.140625" style="230" customWidth="1"/>
    <col min="15624" max="15624" width="0.5703125" style="230" customWidth="1"/>
    <col min="15625" max="15625" width="3.140625" style="230" customWidth="1"/>
    <col min="15626" max="15626" width="3.28515625" style="230" customWidth="1"/>
    <col min="15627" max="15627" width="17.7109375" style="230" customWidth="1"/>
    <col min="15628" max="15628" width="11.28515625" style="230" bestFit="1" customWidth="1"/>
    <col min="15629" max="15629" width="10.5703125" style="230" bestFit="1" customWidth="1"/>
    <col min="15630" max="15630" width="0.85546875" style="230" customWidth="1"/>
    <col min="15631" max="15631" width="17.42578125" style="230" customWidth="1"/>
    <col min="15632" max="15632" width="11.28515625" style="230" bestFit="1" customWidth="1"/>
    <col min="15633" max="15633" width="11.5703125" style="230" customWidth="1"/>
    <col min="15634" max="15872" width="9.140625" style="230"/>
    <col min="15873" max="15873" width="18.5703125" style="230" customWidth="1"/>
    <col min="15874" max="15874" width="11.28515625" style="230" customWidth="1"/>
    <col min="15875" max="15875" width="10.5703125" style="230" bestFit="1" customWidth="1"/>
    <col min="15876" max="15876" width="1.42578125" style="230" customWidth="1"/>
    <col min="15877" max="15877" width="17.28515625" style="230" customWidth="1"/>
    <col min="15878" max="15878" width="12.140625" style="230" customWidth="1"/>
    <col min="15879" max="15879" width="11.140625" style="230" customWidth="1"/>
    <col min="15880" max="15880" width="0.5703125" style="230" customWidth="1"/>
    <col min="15881" max="15881" width="3.140625" style="230" customWidth="1"/>
    <col min="15882" max="15882" width="3.28515625" style="230" customWidth="1"/>
    <col min="15883" max="15883" width="17.7109375" style="230" customWidth="1"/>
    <col min="15884" max="15884" width="11.28515625" style="230" bestFit="1" customWidth="1"/>
    <col min="15885" max="15885" width="10.5703125" style="230" bestFit="1" customWidth="1"/>
    <col min="15886" max="15886" width="0.85546875" style="230" customWidth="1"/>
    <col min="15887" max="15887" width="17.42578125" style="230" customWidth="1"/>
    <col min="15888" max="15888" width="11.28515625" style="230" bestFit="1" customWidth="1"/>
    <col min="15889" max="15889" width="11.5703125" style="230" customWidth="1"/>
    <col min="15890" max="16128" width="9.140625" style="230"/>
    <col min="16129" max="16129" width="18.5703125" style="230" customWidth="1"/>
    <col min="16130" max="16130" width="11.28515625" style="230" customWidth="1"/>
    <col min="16131" max="16131" width="10.5703125" style="230" bestFit="1" customWidth="1"/>
    <col min="16132" max="16132" width="1.42578125" style="230" customWidth="1"/>
    <col min="16133" max="16133" width="17.28515625" style="230" customWidth="1"/>
    <col min="16134" max="16134" width="12.140625" style="230" customWidth="1"/>
    <col min="16135" max="16135" width="11.140625" style="230" customWidth="1"/>
    <col min="16136" max="16136" width="0.5703125" style="230" customWidth="1"/>
    <col min="16137" max="16137" width="3.140625" style="230" customWidth="1"/>
    <col min="16138" max="16138" width="3.28515625" style="230" customWidth="1"/>
    <col min="16139" max="16139" width="17.7109375" style="230" customWidth="1"/>
    <col min="16140" max="16140" width="11.28515625" style="230" bestFit="1" customWidth="1"/>
    <col min="16141" max="16141" width="10.5703125" style="230" bestFit="1" customWidth="1"/>
    <col min="16142" max="16142" width="0.85546875" style="230" customWidth="1"/>
    <col min="16143" max="16143" width="17.42578125" style="230" customWidth="1"/>
    <col min="16144" max="16144" width="11.28515625" style="230" bestFit="1" customWidth="1"/>
    <col min="16145" max="16145" width="11.5703125" style="230" customWidth="1"/>
    <col min="16146" max="16384" width="9.140625" style="230"/>
  </cols>
  <sheetData>
    <row r="1" spans="1:17" ht="21" x14ac:dyDescent="0.35">
      <c r="A1" s="228" t="s">
        <v>599</v>
      </c>
    </row>
    <row r="2" spans="1:17" ht="21" x14ac:dyDescent="0.35">
      <c r="A2" s="228" t="s">
        <v>600</v>
      </c>
      <c r="K2" s="228" t="s">
        <v>601</v>
      </c>
      <c r="L2" s="229"/>
      <c r="M2" s="229"/>
      <c r="N2" s="229"/>
      <c r="O2" s="229"/>
      <c r="P2" s="229"/>
      <c r="Q2" s="229"/>
    </row>
    <row r="3" spans="1:17" ht="16.5" thickBot="1" x14ac:dyDescent="0.25">
      <c r="A3" s="231" t="s">
        <v>602</v>
      </c>
      <c r="K3" s="231" t="s">
        <v>602</v>
      </c>
      <c r="L3" s="229"/>
      <c r="M3" s="229"/>
      <c r="N3" s="229"/>
      <c r="O3" s="229"/>
      <c r="P3" s="229"/>
      <c r="Q3" s="229"/>
    </row>
    <row r="4" spans="1:17" s="236" customFormat="1" ht="21.75" thickBot="1" x14ac:dyDescent="0.4">
      <c r="A4" s="232" t="s">
        <v>426</v>
      </c>
      <c r="B4" s="233"/>
      <c r="C4" s="233"/>
      <c r="D4" s="233"/>
      <c r="E4" s="233"/>
      <c r="F4" s="233"/>
      <c r="G4" s="234"/>
      <c r="H4" s="229"/>
      <c r="I4" s="229"/>
      <c r="J4" s="235"/>
      <c r="K4" s="269" t="s">
        <v>426</v>
      </c>
      <c r="L4" s="270"/>
      <c r="M4" s="270"/>
      <c r="N4" s="270"/>
      <c r="O4" s="270"/>
      <c r="P4" s="270"/>
      <c r="Q4" s="271"/>
    </row>
    <row r="5" spans="1:17" ht="21.75" thickBot="1" x14ac:dyDescent="0.4">
      <c r="A5" s="237" t="s">
        <v>640</v>
      </c>
      <c r="B5" s="238"/>
      <c r="C5" s="239"/>
      <c r="D5" s="240"/>
      <c r="E5" s="237" t="s">
        <v>646</v>
      </c>
      <c r="F5" s="238"/>
      <c r="G5" s="239"/>
      <c r="H5" s="236"/>
      <c r="I5" s="235"/>
      <c r="K5" s="237" t="s">
        <v>640</v>
      </c>
      <c r="L5" s="238"/>
      <c r="M5" s="239"/>
      <c r="N5" s="240"/>
      <c r="O5" s="237" t="s">
        <v>646</v>
      </c>
      <c r="P5" s="238"/>
      <c r="Q5" s="239"/>
    </row>
    <row r="6" spans="1:17" ht="30" x14ac:dyDescent="0.25">
      <c r="A6" s="241" t="s">
        <v>603</v>
      </c>
      <c r="B6" s="368" t="s">
        <v>33</v>
      </c>
      <c r="C6" s="242" t="s">
        <v>604</v>
      </c>
      <c r="D6" s="243"/>
      <c r="E6" s="241" t="s">
        <v>603</v>
      </c>
      <c r="F6" s="368" t="s">
        <v>33</v>
      </c>
      <c r="G6" s="242" t="s">
        <v>604</v>
      </c>
      <c r="H6" s="244"/>
      <c r="I6" s="245"/>
      <c r="K6" s="272" t="s">
        <v>603</v>
      </c>
      <c r="L6" s="372" t="s">
        <v>33</v>
      </c>
      <c r="M6" s="273" t="s">
        <v>604</v>
      </c>
      <c r="N6" s="274"/>
      <c r="O6" s="272" t="s">
        <v>603</v>
      </c>
      <c r="P6" s="372" t="s">
        <v>33</v>
      </c>
      <c r="Q6" s="273" t="s">
        <v>604</v>
      </c>
    </row>
    <row r="7" spans="1:17" ht="15.75" x14ac:dyDescent="0.25">
      <c r="A7" s="278" t="s">
        <v>605</v>
      </c>
      <c r="B7" s="369">
        <v>4092408.5279999999</v>
      </c>
      <c r="C7" s="279">
        <v>1646238.179</v>
      </c>
      <c r="D7" s="280"/>
      <c r="E7" s="281" t="s">
        <v>605</v>
      </c>
      <c r="F7" s="369">
        <v>4495470.1500000004</v>
      </c>
      <c r="G7" s="279">
        <v>1810187.503</v>
      </c>
      <c r="H7" s="246"/>
      <c r="I7" s="247"/>
      <c r="J7" s="248"/>
      <c r="K7" s="282" t="s">
        <v>605</v>
      </c>
      <c r="L7" s="373">
        <v>823973.30099999998</v>
      </c>
      <c r="M7" s="283">
        <v>299030.886</v>
      </c>
      <c r="N7" s="284"/>
      <c r="O7" s="282" t="s">
        <v>605</v>
      </c>
      <c r="P7" s="373">
        <v>866784.89199999999</v>
      </c>
      <c r="Q7" s="283">
        <v>334934.61300000001</v>
      </c>
    </row>
    <row r="8" spans="1:17" ht="15.75" x14ac:dyDescent="0.25">
      <c r="A8" s="249" t="s">
        <v>430</v>
      </c>
      <c r="B8" s="370">
        <v>882824.51100000006</v>
      </c>
      <c r="C8" s="250">
        <v>287333.31199999998</v>
      </c>
      <c r="D8" s="244"/>
      <c r="E8" s="249" t="s">
        <v>430</v>
      </c>
      <c r="F8" s="370">
        <v>929274.16200000001</v>
      </c>
      <c r="G8" s="250">
        <v>310506.51</v>
      </c>
      <c r="H8" s="251"/>
      <c r="I8" s="247"/>
      <c r="J8" s="248"/>
      <c r="K8" s="275" t="s">
        <v>437</v>
      </c>
      <c r="L8" s="374">
        <v>114955.712</v>
      </c>
      <c r="M8" s="276">
        <v>29363.335999999999</v>
      </c>
      <c r="N8" s="277"/>
      <c r="O8" s="275" t="s">
        <v>445</v>
      </c>
      <c r="P8" s="374">
        <v>86971.191999999995</v>
      </c>
      <c r="Q8" s="276">
        <v>30086.212</v>
      </c>
    </row>
    <row r="9" spans="1:17" ht="15.75" x14ac:dyDescent="0.25">
      <c r="A9" s="249" t="s">
        <v>432</v>
      </c>
      <c r="B9" s="370">
        <v>403777.62</v>
      </c>
      <c r="C9" s="250">
        <v>175933.76699999999</v>
      </c>
      <c r="D9" s="244"/>
      <c r="E9" s="249" t="s">
        <v>431</v>
      </c>
      <c r="F9" s="370">
        <v>696399.34400000004</v>
      </c>
      <c r="G9" s="250">
        <v>188423.04399999999</v>
      </c>
      <c r="H9" s="251"/>
      <c r="I9" s="247"/>
      <c r="J9" s="248"/>
      <c r="K9" s="275" t="s">
        <v>430</v>
      </c>
      <c r="L9" s="374">
        <v>53138.574000000001</v>
      </c>
      <c r="M9" s="276">
        <v>27799.135999999999</v>
      </c>
      <c r="N9" s="277"/>
      <c r="O9" s="275" t="s">
        <v>441</v>
      </c>
      <c r="P9" s="374">
        <v>72935.278999999995</v>
      </c>
      <c r="Q9" s="276">
        <v>29212.888999999999</v>
      </c>
    </row>
    <row r="10" spans="1:17" ht="15.75" x14ac:dyDescent="0.25">
      <c r="A10" s="249" t="s">
        <v>431</v>
      </c>
      <c r="B10" s="370">
        <v>583594.53300000005</v>
      </c>
      <c r="C10" s="250">
        <v>165263.834</v>
      </c>
      <c r="D10" s="244"/>
      <c r="E10" s="249" t="s">
        <v>435</v>
      </c>
      <c r="F10" s="370">
        <v>573857.46499999997</v>
      </c>
      <c r="G10" s="250">
        <v>181927.033</v>
      </c>
      <c r="H10" s="251"/>
      <c r="I10" s="247"/>
      <c r="J10" s="248"/>
      <c r="K10" s="275" t="s">
        <v>445</v>
      </c>
      <c r="L10" s="374">
        <v>76905.25</v>
      </c>
      <c r="M10" s="276">
        <v>24289.786</v>
      </c>
      <c r="N10" s="277"/>
      <c r="O10" s="275" t="s">
        <v>430</v>
      </c>
      <c r="P10" s="374">
        <v>47099.025999999998</v>
      </c>
      <c r="Q10" s="276">
        <v>29082.132000000001</v>
      </c>
    </row>
    <row r="11" spans="1:17" ht="15.75" x14ac:dyDescent="0.25">
      <c r="A11" s="249" t="s">
        <v>435</v>
      </c>
      <c r="B11" s="370">
        <v>501784.65100000001</v>
      </c>
      <c r="C11" s="250">
        <v>161833.008</v>
      </c>
      <c r="D11" s="244"/>
      <c r="E11" s="249" t="s">
        <v>432</v>
      </c>
      <c r="F11" s="370">
        <v>392081.092</v>
      </c>
      <c r="G11" s="250">
        <v>164040.49299999999</v>
      </c>
      <c r="H11" s="251"/>
      <c r="I11" s="247"/>
      <c r="J11" s="248"/>
      <c r="K11" s="275" t="s">
        <v>431</v>
      </c>
      <c r="L11" s="374">
        <v>87111.885999999999</v>
      </c>
      <c r="M11" s="276">
        <v>22883.21</v>
      </c>
      <c r="N11" s="277"/>
      <c r="O11" s="275" t="s">
        <v>437</v>
      </c>
      <c r="P11" s="374">
        <v>96795.767000000007</v>
      </c>
      <c r="Q11" s="276">
        <v>27761.248</v>
      </c>
    </row>
    <row r="12" spans="1:17" ht="15.75" x14ac:dyDescent="0.25">
      <c r="A12" s="249" t="s">
        <v>437</v>
      </c>
      <c r="B12" s="370">
        <v>224357.56400000001</v>
      </c>
      <c r="C12" s="250">
        <v>82314.902000000002</v>
      </c>
      <c r="D12" s="244"/>
      <c r="E12" s="249" t="s">
        <v>437</v>
      </c>
      <c r="F12" s="370">
        <v>274421.516</v>
      </c>
      <c r="G12" s="250">
        <v>93632.9</v>
      </c>
      <c r="H12" s="251"/>
      <c r="I12" s="247"/>
      <c r="J12" s="248"/>
      <c r="K12" s="275" t="s">
        <v>441</v>
      </c>
      <c r="L12" s="374">
        <v>58958.527999999998</v>
      </c>
      <c r="M12" s="276">
        <v>22654.071</v>
      </c>
      <c r="N12" s="277"/>
      <c r="O12" s="275" t="s">
        <v>443</v>
      </c>
      <c r="P12" s="374">
        <v>69101.354000000007</v>
      </c>
      <c r="Q12" s="276">
        <v>24460.61</v>
      </c>
    </row>
    <row r="13" spans="1:17" ht="15.75" x14ac:dyDescent="0.25">
      <c r="A13" s="249" t="s">
        <v>434</v>
      </c>
      <c r="B13" s="370">
        <v>190241.43700000001</v>
      </c>
      <c r="C13" s="250">
        <v>60780.851000000002</v>
      </c>
      <c r="D13" s="244"/>
      <c r="E13" s="249" t="s">
        <v>434</v>
      </c>
      <c r="F13" s="370">
        <v>222094.79800000001</v>
      </c>
      <c r="G13" s="250">
        <v>72330.154999999999</v>
      </c>
      <c r="H13" s="251"/>
      <c r="I13" s="247"/>
      <c r="J13" s="248"/>
      <c r="K13" s="275" t="s">
        <v>433</v>
      </c>
      <c r="L13" s="374">
        <v>42142.752</v>
      </c>
      <c r="M13" s="276">
        <v>19138.074000000001</v>
      </c>
      <c r="N13" s="277"/>
      <c r="O13" s="275" t="s">
        <v>431</v>
      </c>
      <c r="P13" s="374">
        <v>88702.288</v>
      </c>
      <c r="Q13" s="276">
        <v>23736.877</v>
      </c>
    </row>
    <row r="14" spans="1:17" ht="15.75" x14ac:dyDescent="0.25">
      <c r="A14" s="249" t="s">
        <v>523</v>
      </c>
      <c r="B14" s="370">
        <v>68287.141000000003</v>
      </c>
      <c r="C14" s="250">
        <v>59129.360999999997</v>
      </c>
      <c r="D14" s="244"/>
      <c r="E14" s="249" t="s">
        <v>523</v>
      </c>
      <c r="F14" s="370">
        <v>72169.664000000004</v>
      </c>
      <c r="G14" s="250">
        <v>67899.739000000001</v>
      </c>
      <c r="H14" s="251"/>
      <c r="I14" s="247"/>
      <c r="J14" s="248"/>
      <c r="K14" s="275" t="s">
        <v>443</v>
      </c>
      <c r="L14" s="374">
        <v>49898.781000000003</v>
      </c>
      <c r="M14" s="276">
        <v>17297.851999999999</v>
      </c>
      <c r="N14" s="277"/>
      <c r="O14" s="275" t="s">
        <v>433</v>
      </c>
      <c r="P14" s="374">
        <v>41891.963000000003</v>
      </c>
      <c r="Q14" s="276">
        <v>21065.741000000002</v>
      </c>
    </row>
    <row r="15" spans="1:17" ht="15.75" x14ac:dyDescent="0.25">
      <c r="A15" s="249" t="s">
        <v>445</v>
      </c>
      <c r="B15" s="370">
        <v>120130.495</v>
      </c>
      <c r="C15" s="250">
        <v>48765.309000000001</v>
      </c>
      <c r="D15" s="244"/>
      <c r="E15" s="249" t="s">
        <v>445</v>
      </c>
      <c r="F15" s="370">
        <v>141964.91</v>
      </c>
      <c r="G15" s="250">
        <v>50832.34</v>
      </c>
      <c r="H15" s="251"/>
      <c r="I15" s="247"/>
      <c r="J15" s="248"/>
      <c r="K15" s="275" t="s">
        <v>460</v>
      </c>
      <c r="L15" s="374">
        <v>46831.650999999998</v>
      </c>
      <c r="M15" s="276">
        <v>14715.224</v>
      </c>
      <c r="N15" s="277"/>
      <c r="O15" s="275" t="s">
        <v>460</v>
      </c>
      <c r="P15" s="374">
        <v>53347.794000000002</v>
      </c>
      <c r="Q15" s="276">
        <v>17322.685000000001</v>
      </c>
    </row>
    <row r="16" spans="1:17" ht="15.75" x14ac:dyDescent="0.25">
      <c r="A16" s="249" t="s">
        <v>520</v>
      </c>
      <c r="B16" s="370">
        <v>47857.091</v>
      </c>
      <c r="C16" s="250">
        <v>46625.773999999998</v>
      </c>
      <c r="D16" s="244"/>
      <c r="E16" s="249" t="s">
        <v>520</v>
      </c>
      <c r="F16" s="370">
        <v>48764.173999999999</v>
      </c>
      <c r="G16" s="250">
        <v>48783.137000000002</v>
      </c>
      <c r="H16" s="251"/>
      <c r="I16" s="247"/>
      <c r="J16" s="248"/>
      <c r="K16" s="275" t="s">
        <v>432</v>
      </c>
      <c r="L16" s="374">
        <v>33811.74</v>
      </c>
      <c r="M16" s="276">
        <v>11803.096</v>
      </c>
      <c r="N16" s="277"/>
      <c r="O16" s="275" t="s">
        <v>434</v>
      </c>
      <c r="P16" s="374">
        <v>49660.478999999999</v>
      </c>
      <c r="Q16" s="276">
        <v>17162.757000000001</v>
      </c>
    </row>
    <row r="17" spans="1:19" ht="15.75" x14ac:dyDescent="0.25">
      <c r="A17" s="249" t="s">
        <v>442</v>
      </c>
      <c r="B17" s="370">
        <v>17844.425999999999</v>
      </c>
      <c r="C17" s="250">
        <v>41469.091</v>
      </c>
      <c r="D17" s="244"/>
      <c r="E17" s="249" t="s">
        <v>502</v>
      </c>
      <c r="F17" s="370">
        <v>51874.508999999998</v>
      </c>
      <c r="G17" s="250">
        <v>45011.563999999998</v>
      </c>
      <c r="H17" s="251"/>
      <c r="I17" s="247"/>
      <c r="J17" s="248"/>
      <c r="K17" s="275" t="s">
        <v>503</v>
      </c>
      <c r="L17" s="374">
        <v>18211.712</v>
      </c>
      <c r="M17" s="276">
        <v>11686.882</v>
      </c>
      <c r="N17" s="277"/>
      <c r="O17" s="275" t="s">
        <v>462</v>
      </c>
      <c r="P17" s="374">
        <v>33811.091999999997</v>
      </c>
      <c r="Q17" s="276">
        <v>10994.695</v>
      </c>
    </row>
    <row r="18" spans="1:19" ht="15.75" x14ac:dyDescent="0.25">
      <c r="A18" s="249" t="s">
        <v>438</v>
      </c>
      <c r="B18" s="370">
        <v>115176.853</v>
      </c>
      <c r="C18" s="250">
        <v>37410.389000000003</v>
      </c>
      <c r="D18" s="244"/>
      <c r="E18" s="249" t="s">
        <v>438</v>
      </c>
      <c r="F18" s="370">
        <v>117871.33199999999</v>
      </c>
      <c r="G18" s="250">
        <v>36976.741999999998</v>
      </c>
      <c r="H18" s="251"/>
      <c r="I18" s="247"/>
      <c r="J18" s="248"/>
      <c r="K18" s="275" t="s">
        <v>434</v>
      </c>
      <c r="L18" s="374">
        <v>33026.252</v>
      </c>
      <c r="M18" s="276">
        <v>10079.698</v>
      </c>
      <c r="N18" s="277"/>
      <c r="O18" s="275" t="s">
        <v>439</v>
      </c>
      <c r="P18" s="374">
        <v>28479.973999999998</v>
      </c>
      <c r="Q18" s="276">
        <v>10040.748</v>
      </c>
    </row>
    <row r="19" spans="1:19" ht="16.5" thickBot="1" x14ac:dyDescent="0.3">
      <c r="A19" s="252" t="s">
        <v>502</v>
      </c>
      <c r="B19" s="371">
        <v>42333.196000000004</v>
      </c>
      <c r="C19" s="253">
        <v>36922.074000000001</v>
      </c>
      <c r="D19" s="254"/>
      <c r="E19" s="252" t="s">
        <v>460</v>
      </c>
      <c r="F19" s="371">
        <v>75897.816999999995</v>
      </c>
      <c r="G19" s="253">
        <v>31654.949000000001</v>
      </c>
      <c r="H19" s="251"/>
      <c r="I19" s="247"/>
      <c r="J19" s="248"/>
      <c r="K19" s="252" t="s">
        <v>639</v>
      </c>
      <c r="L19" s="371">
        <v>26076.535</v>
      </c>
      <c r="M19" s="253">
        <v>8456.0360000000001</v>
      </c>
      <c r="N19" s="254"/>
      <c r="O19" s="252" t="s">
        <v>639</v>
      </c>
      <c r="P19" s="371">
        <v>33637.921999999999</v>
      </c>
      <c r="Q19" s="253">
        <v>9812.6679999999997</v>
      </c>
    </row>
    <row r="20" spans="1:19" ht="15.75" x14ac:dyDescent="0.25">
      <c r="A20" s="255"/>
      <c r="B20" s="256"/>
      <c r="C20" s="256"/>
      <c r="D20" s="256"/>
      <c r="E20" s="256"/>
      <c r="F20" s="256"/>
      <c r="G20" s="256"/>
      <c r="H20" s="256"/>
      <c r="I20" s="257"/>
      <c r="J20" s="258"/>
      <c r="K20" s="255"/>
      <c r="L20" s="259"/>
      <c r="M20" s="259"/>
      <c r="N20" s="259"/>
      <c r="O20" s="259"/>
      <c r="P20" s="259"/>
      <c r="Q20" s="259"/>
    </row>
    <row r="21" spans="1:19" ht="15.75" x14ac:dyDescent="0.25">
      <c r="A21" s="260"/>
      <c r="B21" s="256"/>
      <c r="C21" s="256"/>
      <c r="D21" s="256"/>
      <c r="E21" s="256"/>
      <c r="F21" s="256"/>
      <c r="G21" s="258"/>
      <c r="H21" s="256"/>
      <c r="I21" s="256"/>
      <c r="J21" s="258"/>
      <c r="K21" s="258"/>
      <c r="L21" s="259"/>
      <c r="M21" s="259"/>
      <c r="N21" s="259"/>
      <c r="O21" s="259"/>
      <c r="P21" s="259"/>
      <c r="Q21" s="259"/>
    </row>
    <row r="22" spans="1:19" ht="21.75" customHeight="1" x14ac:dyDescent="0.35">
      <c r="A22" s="228" t="s">
        <v>606</v>
      </c>
      <c r="B22" s="258"/>
      <c r="C22" s="258"/>
      <c r="D22" s="258"/>
      <c r="E22" s="258"/>
      <c r="F22" s="258"/>
      <c r="G22" s="258"/>
      <c r="H22" s="256"/>
      <c r="I22" s="256"/>
      <c r="J22" s="261"/>
      <c r="K22" s="262" t="s">
        <v>607</v>
      </c>
      <c r="L22" s="258"/>
      <c r="M22" s="258"/>
      <c r="N22" s="258"/>
      <c r="O22" s="258"/>
      <c r="P22" s="258"/>
    </row>
    <row r="23" spans="1:19" ht="16.5" thickBot="1" x14ac:dyDescent="0.25">
      <c r="A23" s="231" t="s">
        <v>602</v>
      </c>
      <c r="B23" s="258"/>
      <c r="C23" s="258"/>
      <c r="D23" s="258"/>
      <c r="E23" s="258"/>
      <c r="F23" s="258"/>
      <c r="G23" s="258"/>
      <c r="H23" s="261"/>
      <c r="I23" s="261"/>
      <c r="J23" s="261"/>
      <c r="K23" s="263" t="s">
        <v>602</v>
      </c>
      <c r="L23" s="258"/>
      <c r="M23" s="258"/>
      <c r="N23" s="258"/>
      <c r="O23" s="258"/>
      <c r="P23" s="258"/>
      <c r="Q23" s="258"/>
    </row>
    <row r="24" spans="1:19" ht="21.75" thickBot="1" x14ac:dyDescent="0.4">
      <c r="A24" s="232" t="s">
        <v>426</v>
      </c>
      <c r="B24" s="233"/>
      <c r="C24" s="233"/>
      <c r="D24" s="233"/>
      <c r="E24" s="233"/>
      <c r="F24" s="233"/>
      <c r="G24" s="234"/>
      <c r="H24" s="261"/>
      <c r="I24" s="261"/>
      <c r="J24" s="261"/>
      <c r="K24" s="232" t="s">
        <v>426</v>
      </c>
      <c r="L24" s="233"/>
      <c r="M24" s="233"/>
      <c r="N24" s="233"/>
      <c r="O24" s="233"/>
      <c r="P24" s="233"/>
      <c r="Q24" s="234"/>
      <c r="S24" s="236"/>
    </row>
    <row r="25" spans="1:19" ht="19.5" thickBot="1" x14ac:dyDescent="0.35">
      <c r="A25" s="237" t="s">
        <v>640</v>
      </c>
      <c r="B25" s="238"/>
      <c r="C25" s="239"/>
      <c r="D25" s="240"/>
      <c r="E25" s="237" t="s">
        <v>646</v>
      </c>
      <c r="F25" s="238"/>
      <c r="G25" s="264"/>
      <c r="H25" s="265"/>
      <c r="I25" s="266"/>
      <c r="J25" s="266"/>
      <c r="K25" s="237" t="s">
        <v>640</v>
      </c>
      <c r="L25" s="238"/>
      <c r="M25" s="239"/>
      <c r="N25" s="240"/>
      <c r="O25" s="237" t="s">
        <v>646</v>
      </c>
      <c r="P25" s="238"/>
      <c r="Q25" s="264"/>
    </row>
    <row r="26" spans="1:19" ht="30" x14ac:dyDescent="0.25">
      <c r="A26" s="241" t="s">
        <v>603</v>
      </c>
      <c r="B26" s="368" t="s">
        <v>33</v>
      </c>
      <c r="C26" s="242" t="s">
        <v>604</v>
      </c>
      <c r="D26" s="243"/>
      <c r="E26" s="241" t="s">
        <v>603</v>
      </c>
      <c r="F26" s="368" t="s">
        <v>33</v>
      </c>
      <c r="G26" s="242" t="s">
        <v>604</v>
      </c>
      <c r="H26" s="244"/>
      <c r="I26" s="245"/>
      <c r="K26" s="272" t="s">
        <v>603</v>
      </c>
      <c r="L26" s="372" t="s">
        <v>33</v>
      </c>
      <c r="M26" s="273" t="s">
        <v>604</v>
      </c>
      <c r="N26" s="274"/>
      <c r="O26" s="272" t="s">
        <v>603</v>
      </c>
      <c r="P26" s="372" t="s">
        <v>33</v>
      </c>
      <c r="Q26" s="273" t="s">
        <v>604</v>
      </c>
    </row>
    <row r="27" spans="1:19" ht="15.75" x14ac:dyDescent="0.25">
      <c r="A27" s="278" t="s">
        <v>605</v>
      </c>
      <c r="B27" s="369">
        <v>2230793.3080000002</v>
      </c>
      <c r="C27" s="279">
        <v>406576.15399999998</v>
      </c>
      <c r="D27" s="280"/>
      <c r="E27" s="281" t="s">
        <v>605</v>
      </c>
      <c r="F27" s="369">
        <v>2493826.9180000001</v>
      </c>
      <c r="G27" s="279">
        <v>431906.90600000002</v>
      </c>
      <c r="H27" s="246"/>
      <c r="I27" s="247"/>
      <c r="J27" s="248"/>
      <c r="K27" s="282" t="s">
        <v>605</v>
      </c>
      <c r="L27" s="373">
        <v>2920857.398</v>
      </c>
      <c r="M27" s="283">
        <v>1697244.0759999999</v>
      </c>
      <c r="N27" s="284"/>
      <c r="O27" s="282" t="s">
        <v>605</v>
      </c>
      <c r="P27" s="373">
        <v>3152955.7919999999</v>
      </c>
      <c r="Q27" s="283">
        <v>1738499.318</v>
      </c>
    </row>
    <row r="28" spans="1:19" ht="15.75" x14ac:dyDescent="0.25">
      <c r="A28" s="249" t="s">
        <v>433</v>
      </c>
      <c r="B28" s="370">
        <v>467257.25</v>
      </c>
      <c r="C28" s="250">
        <v>84387.263000000006</v>
      </c>
      <c r="D28" s="244"/>
      <c r="E28" s="249" t="s">
        <v>433</v>
      </c>
      <c r="F28" s="370">
        <v>500247.41899999999</v>
      </c>
      <c r="G28" s="250">
        <v>85643.495999999999</v>
      </c>
      <c r="H28" s="251"/>
      <c r="I28" s="247"/>
      <c r="J28" s="248"/>
      <c r="K28" s="275" t="s">
        <v>430</v>
      </c>
      <c r="L28" s="374">
        <v>498906.94400000002</v>
      </c>
      <c r="M28" s="276">
        <v>582596.06799999997</v>
      </c>
      <c r="N28" s="277"/>
      <c r="O28" s="275" t="s">
        <v>430</v>
      </c>
      <c r="P28" s="374">
        <v>618325.78200000001</v>
      </c>
      <c r="Q28" s="276">
        <v>624275.38899999997</v>
      </c>
    </row>
    <row r="29" spans="1:19" ht="15.75" x14ac:dyDescent="0.25">
      <c r="A29" s="249" t="s">
        <v>430</v>
      </c>
      <c r="B29" s="370">
        <v>346371.11599999998</v>
      </c>
      <c r="C29" s="250">
        <v>64436.498</v>
      </c>
      <c r="D29" s="244"/>
      <c r="E29" s="249" t="s">
        <v>430</v>
      </c>
      <c r="F29" s="370">
        <v>400129.31900000002</v>
      </c>
      <c r="G29" s="250">
        <v>70297.237999999998</v>
      </c>
      <c r="H29" s="251"/>
      <c r="I29" s="247"/>
      <c r="J29" s="248"/>
      <c r="K29" s="275" t="s">
        <v>446</v>
      </c>
      <c r="L29" s="374">
        <v>86642.835000000006</v>
      </c>
      <c r="M29" s="276">
        <v>106767.863</v>
      </c>
      <c r="N29" s="277"/>
      <c r="O29" s="275" t="s">
        <v>460</v>
      </c>
      <c r="P29" s="374">
        <v>123894.61500000001</v>
      </c>
      <c r="Q29" s="276">
        <v>87999.650999999998</v>
      </c>
    </row>
    <row r="30" spans="1:19" ht="15.75" x14ac:dyDescent="0.25">
      <c r="A30" s="249" t="s">
        <v>432</v>
      </c>
      <c r="B30" s="370">
        <v>162224.47099999999</v>
      </c>
      <c r="C30" s="250">
        <v>36111.476999999999</v>
      </c>
      <c r="D30" s="244"/>
      <c r="E30" s="249" t="s">
        <v>494</v>
      </c>
      <c r="F30" s="370">
        <v>266365.49800000002</v>
      </c>
      <c r="G30" s="250">
        <v>47584.517999999996</v>
      </c>
      <c r="H30" s="251"/>
      <c r="I30" s="247"/>
      <c r="J30" s="248"/>
      <c r="K30" s="275" t="s">
        <v>460</v>
      </c>
      <c r="L30" s="374">
        <v>119262.17</v>
      </c>
      <c r="M30" s="276">
        <v>84241.395000000004</v>
      </c>
      <c r="N30" s="277"/>
      <c r="O30" s="275" t="s">
        <v>446</v>
      </c>
      <c r="P30" s="374">
        <v>62668.031999999999</v>
      </c>
      <c r="Q30" s="276">
        <v>79261.281000000003</v>
      </c>
    </row>
    <row r="31" spans="1:19" ht="15.75" x14ac:dyDescent="0.25">
      <c r="A31" s="249" t="s">
        <v>434</v>
      </c>
      <c r="B31" s="370">
        <v>186372.38</v>
      </c>
      <c r="C31" s="250">
        <v>33038.052000000003</v>
      </c>
      <c r="D31" s="244"/>
      <c r="E31" s="249" t="s">
        <v>432</v>
      </c>
      <c r="F31" s="370">
        <v>169828.76199999999</v>
      </c>
      <c r="G31" s="250">
        <v>35458.370000000003</v>
      </c>
      <c r="H31" s="251"/>
      <c r="I31" s="247"/>
      <c r="J31" s="248"/>
      <c r="K31" s="275" t="s">
        <v>432</v>
      </c>
      <c r="L31" s="374">
        <v>127468.06600000001</v>
      </c>
      <c r="M31" s="276">
        <v>66785.391000000003</v>
      </c>
      <c r="N31" s="277"/>
      <c r="O31" s="275" t="s">
        <v>516</v>
      </c>
      <c r="P31" s="374">
        <v>193902.21299999999</v>
      </c>
      <c r="Q31" s="276">
        <v>75961</v>
      </c>
    </row>
    <row r="32" spans="1:19" ht="15.75" x14ac:dyDescent="0.25">
      <c r="A32" s="249" t="s">
        <v>494</v>
      </c>
      <c r="B32" s="370">
        <v>176649.71900000001</v>
      </c>
      <c r="C32" s="250">
        <v>32726.786</v>
      </c>
      <c r="D32" s="244"/>
      <c r="E32" s="249" t="s">
        <v>434</v>
      </c>
      <c r="F32" s="370">
        <v>192666.92199999999</v>
      </c>
      <c r="G32" s="250">
        <v>31667.977999999999</v>
      </c>
      <c r="H32" s="251"/>
      <c r="I32" s="247"/>
      <c r="J32" s="248"/>
      <c r="K32" s="275" t="s">
        <v>441</v>
      </c>
      <c r="L32" s="374">
        <v>149283.09099999999</v>
      </c>
      <c r="M32" s="276">
        <v>60014.805</v>
      </c>
      <c r="N32" s="277"/>
      <c r="O32" s="275" t="s">
        <v>437</v>
      </c>
      <c r="P32" s="374">
        <v>254529.81200000001</v>
      </c>
      <c r="Q32" s="276">
        <v>69963.578999999998</v>
      </c>
    </row>
    <row r="33" spans="1:20" ht="15.75" x14ac:dyDescent="0.25">
      <c r="A33" s="249" t="s">
        <v>435</v>
      </c>
      <c r="B33" s="370">
        <v>157260.66399999999</v>
      </c>
      <c r="C33" s="250">
        <v>27617.217000000001</v>
      </c>
      <c r="D33" s="244"/>
      <c r="E33" s="249" t="s">
        <v>435</v>
      </c>
      <c r="F33" s="370">
        <v>160070.06200000001</v>
      </c>
      <c r="G33" s="250">
        <v>25413.917000000001</v>
      </c>
      <c r="H33" s="251"/>
      <c r="I33" s="247"/>
      <c r="J33" s="248"/>
      <c r="K33" s="275" t="s">
        <v>437</v>
      </c>
      <c r="L33" s="374">
        <v>216632.476</v>
      </c>
      <c r="M33" s="276">
        <v>58461.940999999999</v>
      </c>
      <c r="N33" s="277"/>
      <c r="O33" s="275" t="s">
        <v>432</v>
      </c>
      <c r="P33" s="374">
        <v>146538.18100000001</v>
      </c>
      <c r="Q33" s="276">
        <v>65574.012000000002</v>
      </c>
    </row>
    <row r="34" spans="1:20" ht="15.75" x14ac:dyDescent="0.25">
      <c r="A34" s="249" t="s">
        <v>431</v>
      </c>
      <c r="B34" s="370">
        <v>115743.06299999999</v>
      </c>
      <c r="C34" s="250">
        <v>18735.326000000001</v>
      </c>
      <c r="D34" s="244"/>
      <c r="E34" s="249" t="s">
        <v>431</v>
      </c>
      <c r="F34" s="370">
        <v>103938.401</v>
      </c>
      <c r="G34" s="250">
        <v>15889.553</v>
      </c>
      <c r="H34" s="251"/>
      <c r="I34" s="247"/>
      <c r="J34" s="248"/>
      <c r="K34" s="275" t="s">
        <v>516</v>
      </c>
      <c r="L34" s="374">
        <v>151953.27799999999</v>
      </c>
      <c r="M34" s="276">
        <v>56518.063999999998</v>
      </c>
      <c r="N34" s="277"/>
      <c r="O34" s="275" t="s">
        <v>441</v>
      </c>
      <c r="P34" s="374">
        <v>180697.97399999999</v>
      </c>
      <c r="Q34" s="276">
        <v>65243.434999999998</v>
      </c>
    </row>
    <row r="35" spans="1:20" ht="15.75" x14ac:dyDescent="0.25">
      <c r="A35" s="249" t="s">
        <v>458</v>
      </c>
      <c r="B35" s="370">
        <v>74081.83</v>
      </c>
      <c r="C35" s="250">
        <v>13039.468999999999</v>
      </c>
      <c r="D35" s="244"/>
      <c r="E35" s="249" t="s">
        <v>437</v>
      </c>
      <c r="F35" s="370">
        <v>67463.788</v>
      </c>
      <c r="G35" s="250">
        <v>12370.632</v>
      </c>
      <c r="H35" s="251"/>
      <c r="I35" s="247"/>
      <c r="J35" s="248"/>
      <c r="K35" s="275" t="s">
        <v>431</v>
      </c>
      <c r="L35" s="374">
        <v>132335.402</v>
      </c>
      <c r="M35" s="276">
        <v>49836.983</v>
      </c>
      <c r="N35" s="277"/>
      <c r="O35" s="275" t="s">
        <v>431</v>
      </c>
      <c r="P35" s="374">
        <v>139695.38699999999</v>
      </c>
      <c r="Q35" s="276">
        <v>50433.695</v>
      </c>
    </row>
    <row r="36" spans="1:20" ht="15.75" x14ac:dyDescent="0.25">
      <c r="A36" s="249" t="s">
        <v>493</v>
      </c>
      <c r="B36" s="370">
        <v>91364.828999999998</v>
      </c>
      <c r="C36" s="250">
        <v>11189.504000000001</v>
      </c>
      <c r="D36" s="244"/>
      <c r="E36" s="249" t="s">
        <v>458</v>
      </c>
      <c r="F36" s="370">
        <v>70701.252999999997</v>
      </c>
      <c r="G36" s="250">
        <v>11290.599</v>
      </c>
      <c r="H36" s="251"/>
      <c r="I36" s="247"/>
      <c r="J36" s="248"/>
      <c r="K36" s="275" t="s">
        <v>433</v>
      </c>
      <c r="L36" s="374">
        <v>140279.848</v>
      </c>
      <c r="M36" s="276">
        <v>46803.5</v>
      </c>
      <c r="N36" s="277"/>
      <c r="O36" s="275" t="s">
        <v>506</v>
      </c>
      <c r="P36" s="374">
        <v>31866.536</v>
      </c>
      <c r="Q36" s="276">
        <v>44293.91</v>
      </c>
    </row>
    <row r="37" spans="1:20" ht="15.75" x14ac:dyDescent="0.25">
      <c r="A37" s="249" t="s">
        <v>437</v>
      </c>
      <c r="B37" s="370">
        <v>58847.504999999997</v>
      </c>
      <c r="C37" s="250">
        <v>11102.766</v>
      </c>
      <c r="D37" s="244"/>
      <c r="E37" s="249" t="s">
        <v>452</v>
      </c>
      <c r="F37" s="370">
        <v>55809.483999999997</v>
      </c>
      <c r="G37" s="250">
        <v>10568.462</v>
      </c>
      <c r="H37" s="251"/>
      <c r="I37" s="247"/>
      <c r="J37" s="248"/>
      <c r="K37" s="275" t="s">
        <v>443</v>
      </c>
      <c r="L37" s="374">
        <v>100268.208</v>
      </c>
      <c r="M37" s="276">
        <v>42397.171999999999</v>
      </c>
      <c r="N37" s="277"/>
      <c r="O37" s="275" t="s">
        <v>433</v>
      </c>
      <c r="P37" s="374">
        <v>137099.93700000001</v>
      </c>
      <c r="Q37" s="276">
        <v>43124.061000000002</v>
      </c>
    </row>
    <row r="38" spans="1:20" ht="15.75" x14ac:dyDescent="0.25">
      <c r="A38" s="249" t="s">
        <v>466</v>
      </c>
      <c r="B38" s="370">
        <v>50285.269</v>
      </c>
      <c r="C38" s="250">
        <v>8351.1119999999992</v>
      </c>
      <c r="D38" s="244"/>
      <c r="E38" s="249" t="s">
        <v>493</v>
      </c>
      <c r="F38" s="370">
        <v>75716.251000000004</v>
      </c>
      <c r="G38" s="250">
        <v>9299.51</v>
      </c>
      <c r="H38" s="251"/>
      <c r="I38" s="247"/>
      <c r="J38" s="248"/>
      <c r="K38" s="275" t="s">
        <v>462</v>
      </c>
      <c r="L38" s="374">
        <v>74816.493000000002</v>
      </c>
      <c r="M38" s="276">
        <v>41961.911999999997</v>
      </c>
      <c r="N38" s="277"/>
      <c r="O38" s="275" t="s">
        <v>443</v>
      </c>
      <c r="P38" s="374">
        <v>102039.95600000001</v>
      </c>
      <c r="Q38" s="276">
        <v>42839.646999999997</v>
      </c>
    </row>
    <row r="39" spans="1:20" ht="16.5" thickBot="1" x14ac:dyDescent="0.3">
      <c r="A39" s="252" t="s">
        <v>452</v>
      </c>
      <c r="B39" s="371">
        <v>39685.622000000003</v>
      </c>
      <c r="C39" s="253">
        <v>7831.8919999999998</v>
      </c>
      <c r="D39" s="254"/>
      <c r="E39" s="252" t="s">
        <v>466</v>
      </c>
      <c r="F39" s="371">
        <v>53493.021999999997</v>
      </c>
      <c r="G39" s="253">
        <v>8552.9639999999999</v>
      </c>
      <c r="H39" s="251"/>
      <c r="I39" s="247"/>
      <c r="J39" s="248"/>
      <c r="K39" s="252" t="s">
        <v>506</v>
      </c>
      <c r="L39" s="371">
        <v>30674.661</v>
      </c>
      <c r="M39" s="253">
        <v>41566.739000000001</v>
      </c>
      <c r="N39" s="254"/>
      <c r="O39" s="252" t="s">
        <v>462</v>
      </c>
      <c r="P39" s="371">
        <v>80660.764999999999</v>
      </c>
      <c r="Q39" s="253">
        <v>39201.116999999998</v>
      </c>
    </row>
    <row r="40" spans="1:20" ht="15.75" x14ac:dyDescent="0.25">
      <c r="A40" s="255"/>
      <c r="B40" s="261"/>
      <c r="C40" s="261"/>
      <c r="D40" s="261"/>
      <c r="E40" s="261"/>
      <c r="F40" s="261"/>
      <c r="G40" s="261"/>
      <c r="H40" s="261"/>
      <c r="I40" s="261"/>
      <c r="J40" s="261"/>
      <c r="K40" s="255"/>
      <c r="L40" s="261"/>
      <c r="M40" s="259"/>
      <c r="N40" s="259"/>
      <c r="O40" s="259"/>
      <c r="P40" s="259"/>
      <c r="Q40" s="259"/>
    </row>
    <row r="41" spans="1:20" ht="18" customHeight="1" x14ac:dyDescent="0.2">
      <c r="B41" s="261"/>
      <c r="C41" s="261"/>
      <c r="D41" s="261"/>
      <c r="E41" s="261"/>
      <c r="F41" s="258"/>
      <c r="G41" s="261"/>
      <c r="H41" s="261"/>
      <c r="I41" s="261"/>
      <c r="J41" s="261"/>
      <c r="K41" s="261"/>
      <c r="L41" s="261"/>
      <c r="M41" s="259"/>
      <c r="N41" s="259"/>
      <c r="O41" s="259"/>
      <c r="Q41" s="259"/>
    </row>
    <row r="42" spans="1:20" ht="21" x14ac:dyDescent="0.35">
      <c r="A42" s="228" t="s">
        <v>608</v>
      </c>
      <c r="B42" s="258"/>
      <c r="C42" s="258"/>
      <c r="D42" s="258"/>
      <c r="E42" s="258"/>
      <c r="F42" s="258"/>
      <c r="G42" s="258"/>
      <c r="H42" s="267"/>
      <c r="I42" s="267"/>
      <c r="J42" s="267"/>
      <c r="K42" s="262" t="s">
        <v>609</v>
      </c>
      <c r="L42" s="258"/>
      <c r="M42" s="258"/>
      <c r="N42" s="258"/>
      <c r="O42" s="258"/>
      <c r="P42" s="258"/>
      <c r="T42" s="236"/>
    </row>
    <row r="43" spans="1:20" ht="16.5" thickBot="1" x14ac:dyDescent="0.25">
      <c r="A43" s="231" t="s">
        <v>602</v>
      </c>
      <c r="B43" s="258"/>
      <c r="C43" s="258"/>
      <c r="D43" s="258"/>
      <c r="E43" s="258"/>
      <c r="F43" s="258"/>
      <c r="G43" s="258"/>
      <c r="H43" s="267"/>
      <c r="I43" s="267"/>
      <c r="J43" s="267"/>
      <c r="K43" s="263" t="s">
        <v>602</v>
      </c>
      <c r="L43" s="258"/>
      <c r="M43" s="258"/>
      <c r="N43" s="258"/>
      <c r="O43" s="258"/>
      <c r="P43" s="258"/>
      <c r="Q43" s="258"/>
    </row>
    <row r="44" spans="1:20" ht="21.75" thickBot="1" x14ac:dyDescent="0.4">
      <c r="A44" s="232" t="s">
        <v>426</v>
      </c>
      <c r="B44" s="233"/>
      <c r="C44" s="233"/>
      <c r="D44" s="233"/>
      <c r="E44" s="233"/>
      <c r="F44" s="233"/>
      <c r="G44" s="234"/>
      <c r="H44" s="267"/>
      <c r="I44" s="267"/>
      <c r="J44" s="267"/>
      <c r="K44" s="232" t="s">
        <v>426</v>
      </c>
      <c r="L44" s="233"/>
      <c r="M44" s="233"/>
      <c r="N44" s="233"/>
      <c r="O44" s="233"/>
      <c r="P44" s="233"/>
      <c r="Q44" s="234"/>
    </row>
    <row r="45" spans="1:20" ht="19.5" thickBot="1" x14ac:dyDescent="0.35">
      <c r="A45" s="237" t="s">
        <v>640</v>
      </c>
      <c r="B45" s="238"/>
      <c r="C45" s="239"/>
      <c r="D45" s="240"/>
      <c r="E45" s="237" t="s">
        <v>646</v>
      </c>
      <c r="F45" s="238"/>
      <c r="G45" s="264"/>
      <c r="H45" s="265"/>
      <c r="I45" s="266"/>
      <c r="J45" s="266"/>
      <c r="K45" s="237" t="s">
        <v>640</v>
      </c>
      <c r="L45" s="238"/>
      <c r="M45" s="239"/>
      <c r="N45" s="240"/>
      <c r="O45" s="237" t="s">
        <v>646</v>
      </c>
      <c r="P45" s="238"/>
      <c r="Q45" s="264"/>
    </row>
    <row r="46" spans="1:20" ht="30" x14ac:dyDescent="0.25">
      <c r="A46" s="241" t="s">
        <v>603</v>
      </c>
      <c r="B46" s="368" t="s">
        <v>33</v>
      </c>
      <c r="C46" s="242" t="s">
        <v>604</v>
      </c>
      <c r="D46" s="243"/>
      <c r="E46" s="241" t="s">
        <v>603</v>
      </c>
      <c r="F46" s="368" t="s">
        <v>33</v>
      </c>
      <c r="G46" s="242" t="s">
        <v>604</v>
      </c>
      <c r="H46" s="244"/>
      <c r="I46" s="245"/>
      <c r="K46" s="272" t="s">
        <v>603</v>
      </c>
      <c r="L46" s="372" t="s">
        <v>33</v>
      </c>
      <c r="M46" s="273" t="s">
        <v>604</v>
      </c>
      <c r="N46" s="274"/>
      <c r="O46" s="272" t="s">
        <v>603</v>
      </c>
      <c r="P46" s="372" t="s">
        <v>33</v>
      </c>
      <c r="Q46" s="273" t="s">
        <v>604</v>
      </c>
    </row>
    <row r="47" spans="1:20" ht="15.75" x14ac:dyDescent="0.25">
      <c r="A47" s="278" t="s">
        <v>605</v>
      </c>
      <c r="B47" s="369">
        <v>402014.67300000001</v>
      </c>
      <c r="C47" s="279">
        <v>816894.57</v>
      </c>
      <c r="D47" s="280"/>
      <c r="E47" s="281" t="s">
        <v>605</v>
      </c>
      <c r="F47" s="369">
        <v>477007.24900000001</v>
      </c>
      <c r="G47" s="279">
        <v>806264.68599999999</v>
      </c>
      <c r="H47" s="246"/>
      <c r="I47" s="247"/>
      <c r="J47" s="248"/>
      <c r="K47" s="282" t="s">
        <v>605</v>
      </c>
      <c r="L47" s="373">
        <v>1808400.024</v>
      </c>
      <c r="M47" s="283">
        <v>6977904.6009999998</v>
      </c>
      <c r="N47" s="284"/>
      <c r="O47" s="282" t="s">
        <v>605</v>
      </c>
      <c r="P47" s="373">
        <v>1128426.5630000001</v>
      </c>
      <c r="Q47" s="283">
        <v>5061861.9680000003</v>
      </c>
    </row>
    <row r="48" spans="1:20" ht="15.75" x14ac:dyDescent="0.25">
      <c r="A48" s="249" t="s">
        <v>430</v>
      </c>
      <c r="B48" s="370">
        <v>29075.721000000001</v>
      </c>
      <c r="C48" s="250">
        <v>82512.255000000005</v>
      </c>
      <c r="D48" s="244"/>
      <c r="E48" s="249" t="s">
        <v>430</v>
      </c>
      <c r="F48" s="370">
        <v>57867.332999999999</v>
      </c>
      <c r="G48" s="250">
        <v>111789.819</v>
      </c>
      <c r="H48" s="251">
        <v>132980483</v>
      </c>
      <c r="I48" s="247"/>
      <c r="J48" s="248"/>
      <c r="K48" s="275" t="s">
        <v>430</v>
      </c>
      <c r="L48" s="374">
        <v>453259.07900000003</v>
      </c>
      <c r="M48" s="276">
        <v>1713847.3130000001</v>
      </c>
      <c r="N48" s="277"/>
      <c r="O48" s="275" t="s">
        <v>430</v>
      </c>
      <c r="P48" s="374">
        <v>319905.65700000001</v>
      </c>
      <c r="Q48" s="276">
        <v>1433389.4469999999</v>
      </c>
    </row>
    <row r="49" spans="1:17" ht="15.75" x14ac:dyDescent="0.25">
      <c r="A49" s="249" t="s">
        <v>441</v>
      </c>
      <c r="B49" s="370">
        <v>34921.629000000001</v>
      </c>
      <c r="C49" s="250">
        <v>70637.285999999993</v>
      </c>
      <c r="D49" s="244"/>
      <c r="E49" s="249" t="s">
        <v>432</v>
      </c>
      <c r="F49" s="370">
        <v>30039.133000000002</v>
      </c>
      <c r="G49" s="250">
        <v>64552.434999999998</v>
      </c>
      <c r="H49" s="251">
        <v>33106251</v>
      </c>
      <c r="I49" s="247"/>
      <c r="J49" s="248"/>
      <c r="K49" s="275" t="s">
        <v>541</v>
      </c>
      <c r="L49" s="374">
        <v>389081.28399999999</v>
      </c>
      <c r="M49" s="276">
        <v>1464787.743</v>
      </c>
      <c r="N49" s="277"/>
      <c r="O49" s="275" t="s">
        <v>541</v>
      </c>
      <c r="P49" s="374">
        <v>203542.728</v>
      </c>
      <c r="Q49" s="276">
        <v>891625.94200000004</v>
      </c>
    </row>
    <row r="50" spans="1:17" ht="15.75" x14ac:dyDescent="0.25">
      <c r="A50" s="249" t="s">
        <v>519</v>
      </c>
      <c r="B50" s="370">
        <v>29923.859</v>
      </c>
      <c r="C50" s="250">
        <v>61554.372000000003</v>
      </c>
      <c r="D50" s="244"/>
      <c r="E50" s="249" t="s">
        <v>441</v>
      </c>
      <c r="F50" s="370">
        <v>33670.529000000002</v>
      </c>
      <c r="G50" s="250">
        <v>56733.489000000001</v>
      </c>
      <c r="H50" s="251">
        <v>28752280</v>
      </c>
      <c r="I50" s="247"/>
      <c r="J50" s="248"/>
      <c r="K50" s="275" t="s">
        <v>650</v>
      </c>
      <c r="L50" s="374">
        <v>208503.62100000001</v>
      </c>
      <c r="M50" s="276">
        <v>820028.64599999995</v>
      </c>
      <c r="N50" s="277"/>
      <c r="O50" s="275" t="s">
        <v>534</v>
      </c>
      <c r="P50" s="374">
        <v>59233.885000000002</v>
      </c>
      <c r="Q50" s="276">
        <v>275085.196</v>
      </c>
    </row>
    <row r="51" spans="1:17" ht="15.75" x14ac:dyDescent="0.25">
      <c r="A51" s="249" t="s">
        <v>471</v>
      </c>
      <c r="B51" s="370">
        <v>22350.883999999998</v>
      </c>
      <c r="C51" s="250">
        <v>57912.017999999996</v>
      </c>
      <c r="D51" s="244"/>
      <c r="E51" s="249" t="s">
        <v>519</v>
      </c>
      <c r="F51" s="370">
        <v>32613.758000000002</v>
      </c>
      <c r="G51" s="250">
        <v>49925.33</v>
      </c>
      <c r="H51" s="251"/>
      <c r="I51" s="247"/>
      <c r="J51" s="248"/>
      <c r="K51" s="275" t="s">
        <v>639</v>
      </c>
      <c r="L51" s="374">
        <v>81166.415999999997</v>
      </c>
      <c r="M51" s="276">
        <v>318353.72100000002</v>
      </c>
      <c r="N51" s="277"/>
      <c r="O51" s="275" t="s">
        <v>431</v>
      </c>
      <c r="P51" s="374">
        <v>47758.021999999997</v>
      </c>
      <c r="Q51" s="276">
        <v>233802.05900000001</v>
      </c>
    </row>
    <row r="52" spans="1:17" ht="15.75" x14ac:dyDescent="0.25">
      <c r="A52" s="249" t="s">
        <v>434</v>
      </c>
      <c r="B52" s="370">
        <v>22268.594000000001</v>
      </c>
      <c r="C52" s="250">
        <v>38547.035000000003</v>
      </c>
      <c r="D52" s="244"/>
      <c r="E52" s="249" t="s">
        <v>471</v>
      </c>
      <c r="F52" s="370">
        <v>22469.752</v>
      </c>
      <c r="G52" s="250">
        <v>49837.466</v>
      </c>
      <c r="H52" s="251"/>
      <c r="I52" s="247"/>
      <c r="J52" s="248"/>
      <c r="K52" s="275" t="s">
        <v>517</v>
      </c>
      <c r="L52" s="374">
        <v>71475.697</v>
      </c>
      <c r="M52" s="276">
        <v>286054.85200000001</v>
      </c>
      <c r="N52" s="277"/>
      <c r="O52" s="275" t="s">
        <v>526</v>
      </c>
      <c r="P52" s="374">
        <v>50697.425999999999</v>
      </c>
      <c r="Q52" s="276">
        <v>230971.88099999999</v>
      </c>
    </row>
    <row r="53" spans="1:17" ht="15.75" x14ac:dyDescent="0.25">
      <c r="A53" s="249" t="s">
        <v>470</v>
      </c>
      <c r="B53" s="370">
        <v>12713.76</v>
      </c>
      <c r="C53" s="250">
        <v>35767.966</v>
      </c>
      <c r="D53" s="244"/>
      <c r="E53" s="249" t="s">
        <v>437</v>
      </c>
      <c r="F53" s="370">
        <v>24858.527999999998</v>
      </c>
      <c r="G53" s="250">
        <v>39726.658000000003</v>
      </c>
      <c r="H53" s="251"/>
      <c r="I53" s="247"/>
      <c r="J53" s="248"/>
      <c r="K53" s="275" t="s">
        <v>534</v>
      </c>
      <c r="L53" s="374">
        <v>65592.842999999993</v>
      </c>
      <c r="M53" s="276">
        <v>260803.85500000001</v>
      </c>
      <c r="N53" s="277"/>
      <c r="O53" s="275" t="s">
        <v>543</v>
      </c>
      <c r="P53" s="374">
        <v>47355.97</v>
      </c>
      <c r="Q53" s="276">
        <v>209659.489</v>
      </c>
    </row>
    <row r="54" spans="1:17" ht="15.75" x14ac:dyDescent="0.25">
      <c r="A54" s="249" t="s">
        <v>512</v>
      </c>
      <c r="B54" s="370">
        <v>21435.984</v>
      </c>
      <c r="C54" s="250">
        <v>35343.182999999997</v>
      </c>
      <c r="D54" s="244"/>
      <c r="E54" s="249" t="s">
        <v>512</v>
      </c>
      <c r="F54" s="370">
        <v>27433.207999999999</v>
      </c>
      <c r="G54" s="250">
        <v>36502.19</v>
      </c>
      <c r="H54" s="251"/>
      <c r="I54" s="247"/>
      <c r="J54" s="248"/>
      <c r="K54" s="275" t="s">
        <v>543</v>
      </c>
      <c r="L54" s="374">
        <v>52930.196000000004</v>
      </c>
      <c r="M54" s="276">
        <v>220071.79300000001</v>
      </c>
      <c r="N54" s="277"/>
      <c r="O54" s="275" t="s">
        <v>650</v>
      </c>
      <c r="P54" s="374">
        <v>45187.639000000003</v>
      </c>
      <c r="Q54" s="276">
        <v>200360</v>
      </c>
    </row>
    <row r="55" spans="1:17" ht="15.75" x14ac:dyDescent="0.25">
      <c r="A55" s="249" t="s">
        <v>432</v>
      </c>
      <c r="B55" s="370">
        <v>15092.183999999999</v>
      </c>
      <c r="C55" s="250">
        <v>33345.711000000003</v>
      </c>
      <c r="D55" s="244"/>
      <c r="E55" s="249" t="s">
        <v>435</v>
      </c>
      <c r="F55" s="370">
        <v>18373.113000000001</v>
      </c>
      <c r="G55" s="250">
        <v>36300.870999999999</v>
      </c>
      <c r="H55" s="251"/>
      <c r="I55" s="247"/>
      <c r="J55" s="248"/>
      <c r="K55" s="275" t="s">
        <v>432</v>
      </c>
      <c r="L55" s="374">
        <v>46174.845000000001</v>
      </c>
      <c r="M55" s="276">
        <v>174547.21400000001</v>
      </c>
      <c r="N55" s="277"/>
      <c r="O55" s="275" t="s">
        <v>523</v>
      </c>
      <c r="P55" s="374">
        <v>36004.019</v>
      </c>
      <c r="Q55" s="276">
        <v>166306.147</v>
      </c>
    </row>
    <row r="56" spans="1:17" ht="15.75" x14ac:dyDescent="0.25">
      <c r="A56" s="249" t="s">
        <v>443</v>
      </c>
      <c r="B56" s="370">
        <v>13545.411</v>
      </c>
      <c r="C56" s="250">
        <v>31859.153999999999</v>
      </c>
      <c r="D56" s="244"/>
      <c r="E56" s="249" t="s">
        <v>443</v>
      </c>
      <c r="F56" s="370">
        <v>14988.316000000001</v>
      </c>
      <c r="G56" s="250">
        <v>28111.281999999999</v>
      </c>
      <c r="H56" s="251"/>
      <c r="I56" s="247"/>
      <c r="J56" s="248"/>
      <c r="K56" s="275" t="s">
        <v>434</v>
      </c>
      <c r="L56" s="374">
        <v>42499.631000000001</v>
      </c>
      <c r="M56" s="276">
        <v>166991.58199999999</v>
      </c>
      <c r="N56" s="277"/>
      <c r="O56" s="275" t="s">
        <v>639</v>
      </c>
      <c r="P56" s="374">
        <v>25712.384999999998</v>
      </c>
      <c r="Q56" s="276">
        <v>115771.982</v>
      </c>
    </row>
    <row r="57" spans="1:17" ht="15.75" x14ac:dyDescent="0.25">
      <c r="A57" s="249" t="s">
        <v>435</v>
      </c>
      <c r="B57" s="370">
        <v>14273.24</v>
      </c>
      <c r="C57" s="250">
        <v>31851.516</v>
      </c>
      <c r="D57" s="244"/>
      <c r="E57" s="249" t="s">
        <v>466</v>
      </c>
      <c r="F57" s="370">
        <v>19970.989000000001</v>
      </c>
      <c r="G57" s="250">
        <v>27948.481</v>
      </c>
      <c r="H57" s="251"/>
      <c r="I57" s="247"/>
      <c r="J57" s="248"/>
      <c r="K57" s="275" t="s">
        <v>641</v>
      </c>
      <c r="L57" s="374">
        <v>33186.756000000001</v>
      </c>
      <c r="M57" s="276">
        <v>130725.288</v>
      </c>
      <c r="N57" s="277"/>
      <c r="O57" s="275" t="s">
        <v>438</v>
      </c>
      <c r="P57" s="374">
        <v>24219.963</v>
      </c>
      <c r="Q57" s="276">
        <v>104291.466</v>
      </c>
    </row>
    <row r="58" spans="1:17" ht="16.5" thickBot="1" x14ac:dyDescent="0.3">
      <c r="A58" s="252" t="s">
        <v>466</v>
      </c>
      <c r="B58" s="371">
        <v>17407.496999999999</v>
      </c>
      <c r="C58" s="253">
        <v>29336.492999999999</v>
      </c>
      <c r="D58" s="254"/>
      <c r="E58" s="252" t="s">
        <v>431</v>
      </c>
      <c r="F58" s="371">
        <v>19033.955000000002</v>
      </c>
      <c r="G58" s="253">
        <v>26116.881000000001</v>
      </c>
      <c r="H58" s="251"/>
      <c r="I58" s="247"/>
      <c r="J58" s="248"/>
      <c r="K58" s="252" t="s">
        <v>544</v>
      </c>
      <c r="L58" s="371">
        <v>33893.203000000001</v>
      </c>
      <c r="M58" s="253">
        <v>124390.66</v>
      </c>
      <c r="N58" s="254"/>
      <c r="O58" s="252" t="s">
        <v>521</v>
      </c>
      <c r="P58" s="371">
        <v>20902.524000000001</v>
      </c>
      <c r="Q58" s="253">
        <v>95409.75</v>
      </c>
    </row>
    <row r="59" spans="1:17" x14ac:dyDescent="0.2">
      <c r="A59" s="268"/>
      <c r="B59" s="268"/>
      <c r="C59" s="26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</row>
    <row r="60" spans="1:17" x14ac:dyDescent="0.2">
      <c r="A60" s="268"/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</row>
    <row r="61" spans="1:17" x14ac:dyDescent="0.2">
      <c r="A61" s="268"/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</row>
    <row r="62" spans="1:17" x14ac:dyDescent="0.2">
      <c r="A62" s="268"/>
      <c r="B62" s="268"/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</row>
    <row r="63" spans="1:17" x14ac:dyDescent="0.2">
      <c r="A63" s="268"/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</row>
    <row r="64" spans="1:17" x14ac:dyDescent="0.2">
      <c r="A64" s="268"/>
      <c r="B64" s="268"/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</row>
    <row r="65" spans="1:17" x14ac:dyDescent="0.2">
      <c r="A65" s="268"/>
      <c r="B65" s="268"/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</row>
    <row r="66" spans="1:17" x14ac:dyDescent="0.2">
      <c r="A66" s="268"/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P66" s="268"/>
      <c r="Q66" s="268"/>
    </row>
    <row r="67" spans="1:17" x14ac:dyDescent="0.2">
      <c r="A67" s="268"/>
      <c r="B67" s="268"/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</row>
    <row r="68" spans="1:17" x14ac:dyDescent="0.2">
      <c r="A68" s="268"/>
      <c r="B68" s="268"/>
      <c r="C68" s="26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</row>
    <row r="69" spans="1:17" x14ac:dyDescent="0.2">
      <c r="A69" s="268"/>
      <c r="B69" s="268"/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68"/>
      <c r="N69" s="268"/>
      <c r="O69" s="268"/>
      <c r="P69" s="268"/>
      <c r="Q69" s="268"/>
    </row>
    <row r="70" spans="1:17" x14ac:dyDescent="0.2">
      <c r="A70" s="268"/>
      <c r="B70" s="268"/>
      <c r="C70" s="268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</row>
    <row r="71" spans="1:17" x14ac:dyDescent="0.2">
      <c r="A71" s="268"/>
      <c r="B71" s="268"/>
      <c r="C71" s="268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68"/>
      <c r="O71" s="268"/>
      <c r="P71" s="268"/>
      <c r="Q71" s="268"/>
    </row>
    <row r="72" spans="1:17" x14ac:dyDescent="0.2">
      <c r="A72" s="268"/>
      <c r="B72" s="268"/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</row>
    <row r="73" spans="1:17" x14ac:dyDescent="0.2">
      <c r="A73" s="268"/>
      <c r="B73" s="268"/>
      <c r="C73" s="268"/>
      <c r="D73" s="268"/>
      <c r="E73" s="268"/>
      <c r="F73" s="268"/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268"/>
    </row>
    <row r="74" spans="1:17" x14ac:dyDescent="0.2">
      <c r="A74" s="268"/>
      <c r="B74" s="268"/>
      <c r="C74" s="268"/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268"/>
    </row>
    <row r="75" spans="1:17" x14ac:dyDescent="0.2">
      <c r="A75" s="268"/>
      <c r="B75" s="268"/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</row>
    <row r="76" spans="1:17" x14ac:dyDescent="0.2">
      <c r="A76" s="268"/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</row>
    <row r="77" spans="1:17" x14ac:dyDescent="0.2">
      <c r="A77" s="268"/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268"/>
    </row>
    <row r="78" spans="1:17" x14ac:dyDescent="0.2">
      <c r="A78" s="268"/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268"/>
    </row>
    <row r="79" spans="1:17" x14ac:dyDescent="0.2">
      <c r="A79" s="268"/>
      <c r="B79" s="268"/>
      <c r="C79" s="268"/>
      <c r="D79" s="268"/>
      <c r="E79" s="268"/>
      <c r="F79" s="268"/>
      <c r="G79" s="268"/>
      <c r="H79" s="268"/>
      <c r="I79" s="268"/>
      <c r="J79" s="268"/>
      <c r="K79" s="268"/>
      <c r="L79" s="268"/>
      <c r="M79" s="268"/>
      <c r="N79" s="268"/>
      <c r="O79" s="268"/>
      <c r="P79" s="268"/>
      <c r="Q79" s="268"/>
    </row>
    <row r="80" spans="1:17" x14ac:dyDescent="0.2">
      <c r="A80" s="268"/>
      <c r="B80" s="268"/>
      <c r="C80" s="268"/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268"/>
    </row>
    <row r="81" spans="1:17" x14ac:dyDescent="0.2">
      <c r="A81" s="268"/>
      <c r="B81" s="268"/>
      <c r="C81" s="268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268"/>
    </row>
    <row r="82" spans="1:17" x14ac:dyDescent="0.2">
      <c r="A82" s="268"/>
      <c r="B82" s="268"/>
      <c r="C82" s="268"/>
      <c r="D82" s="268"/>
      <c r="E82" s="268"/>
      <c r="F82" s="268"/>
      <c r="G82" s="268"/>
      <c r="H82" s="268"/>
      <c r="I82" s="268"/>
      <c r="J82" s="268"/>
      <c r="K82" s="268"/>
      <c r="L82" s="268"/>
      <c r="M82" s="268"/>
      <c r="N82" s="268"/>
      <c r="O82" s="268"/>
      <c r="P82" s="268"/>
      <c r="Q82" s="268"/>
    </row>
    <row r="83" spans="1:17" x14ac:dyDescent="0.2">
      <c r="A83" s="268"/>
      <c r="B83" s="268"/>
      <c r="C83" s="268"/>
      <c r="D83" s="268"/>
      <c r="E83" s="268"/>
      <c r="F83" s="268"/>
      <c r="G83" s="268"/>
      <c r="H83" s="268"/>
      <c r="I83" s="268"/>
      <c r="J83" s="268"/>
      <c r="K83" s="268"/>
      <c r="L83" s="268"/>
      <c r="M83" s="268"/>
      <c r="N83" s="268"/>
      <c r="O83" s="268"/>
      <c r="P83" s="268"/>
      <c r="Q83" s="268"/>
    </row>
    <row r="84" spans="1:17" x14ac:dyDescent="0.2">
      <c r="A84" s="268"/>
      <c r="B84" s="268"/>
      <c r="C84" s="268"/>
      <c r="D84" s="268"/>
      <c r="E84" s="268"/>
      <c r="F84" s="268"/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268"/>
    </row>
    <row r="85" spans="1:17" x14ac:dyDescent="0.2">
      <c r="A85" s="268"/>
      <c r="B85" s="268"/>
      <c r="C85" s="26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68"/>
      <c r="Q85" s="268"/>
    </row>
    <row r="86" spans="1:17" x14ac:dyDescent="0.2">
      <c r="A86" s="268"/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</row>
    <row r="87" spans="1:17" x14ac:dyDescent="0.2">
      <c r="A87" s="268"/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</row>
    <row r="88" spans="1:17" x14ac:dyDescent="0.2">
      <c r="A88" s="268"/>
      <c r="B88" s="268"/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68"/>
    </row>
    <row r="89" spans="1:17" x14ac:dyDescent="0.2">
      <c r="A89" s="268"/>
      <c r="B89" s="268"/>
      <c r="C89" s="26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268"/>
    </row>
    <row r="90" spans="1:17" x14ac:dyDescent="0.2">
      <c r="A90" s="268"/>
      <c r="B90" s="268"/>
      <c r="C90" s="268"/>
      <c r="D90" s="268"/>
      <c r="E90" s="268"/>
      <c r="F90" s="268"/>
      <c r="G90" s="268"/>
      <c r="H90" s="268"/>
      <c r="I90" s="268"/>
      <c r="J90" s="268"/>
      <c r="K90" s="268"/>
      <c r="L90" s="268"/>
      <c r="M90" s="268"/>
      <c r="N90" s="268"/>
      <c r="O90" s="268"/>
      <c r="P90" s="268"/>
      <c r="Q90" s="268"/>
    </row>
    <row r="91" spans="1:17" x14ac:dyDescent="0.2">
      <c r="A91" s="268"/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</row>
    <row r="92" spans="1:17" x14ac:dyDescent="0.2">
      <c r="A92" s="268"/>
      <c r="B92" s="268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</row>
    <row r="93" spans="1:17" x14ac:dyDescent="0.2">
      <c r="A93" s="268"/>
      <c r="B93" s="268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</row>
    <row r="94" spans="1:17" x14ac:dyDescent="0.2">
      <c r="A94" s="268"/>
      <c r="B94" s="268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</row>
    <row r="95" spans="1:17" x14ac:dyDescent="0.2">
      <c r="A95" s="268"/>
      <c r="B95" s="268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</row>
    <row r="96" spans="1:17" x14ac:dyDescent="0.2">
      <c r="A96" s="268"/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</row>
    <row r="97" spans="1:17" x14ac:dyDescent="0.2">
      <c r="A97" s="268"/>
      <c r="B97" s="268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268"/>
    </row>
    <row r="98" spans="1:17" x14ac:dyDescent="0.2">
      <c r="A98" s="268"/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68"/>
    </row>
    <row r="99" spans="1:17" x14ac:dyDescent="0.2">
      <c r="A99" s="268"/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268"/>
    </row>
    <row r="100" spans="1:17" x14ac:dyDescent="0.2">
      <c r="A100" s="268"/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</row>
    <row r="101" spans="1:17" x14ac:dyDescent="0.2">
      <c r="A101" s="268"/>
      <c r="B101" s="268"/>
      <c r="C101" s="26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268"/>
    </row>
    <row r="102" spans="1:17" x14ac:dyDescent="0.2">
      <c r="A102" s="268"/>
      <c r="B102" s="268"/>
      <c r="C102" s="268"/>
      <c r="D102" s="268"/>
      <c r="E102" s="268"/>
      <c r="F102" s="268"/>
      <c r="G102" s="268"/>
      <c r="H102" s="268"/>
      <c r="I102" s="268"/>
      <c r="J102" s="268"/>
      <c r="K102" s="268"/>
      <c r="L102" s="268"/>
      <c r="M102" s="268"/>
      <c r="N102" s="268"/>
      <c r="O102" s="268"/>
      <c r="P102" s="268"/>
      <c r="Q102" s="268"/>
    </row>
    <row r="103" spans="1:17" x14ac:dyDescent="0.2">
      <c r="A103" s="268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</row>
    <row r="104" spans="1:17" x14ac:dyDescent="0.2">
      <c r="A104" s="268"/>
      <c r="B104" s="268"/>
      <c r="C104" s="26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  <c r="N104" s="268"/>
      <c r="O104" s="268"/>
      <c r="P104" s="268"/>
      <c r="Q104" s="268"/>
    </row>
    <row r="105" spans="1:17" x14ac:dyDescent="0.2">
      <c r="A105" s="268"/>
      <c r="B105" s="268"/>
      <c r="C105" s="268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</row>
    <row r="106" spans="1:17" x14ac:dyDescent="0.2">
      <c r="A106" s="268"/>
      <c r="B106" s="268"/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</row>
    <row r="107" spans="1:17" x14ac:dyDescent="0.2">
      <c r="A107" s="268"/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</row>
    <row r="108" spans="1:17" x14ac:dyDescent="0.2">
      <c r="A108" s="268"/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</row>
    <row r="109" spans="1:17" x14ac:dyDescent="0.2">
      <c r="A109" s="268"/>
      <c r="B109" s="268"/>
      <c r="C109" s="268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8"/>
      <c r="O109" s="268"/>
      <c r="P109" s="268"/>
      <c r="Q109" s="268"/>
    </row>
    <row r="110" spans="1:17" x14ac:dyDescent="0.2">
      <c r="A110" s="268"/>
      <c r="B110" s="268"/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268"/>
    </row>
    <row r="111" spans="1:17" x14ac:dyDescent="0.2">
      <c r="A111" s="268"/>
      <c r="B111" s="268"/>
      <c r="C111" s="268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268"/>
    </row>
    <row r="112" spans="1:17" x14ac:dyDescent="0.2">
      <c r="A112" s="268"/>
      <c r="B112" s="268"/>
      <c r="C112" s="268"/>
      <c r="D112" s="268"/>
      <c r="E112" s="268"/>
      <c r="F112" s="268"/>
      <c r="G112" s="268"/>
      <c r="H112" s="268"/>
      <c r="I112" s="268"/>
      <c r="J112" s="268"/>
      <c r="K112" s="268"/>
      <c r="L112" s="268"/>
      <c r="M112" s="268"/>
      <c r="N112" s="268"/>
      <c r="O112" s="268"/>
      <c r="P112" s="268"/>
      <c r="Q112" s="268"/>
    </row>
    <row r="113" spans="1:17" x14ac:dyDescent="0.2">
      <c r="A113" s="268"/>
      <c r="B113" s="268"/>
      <c r="C113" s="268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268"/>
    </row>
    <row r="114" spans="1:17" x14ac:dyDescent="0.2">
      <c r="A114" s="268"/>
      <c r="B114" s="268"/>
      <c r="C114" s="268"/>
      <c r="D114" s="268"/>
      <c r="E114" s="268"/>
      <c r="F114" s="268"/>
      <c r="G114" s="268"/>
      <c r="H114" s="268"/>
      <c r="I114" s="268"/>
      <c r="J114" s="268"/>
      <c r="K114" s="268"/>
      <c r="L114" s="268"/>
      <c r="M114" s="268"/>
      <c r="N114" s="268"/>
      <c r="O114" s="268"/>
      <c r="P114" s="268"/>
      <c r="Q114" s="268"/>
    </row>
    <row r="115" spans="1:17" x14ac:dyDescent="0.2">
      <c r="A115" s="268"/>
      <c r="B115" s="268"/>
      <c r="C115" s="26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268"/>
      <c r="O115" s="268"/>
      <c r="P115" s="268"/>
      <c r="Q115" s="268"/>
    </row>
    <row r="116" spans="1:17" x14ac:dyDescent="0.2">
      <c r="A116" s="268"/>
      <c r="B116" s="268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268"/>
    </row>
    <row r="117" spans="1:17" x14ac:dyDescent="0.2">
      <c r="A117" s="268"/>
      <c r="B117" s="268"/>
      <c r="C117" s="268"/>
      <c r="D117" s="268"/>
      <c r="E117" s="268"/>
      <c r="F117" s="268"/>
      <c r="G117" s="268"/>
      <c r="H117" s="268"/>
      <c r="I117" s="268"/>
      <c r="J117" s="268"/>
      <c r="K117" s="268"/>
      <c r="L117" s="268"/>
      <c r="M117" s="268"/>
      <c r="N117" s="268"/>
      <c r="O117" s="268"/>
      <c r="P117" s="268"/>
      <c r="Q117" s="268"/>
    </row>
    <row r="118" spans="1:17" x14ac:dyDescent="0.2">
      <c r="A118" s="268"/>
      <c r="B118" s="268"/>
      <c r="C118" s="268"/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268"/>
    </row>
    <row r="119" spans="1:17" x14ac:dyDescent="0.2">
      <c r="A119" s="268"/>
      <c r="B119" s="268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8"/>
    </row>
    <row r="120" spans="1:17" x14ac:dyDescent="0.2">
      <c r="A120" s="268"/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  <c r="L120" s="268"/>
      <c r="M120" s="268"/>
      <c r="N120" s="268"/>
      <c r="O120" s="268"/>
      <c r="P120" s="268"/>
      <c r="Q120" s="268"/>
    </row>
    <row r="121" spans="1:17" x14ac:dyDescent="0.2">
      <c r="A121" s="268"/>
      <c r="B121" s="268"/>
      <c r="C121" s="268"/>
      <c r="D121" s="268"/>
      <c r="E121" s="268"/>
      <c r="F121" s="268"/>
      <c r="G121" s="268"/>
      <c r="H121" s="268"/>
      <c r="I121" s="268"/>
      <c r="J121" s="268"/>
      <c r="K121" s="268"/>
      <c r="L121" s="268"/>
      <c r="M121" s="268"/>
      <c r="N121" s="268"/>
      <c r="O121" s="268"/>
      <c r="P121" s="268"/>
      <c r="Q121" s="268"/>
    </row>
    <row r="122" spans="1:17" x14ac:dyDescent="0.2">
      <c r="A122" s="268"/>
      <c r="B122" s="268"/>
      <c r="C122" s="268"/>
      <c r="D122" s="268"/>
      <c r="E122" s="268"/>
      <c r="F122" s="268"/>
      <c r="G122" s="268"/>
      <c r="H122" s="268"/>
      <c r="I122" s="268"/>
      <c r="J122" s="268"/>
      <c r="K122" s="268"/>
      <c r="L122" s="268"/>
      <c r="M122" s="268"/>
      <c r="N122" s="268"/>
      <c r="O122" s="268"/>
      <c r="P122" s="268"/>
      <c r="Q122" s="268"/>
    </row>
    <row r="123" spans="1:17" x14ac:dyDescent="0.2">
      <c r="A123" s="268"/>
      <c r="B123" s="268"/>
      <c r="C123" s="268"/>
      <c r="D123" s="268"/>
      <c r="E123" s="268"/>
      <c r="F123" s="268"/>
      <c r="G123" s="268"/>
      <c r="H123" s="268"/>
      <c r="I123" s="268"/>
      <c r="J123" s="268"/>
      <c r="K123" s="268"/>
      <c r="L123" s="268"/>
      <c r="M123" s="268"/>
      <c r="N123" s="268"/>
      <c r="O123" s="268"/>
      <c r="P123" s="268"/>
      <c r="Q123" s="268"/>
    </row>
    <row r="124" spans="1:17" x14ac:dyDescent="0.2">
      <c r="A124" s="268"/>
      <c r="B124" s="268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</row>
    <row r="125" spans="1:17" x14ac:dyDescent="0.2">
      <c r="A125" s="268"/>
      <c r="B125" s="268"/>
      <c r="C125" s="26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268"/>
      <c r="O125" s="268"/>
      <c r="P125" s="268"/>
      <c r="Q125" s="268"/>
    </row>
    <row r="126" spans="1:17" x14ac:dyDescent="0.2">
      <c r="A126" s="268"/>
      <c r="B126" s="268"/>
      <c r="C126" s="268"/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</row>
    <row r="127" spans="1:17" x14ac:dyDescent="0.2">
      <c r="A127" s="268"/>
      <c r="B127" s="268"/>
      <c r="C127" s="268"/>
      <c r="D127" s="268"/>
      <c r="E127" s="268"/>
      <c r="F127" s="268"/>
      <c r="G127" s="268"/>
      <c r="H127" s="268"/>
      <c r="I127" s="268"/>
      <c r="J127" s="268"/>
      <c r="K127" s="268"/>
      <c r="L127" s="268"/>
      <c r="M127" s="268"/>
      <c r="N127" s="268"/>
      <c r="O127" s="268"/>
      <c r="P127" s="268"/>
      <c r="Q127" s="268"/>
    </row>
    <row r="128" spans="1:17" x14ac:dyDescent="0.2">
      <c r="A128" s="268"/>
      <c r="B128" s="268"/>
      <c r="C128" s="268"/>
      <c r="D128" s="268"/>
      <c r="E128" s="268"/>
      <c r="F128" s="268"/>
      <c r="G128" s="268"/>
      <c r="H128" s="268"/>
      <c r="I128" s="268"/>
      <c r="J128" s="268"/>
      <c r="K128" s="268"/>
      <c r="L128" s="268"/>
      <c r="M128" s="268"/>
      <c r="N128" s="268"/>
      <c r="O128" s="268"/>
      <c r="P128" s="268"/>
      <c r="Q128" s="268"/>
    </row>
    <row r="129" spans="1:17" x14ac:dyDescent="0.2">
      <c r="A129" s="268"/>
      <c r="B129" s="268"/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  <c r="O129" s="268"/>
      <c r="P129" s="268"/>
      <c r="Q129" s="268"/>
    </row>
    <row r="130" spans="1:17" x14ac:dyDescent="0.2">
      <c r="A130" s="268"/>
      <c r="B130" s="268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268"/>
      <c r="O130" s="268"/>
      <c r="P130" s="268"/>
      <c r="Q130" s="268"/>
    </row>
    <row r="131" spans="1:17" x14ac:dyDescent="0.2">
      <c r="A131" s="268"/>
      <c r="B131" s="268"/>
      <c r="C131" s="268"/>
      <c r="D131" s="268"/>
      <c r="E131" s="268"/>
      <c r="F131" s="268"/>
      <c r="G131" s="268"/>
      <c r="H131" s="268"/>
      <c r="I131" s="268"/>
      <c r="J131" s="268"/>
      <c r="K131" s="268"/>
      <c r="L131" s="268"/>
      <c r="M131" s="268"/>
      <c r="N131" s="268"/>
      <c r="O131" s="268"/>
      <c r="P131" s="268"/>
      <c r="Q131" s="268"/>
    </row>
    <row r="132" spans="1:17" x14ac:dyDescent="0.2">
      <c r="A132" s="268"/>
      <c r="B132" s="268"/>
      <c r="C132" s="268"/>
      <c r="D132" s="268"/>
      <c r="E132" s="268"/>
      <c r="F132" s="268"/>
      <c r="G132" s="268"/>
      <c r="H132" s="268"/>
      <c r="I132" s="268"/>
      <c r="J132" s="268"/>
      <c r="K132" s="268"/>
      <c r="L132" s="268"/>
      <c r="M132" s="268"/>
      <c r="N132" s="268"/>
      <c r="O132" s="268"/>
      <c r="P132" s="268"/>
      <c r="Q132" s="268"/>
    </row>
    <row r="133" spans="1:17" x14ac:dyDescent="0.2">
      <c r="A133" s="268"/>
      <c r="B133" s="268"/>
      <c r="C133" s="268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8"/>
      <c r="O133" s="268"/>
      <c r="P133" s="268"/>
      <c r="Q133" s="268"/>
    </row>
    <row r="134" spans="1:17" x14ac:dyDescent="0.2">
      <c r="A134" s="268"/>
      <c r="B134" s="268"/>
      <c r="C134" s="268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268"/>
    </row>
    <row r="135" spans="1:17" x14ac:dyDescent="0.2">
      <c r="A135" s="268"/>
      <c r="B135" s="268"/>
      <c r="C135" s="268"/>
      <c r="D135" s="268"/>
      <c r="E135" s="268"/>
      <c r="F135" s="268"/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</row>
    <row r="136" spans="1:17" x14ac:dyDescent="0.2">
      <c r="A136" s="268"/>
      <c r="B136" s="268"/>
      <c r="C136" s="268"/>
      <c r="D136" s="268"/>
      <c r="E136" s="268"/>
      <c r="F136" s="268"/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</row>
    <row r="137" spans="1:17" x14ac:dyDescent="0.2">
      <c r="A137" s="268"/>
      <c r="B137" s="268"/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Q137" s="268"/>
    </row>
    <row r="138" spans="1:17" x14ac:dyDescent="0.2">
      <c r="A138" s="268"/>
      <c r="B138" s="268"/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</row>
    <row r="139" spans="1:17" x14ac:dyDescent="0.2">
      <c r="A139" s="268"/>
      <c r="B139" s="268"/>
      <c r="C139" s="268"/>
      <c r="D139" s="268"/>
      <c r="E139" s="268"/>
      <c r="F139" s="268"/>
      <c r="G139" s="268"/>
      <c r="H139" s="268"/>
      <c r="I139" s="268"/>
      <c r="J139" s="268"/>
      <c r="K139" s="268"/>
      <c r="L139" s="268"/>
      <c r="M139" s="268"/>
      <c r="N139" s="268"/>
      <c r="O139" s="268"/>
      <c r="P139" s="268"/>
      <c r="Q139" s="268"/>
    </row>
    <row r="140" spans="1:17" x14ac:dyDescent="0.2">
      <c r="A140" s="268"/>
      <c r="B140" s="268"/>
      <c r="C140" s="268"/>
      <c r="D140" s="268"/>
      <c r="E140" s="268"/>
      <c r="F140" s="268"/>
      <c r="G140" s="268"/>
      <c r="H140" s="268"/>
      <c r="I140" s="268"/>
      <c r="J140" s="268"/>
      <c r="K140" s="268"/>
      <c r="L140" s="268"/>
      <c r="M140" s="268"/>
      <c r="N140" s="268"/>
      <c r="O140" s="268"/>
      <c r="P140" s="268"/>
      <c r="Q140" s="268"/>
    </row>
    <row r="141" spans="1:17" x14ac:dyDescent="0.2">
      <c r="A141" s="268"/>
      <c r="B141" s="268"/>
      <c r="C141" s="268"/>
      <c r="D141" s="268"/>
      <c r="E141" s="268"/>
      <c r="F141" s="268"/>
      <c r="G141" s="268"/>
      <c r="H141" s="268"/>
      <c r="I141" s="268"/>
      <c r="J141" s="268"/>
      <c r="K141" s="268"/>
      <c r="L141" s="268"/>
      <c r="M141" s="268"/>
      <c r="N141" s="268"/>
      <c r="O141" s="268"/>
      <c r="P141" s="268"/>
      <c r="Q141" s="268"/>
    </row>
    <row r="142" spans="1:17" x14ac:dyDescent="0.2">
      <c r="A142" s="268"/>
      <c r="B142" s="268"/>
      <c r="C142" s="268"/>
      <c r="D142" s="268"/>
      <c r="E142" s="268"/>
      <c r="F142" s="268"/>
      <c r="G142" s="268"/>
      <c r="H142" s="268"/>
      <c r="I142" s="268"/>
      <c r="J142" s="268"/>
      <c r="K142" s="268"/>
      <c r="L142" s="268"/>
      <c r="M142" s="268"/>
      <c r="N142" s="268"/>
      <c r="O142" s="268"/>
      <c r="P142" s="268"/>
      <c r="Q142" s="268"/>
    </row>
    <row r="143" spans="1:17" x14ac:dyDescent="0.2">
      <c r="A143" s="268"/>
      <c r="B143" s="268"/>
      <c r="C143" s="268"/>
      <c r="D143" s="268"/>
      <c r="E143" s="268"/>
      <c r="F143" s="268"/>
      <c r="G143" s="268"/>
      <c r="H143" s="268"/>
      <c r="I143" s="268"/>
      <c r="J143" s="268"/>
      <c r="K143" s="268"/>
      <c r="L143" s="268"/>
      <c r="M143" s="268"/>
      <c r="N143" s="268"/>
      <c r="O143" s="268"/>
      <c r="P143" s="268"/>
      <c r="Q143" s="268"/>
    </row>
    <row r="144" spans="1:17" x14ac:dyDescent="0.2">
      <c r="A144" s="268"/>
      <c r="B144" s="268"/>
      <c r="C144" s="268"/>
      <c r="D144" s="268"/>
      <c r="E144" s="268"/>
      <c r="F144" s="268"/>
      <c r="G144" s="268"/>
      <c r="H144" s="268"/>
      <c r="I144" s="268"/>
      <c r="J144" s="268"/>
      <c r="K144" s="268"/>
      <c r="L144" s="268"/>
      <c r="M144" s="268"/>
      <c r="N144" s="268"/>
      <c r="O144" s="268"/>
      <c r="P144" s="268"/>
      <c r="Q144" s="268"/>
    </row>
    <row r="145" spans="1:17" x14ac:dyDescent="0.2">
      <c r="A145" s="268"/>
      <c r="B145" s="268"/>
      <c r="C145" s="268"/>
      <c r="D145" s="268"/>
      <c r="E145" s="268"/>
      <c r="F145" s="268"/>
      <c r="G145" s="268"/>
      <c r="H145" s="268"/>
      <c r="I145" s="268"/>
      <c r="J145" s="268"/>
      <c r="K145" s="268"/>
      <c r="L145" s="268"/>
      <c r="M145" s="268"/>
      <c r="N145" s="268"/>
      <c r="O145" s="268"/>
      <c r="P145" s="268"/>
      <c r="Q145" s="268"/>
    </row>
    <row r="146" spans="1:17" x14ac:dyDescent="0.2">
      <c r="A146" s="268"/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  <c r="P146" s="268"/>
      <c r="Q146" s="268"/>
    </row>
    <row r="147" spans="1:17" x14ac:dyDescent="0.2">
      <c r="A147" s="268"/>
      <c r="B147" s="268"/>
      <c r="C147" s="268"/>
      <c r="D147" s="268"/>
      <c r="E147" s="268"/>
      <c r="F147" s="268"/>
      <c r="G147" s="268"/>
      <c r="H147" s="268"/>
      <c r="I147" s="268"/>
      <c r="J147" s="268"/>
      <c r="K147" s="268"/>
      <c r="L147" s="268"/>
      <c r="M147" s="268"/>
      <c r="N147" s="268"/>
      <c r="O147" s="268"/>
      <c r="P147" s="268"/>
      <c r="Q147" s="268"/>
    </row>
    <row r="148" spans="1:17" x14ac:dyDescent="0.2">
      <c r="A148" s="268"/>
      <c r="B148" s="268"/>
      <c r="C148" s="268"/>
      <c r="D148" s="268"/>
      <c r="E148" s="268"/>
      <c r="F148" s="268"/>
      <c r="G148" s="268"/>
      <c r="H148" s="268"/>
      <c r="I148" s="268"/>
      <c r="J148" s="268"/>
      <c r="K148" s="268"/>
      <c r="L148" s="268"/>
      <c r="M148" s="268"/>
      <c r="N148" s="268"/>
      <c r="O148" s="268"/>
      <c r="P148" s="268"/>
      <c r="Q148" s="268"/>
    </row>
    <row r="149" spans="1:17" x14ac:dyDescent="0.2">
      <c r="A149" s="268"/>
      <c r="B149" s="268"/>
      <c r="C149" s="268"/>
      <c r="D149" s="268"/>
      <c r="E149" s="268"/>
      <c r="F149" s="268"/>
      <c r="G149" s="268"/>
      <c r="H149" s="268"/>
      <c r="I149" s="268"/>
      <c r="J149" s="268"/>
      <c r="K149" s="268"/>
      <c r="L149" s="268"/>
      <c r="M149" s="268"/>
      <c r="N149" s="268"/>
      <c r="O149" s="268"/>
      <c r="P149" s="268"/>
      <c r="Q149" s="268"/>
    </row>
    <row r="150" spans="1:17" x14ac:dyDescent="0.2">
      <c r="A150" s="268"/>
      <c r="B150" s="268"/>
      <c r="C150" s="268"/>
      <c r="D150" s="268"/>
      <c r="E150" s="268"/>
      <c r="F150" s="268"/>
      <c r="G150" s="268"/>
      <c r="H150" s="268"/>
      <c r="I150" s="268"/>
      <c r="J150" s="268"/>
      <c r="K150" s="268"/>
      <c r="L150" s="268"/>
      <c r="M150" s="268"/>
      <c r="N150" s="268"/>
      <c r="O150" s="268"/>
      <c r="P150" s="268"/>
      <c r="Q150" s="268"/>
    </row>
    <row r="151" spans="1:17" x14ac:dyDescent="0.2">
      <c r="A151" s="268"/>
      <c r="B151" s="268"/>
      <c r="C151" s="268"/>
      <c r="D151" s="268"/>
      <c r="E151" s="268"/>
      <c r="F151" s="268"/>
      <c r="G151" s="268"/>
      <c r="H151" s="268"/>
      <c r="I151" s="268"/>
      <c r="J151" s="268"/>
      <c r="K151" s="268"/>
      <c r="L151" s="268"/>
      <c r="M151" s="268"/>
      <c r="N151" s="268"/>
      <c r="O151" s="268"/>
      <c r="P151" s="268"/>
      <c r="Q151" s="268"/>
    </row>
    <row r="152" spans="1:17" x14ac:dyDescent="0.2">
      <c r="A152" s="268"/>
      <c r="B152" s="268"/>
      <c r="C152" s="268"/>
      <c r="D152" s="268"/>
      <c r="E152" s="268"/>
      <c r="F152" s="268"/>
      <c r="G152" s="268"/>
      <c r="H152" s="268"/>
      <c r="I152" s="268"/>
      <c r="J152" s="268"/>
      <c r="K152" s="268"/>
      <c r="L152" s="268"/>
      <c r="M152" s="268"/>
      <c r="N152" s="268"/>
      <c r="O152" s="268"/>
      <c r="P152" s="268"/>
      <c r="Q152" s="268"/>
    </row>
    <row r="153" spans="1:17" x14ac:dyDescent="0.2">
      <c r="A153" s="268"/>
      <c r="B153" s="268"/>
      <c r="C153" s="268"/>
      <c r="D153" s="268"/>
      <c r="E153" s="268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268"/>
      <c r="Q153" s="268"/>
    </row>
    <row r="154" spans="1:17" x14ac:dyDescent="0.2">
      <c r="A154" s="268"/>
      <c r="B154" s="268"/>
      <c r="C154" s="268"/>
      <c r="D154" s="268"/>
      <c r="E154" s="268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268"/>
      <c r="Q154" s="268"/>
    </row>
    <row r="155" spans="1:17" x14ac:dyDescent="0.2">
      <c r="A155" s="268"/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268"/>
      <c r="Q155" s="268"/>
    </row>
    <row r="156" spans="1:17" x14ac:dyDescent="0.2">
      <c r="A156" s="268"/>
      <c r="B156" s="268"/>
      <c r="C156" s="268"/>
      <c r="D156" s="268"/>
      <c r="E156" s="268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268"/>
      <c r="Q156" s="268"/>
    </row>
    <row r="157" spans="1:17" x14ac:dyDescent="0.2">
      <c r="A157" s="268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268"/>
      <c r="Q157" s="268"/>
    </row>
    <row r="158" spans="1:17" x14ac:dyDescent="0.2">
      <c r="A158" s="268"/>
      <c r="B158" s="268"/>
      <c r="C158" s="268"/>
      <c r="D158" s="268"/>
      <c r="E158" s="268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268"/>
      <c r="Q158" s="268"/>
    </row>
    <row r="159" spans="1:17" x14ac:dyDescent="0.2">
      <c r="A159" s="268"/>
      <c r="B159" s="268"/>
      <c r="C159" s="268"/>
      <c r="D159" s="268"/>
      <c r="E159" s="268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268"/>
      <c r="Q159" s="268"/>
    </row>
    <row r="160" spans="1:17" x14ac:dyDescent="0.2">
      <c r="A160" s="268"/>
      <c r="B160" s="268"/>
      <c r="C160" s="268"/>
      <c r="D160" s="268"/>
      <c r="E160" s="268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268"/>
      <c r="Q160" s="268"/>
    </row>
    <row r="161" spans="1:17" x14ac:dyDescent="0.2">
      <c r="A161" s="268"/>
      <c r="B161" s="268"/>
      <c r="C161" s="268"/>
      <c r="D161" s="268"/>
      <c r="E161" s="268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268"/>
      <c r="Q161" s="268"/>
    </row>
    <row r="162" spans="1:17" x14ac:dyDescent="0.2">
      <c r="A162" s="268"/>
      <c r="B162" s="268"/>
      <c r="C162" s="268"/>
      <c r="D162" s="268"/>
      <c r="E162" s="268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268"/>
      <c r="Q162" s="268"/>
    </row>
    <row r="163" spans="1:17" x14ac:dyDescent="0.2">
      <c r="A163" s="268"/>
      <c r="B163" s="268"/>
      <c r="C163" s="268"/>
      <c r="D163" s="268"/>
      <c r="E163" s="268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268"/>
      <c r="Q163" s="268"/>
    </row>
    <row r="164" spans="1:17" x14ac:dyDescent="0.2">
      <c r="A164" s="268"/>
      <c r="B164" s="268"/>
      <c r="C164" s="268"/>
      <c r="D164" s="268"/>
      <c r="E164" s="268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268"/>
      <c r="Q164" s="268"/>
    </row>
    <row r="165" spans="1:17" x14ac:dyDescent="0.2">
      <c r="A165" s="268"/>
      <c r="B165" s="268"/>
      <c r="C165" s="268"/>
      <c r="D165" s="268"/>
      <c r="E165" s="268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268"/>
      <c r="Q165" s="268"/>
    </row>
    <row r="166" spans="1:17" x14ac:dyDescent="0.2">
      <c r="A166" s="268"/>
      <c r="B166" s="268"/>
      <c r="C166" s="268"/>
      <c r="D166" s="268"/>
      <c r="E166" s="268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268"/>
      <c r="Q166" s="268"/>
    </row>
    <row r="167" spans="1:17" x14ac:dyDescent="0.2">
      <c r="A167" s="268"/>
      <c r="B167" s="268"/>
      <c r="C167" s="268"/>
      <c r="D167" s="268"/>
      <c r="E167" s="268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268"/>
      <c r="Q167" s="268"/>
    </row>
    <row r="168" spans="1:17" x14ac:dyDescent="0.2">
      <c r="A168" s="268"/>
      <c r="B168" s="268"/>
      <c r="C168" s="268"/>
      <c r="D168" s="268"/>
      <c r="E168" s="268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268"/>
      <c r="Q168" s="268"/>
    </row>
    <row r="169" spans="1:17" x14ac:dyDescent="0.2">
      <c r="A169" s="268"/>
      <c r="B169" s="268"/>
      <c r="C169" s="268"/>
      <c r="D169" s="268"/>
      <c r="E169" s="268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268"/>
      <c r="Q169" s="268"/>
    </row>
    <row r="170" spans="1:17" x14ac:dyDescent="0.2">
      <c r="A170" s="268"/>
      <c r="B170" s="268"/>
      <c r="C170" s="268"/>
      <c r="D170" s="268"/>
      <c r="E170" s="268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268"/>
      <c r="Q170" s="268"/>
    </row>
    <row r="171" spans="1:17" x14ac:dyDescent="0.2">
      <c r="A171" s="268"/>
      <c r="B171" s="268"/>
      <c r="C171" s="268"/>
      <c r="D171" s="268"/>
      <c r="E171" s="268"/>
      <c r="F171" s="268"/>
      <c r="G171" s="268"/>
      <c r="H171" s="268"/>
      <c r="I171" s="268"/>
      <c r="J171" s="268"/>
      <c r="K171" s="268"/>
      <c r="L171" s="268"/>
      <c r="M171" s="268"/>
      <c r="N171" s="268"/>
      <c r="O171" s="268"/>
      <c r="P171" s="268"/>
      <c r="Q171" s="268"/>
    </row>
    <row r="172" spans="1:17" x14ac:dyDescent="0.2">
      <c r="A172" s="268"/>
      <c r="B172" s="268"/>
      <c r="C172" s="268"/>
      <c r="D172" s="268"/>
      <c r="E172" s="268"/>
      <c r="F172" s="268"/>
      <c r="G172" s="268"/>
      <c r="H172" s="268"/>
      <c r="I172" s="268"/>
      <c r="J172" s="268"/>
      <c r="K172" s="268"/>
      <c r="L172" s="268"/>
      <c r="M172" s="268"/>
      <c r="N172" s="268"/>
      <c r="O172" s="268"/>
      <c r="P172" s="268"/>
      <c r="Q172" s="268"/>
    </row>
    <row r="173" spans="1:17" x14ac:dyDescent="0.2">
      <c r="A173" s="268"/>
      <c r="B173" s="268"/>
      <c r="C173" s="268"/>
      <c r="D173" s="268"/>
      <c r="E173" s="268"/>
      <c r="F173" s="268"/>
      <c r="G173" s="268"/>
      <c r="H173" s="268"/>
      <c r="I173" s="268"/>
      <c r="J173" s="268"/>
      <c r="K173" s="268"/>
      <c r="L173" s="268"/>
      <c r="M173" s="268"/>
      <c r="N173" s="268"/>
      <c r="O173" s="268"/>
      <c r="P173" s="268"/>
      <c r="Q173" s="268"/>
    </row>
    <row r="174" spans="1:17" x14ac:dyDescent="0.2">
      <c r="A174" s="268"/>
      <c r="B174" s="268"/>
      <c r="C174" s="268"/>
      <c r="D174" s="268"/>
      <c r="E174" s="268"/>
      <c r="F174" s="268"/>
      <c r="G174" s="268"/>
      <c r="H174" s="268"/>
      <c r="I174" s="268"/>
      <c r="J174" s="268"/>
      <c r="K174" s="268"/>
      <c r="L174" s="268"/>
      <c r="M174" s="268"/>
      <c r="N174" s="268"/>
      <c r="O174" s="268"/>
      <c r="P174" s="268"/>
      <c r="Q174" s="268"/>
    </row>
    <row r="175" spans="1:17" x14ac:dyDescent="0.2">
      <c r="A175" s="268"/>
      <c r="B175" s="268"/>
      <c r="C175" s="268"/>
      <c r="D175" s="268"/>
      <c r="E175" s="268"/>
      <c r="F175" s="268"/>
      <c r="G175" s="268"/>
      <c r="H175" s="268"/>
      <c r="I175" s="268"/>
      <c r="J175" s="268"/>
      <c r="K175" s="268"/>
      <c r="L175" s="268"/>
      <c r="M175" s="268"/>
      <c r="N175" s="268"/>
      <c r="O175" s="268"/>
      <c r="P175" s="268"/>
      <c r="Q175" s="268"/>
    </row>
    <row r="176" spans="1:17" x14ac:dyDescent="0.2">
      <c r="A176" s="268"/>
      <c r="B176" s="268"/>
      <c r="C176" s="268"/>
      <c r="D176" s="268"/>
      <c r="E176" s="268"/>
      <c r="F176" s="268"/>
      <c r="G176" s="268"/>
      <c r="H176" s="268"/>
      <c r="I176" s="268"/>
      <c r="J176" s="268"/>
      <c r="K176" s="268"/>
      <c r="L176" s="268"/>
      <c r="M176" s="268"/>
      <c r="N176" s="268"/>
      <c r="O176" s="268"/>
      <c r="P176" s="268"/>
      <c r="Q176" s="268"/>
    </row>
    <row r="177" spans="1:17" x14ac:dyDescent="0.2">
      <c r="A177" s="268"/>
      <c r="B177" s="268"/>
      <c r="C177" s="268"/>
      <c r="D177" s="268"/>
      <c r="E177" s="268"/>
      <c r="F177" s="268"/>
      <c r="G177" s="268"/>
      <c r="H177" s="268"/>
      <c r="I177" s="268"/>
      <c r="J177" s="268"/>
      <c r="K177" s="268"/>
      <c r="L177" s="268"/>
      <c r="M177" s="268"/>
      <c r="N177" s="268"/>
      <c r="O177" s="268"/>
      <c r="P177" s="268"/>
      <c r="Q177" s="268"/>
    </row>
    <row r="178" spans="1:17" x14ac:dyDescent="0.2">
      <c r="A178" s="268"/>
      <c r="B178" s="268"/>
      <c r="C178" s="268"/>
      <c r="D178" s="268"/>
      <c r="E178" s="268"/>
      <c r="F178" s="268"/>
      <c r="G178" s="268"/>
      <c r="H178" s="268"/>
      <c r="I178" s="268"/>
      <c r="J178" s="268"/>
      <c r="K178" s="268"/>
      <c r="L178" s="268"/>
      <c r="M178" s="268"/>
      <c r="N178" s="268"/>
      <c r="O178" s="268"/>
      <c r="P178" s="268"/>
      <c r="Q178" s="268"/>
    </row>
    <row r="179" spans="1:17" x14ac:dyDescent="0.2">
      <c r="A179" s="268"/>
      <c r="B179" s="268"/>
      <c r="C179" s="268"/>
      <c r="D179" s="268"/>
      <c r="E179" s="268"/>
      <c r="F179" s="268"/>
      <c r="G179" s="268"/>
      <c r="H179" s="268"/>
      <c r="I179" s="268"/>
      <c r="J179" s="268"/>
      <c r="K179" s="268"/>
      <c r="L179" s="268"/>
      <c r="M179" s="268"/>
      <c r="N179" s="268"/>
      <c r="O179" s="268"/>
      <c r="P179" s="268"/>
      <c r="Q179" s="268"/>
    </row>
    <row r="180" spans="1:17" x14ac:dyDescent="0.2">
      <c r="A180" s="268"/>
      <c r="B180" s="268"/>
      <c r="C180" s="268"/>
      <c r="D180" s="268"/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</row>
    <row r="181" spans="1:17" x14ac:dyDescent="0.2">
      <c r="A181" s="268"/>
      <c r="B181" s="268"/>
      <c r="C181" s="268"/>
      <c r="D181" s="268"/>
      <c r="E181" s="268"/>
      <c r="F181" s="268"/>
      <c r="G181" s="268"/>
      <c r="H181" s="268"/>
      <c r="I181" s="268"/>
      <c r="J181" s="268"/>
      <c r="K181" s="268"/>
      <c r="L181" s="268"/>
      <c r="M181" s="268"/>
      <c r="N181" s="268"/>
      <c r="O181" s="268"/>
      <c r="P181" s="268"/>
      <c r="Q181" s="268"/>
    </row>
    <row r="182" spans="1:17" x14ac:dyDescent="0.2">
      <c r="A182" s="268"/>
      <c r="B182" s="268"/>
      <c r="C182" s="268"/>
      <c r="D182" s="268"/>
      <c r="E182" s="268"/>
      <c r="F182" s="268"/>
      <c r="G182" s="268"/>
      <c r="H182" s="268"/>
      <c r="I182" s="268"/>
      <c r="J182" s="268"/>
      <c r="K182" s="268"/>
      <c r="L182" s="268"/>
      <c r="M182" s="268"/>
      <c r="N182" s="268"/>
      <c r="O182" s="268"/>
      <c r="P182" s="268"/>
      <c r="Q182" s="268"/>
    </row>
    <row r="183" spans="1:17" x14ac:dyDescent="0.2">
      <c r="A183" s="268"/>
      <c r="B183" s="268"/>
      <c r="C183" s="268"/>
      <c r="D183" s="268"/>
      <c r="E183" s="268"/>
      <c r="F183" s="268"/>
      <c r="G183" s="268"/>
      <c r="H183" s="268"/>
      <c r="I183" s="268"/>
      <c r="J183" s="268"/>
      <c r="K183" s="268"/>
      <c r="L183" s="268"/>
      <c r="M183" s="268"/>
      <c r="N183" s="268"/>
      <c r="O183" s="268"/>
      <c r="P183" s="268"/>
      <c r="Q183" s="268"/>
    </row>
    <row r="184" spans="1:17" x14ac:dyDescent="0.2">
      <c r="A184" s="268"/>
      <c r="B184" s="268"/>
      <c r="C184" s="268"/>
      <c r="D184" s="268"/>
      <c r="E184" s="268"/>
      <c r="F184" s="268"/>
      <c r="G184" s="268"/>
      <c r="H184" s="268"/>
      <c r="I184" s="268"/>
      <c r="J184" s="268"/>
      <c r="K184" s="268"/>
      <c r="L184" s="268"/>
      <c r="M184" s="268"/>
      <c r="N184" s="268"/>
      <c r="O184" s="268"/>
      <c r="P184" s="268"/>
      <c r="Q184" s="268"/>
    </row>
    <row r="185" spans="1:17" x14ac:dyDescent="0.2">
      <c r="A185" s="268"/>
      <c r="B185" s="268"/>
      <c r="C185" s="268"/>
      <c r="D185" s="268"/>
      <c r="E185" s="268"/>
      <c r="F185" s="268"/>
      <c r="G185" s="268"/>
      <c r="H185" s="268"/>
      <c r="I185" s="268"/>
      <c r="J185" s="268"/>
      <c r="K185" s="268"/>
      <c r="L185" s="268"/>
      <c r="M185" s="268"/>
      <c r="N185" s="268"/>
      <c r="O185" s="268"/>
      <c r="P185" s="268"/>
      <c r="Q185" s="268"/>
    </row>
  </sheetData>
  <pageMargins left="0.19685039370078741" right="0.19685039370078741" top="0.74803149606299213" bottom="0.35433070866141736" header="0.23622047244094491" footer="0.15748031496062992"/>
  <pageSetup paperSize="9" scale="75" orientation="landscape" r:id="rId1"/>
  <headerFooter alignWithMargins="0">
    <oddHeader>&amp;L&amp;"Times New Roman CE,Pogrubiona kursywa"&amp;12Ministerstwo Rolnictwa i Rozwoju Wsi&amp;C&amp;"Times New Roman,Pogrubiona"&amp;14
Eksport wybranych produktów i grup towarowych według kraju przeznaczenia w 2024 r. - dane ostateczne!</oddHeader>
    <oddFooter>&amp;L&amp;"Times New Roman CE,Pogrubiona kursywa"&amp;12Źródło: Min. Finansów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N36"/>
  <sheetViews>
    <sheetView showGridLines="0" showZeros="0" zoomScale="90" zoomScaleNormal="90" workbookViewId="0">
      <selection activeCell="B10" sqref="B10"/>
    </sheetView>
  </sheetViews>
  <sheetFormatPr defaultColWidth="8.7109375" defaultRowHeight="12.75" x14ac:dyDescent="0.2"/>
  <cols>
    <col min="1" max="1" width="5.85546875" style="2" customWidth="1"/>
    <col min="2" max="2" width="59.28515625" style="2" bestFit="1" customWidth="1"/>
    <col min="3" max="4" width="10.42578125" style="2" customWidth="1"/>
    <col min="5" max="5" width="12.5703125" style="2" bestFit="1" customWidth="1"/>
    <col min="6" max="7" width="9.7109375" style="2" customWidth="1"/>
    <col min="8" max="8" width="8.85546875" style="2" customWidth="1"/>
    <col min="9" max="10" width="9.140625" style="2" customWidth="1"/>
    <col min="11" max="11" width="12.5703125" style="2" bestFit="1" customWidth="1"/>
    <col min="12" max="16384" width="8.7109375" style="2"/>
  </cols>
  <sheetData>
    <row r="1" spans="1:14" ht="8.25" customHeight="1" thickBot="1" x14ac:dyDescent="0.3">
      <c r="A1" s="3"/>
    </row>
    <row r="2" spans="1:14" ht="23.25" x14ac:dyDescent="0.2">
      <c r="A2" s="88"/>
      <c r="B2" s="89"/>
      <c r="C2" s="149" t="s">
        <v>28</v>
      </c>
      <c r="D2" s="5"/>
      <c r="E2" s="5"/>
      <c r="F2" s="5"/>
      <c r="G2" s="6"/>
      <c r="H2" s="150"/>
      <c r="I2" s="4"/>
      <c r="J2" s="5"/>
      <c r="K2" s="7"/>
    </row>
    <row r="3" spans="1:14" ht="18.75" x14ac:dyDescent="0.25">
      <c r="A3" s="90" t="s">
        <v>31</v>
      </c>
      <c r="B3" s="151" t="s">
        <v>32</v>
      </c>
      <c r="C3" s="109" t="s">
        <v>597</v>
      </c>
      <c r="D3" s="109"/>
      <c r="E3" s="152"/>
      <c r="F3" s="152" t="s">
        <v>598</v>
      </c>
      <c r="G3" s="153"/>
      <c r="H3" s="152"/>
      <c r="I3" s="109" t="s">
        <v>618</v>
      </c>
      <c r="J3" s="109"/>
      <c r="K3" s="154"/>
    </row>
    <row r="4" spans="1:14" ht="32.25" thickBot="1" x14ac:dyDescent="0.3">
      <c r="A4" s="155"/>
      <c r="B4" s="156"/>
      <c r="C4" s="157" t="s">
        <v>640</v>
      </c>
      <c r="D4" s="337" t="s">
        <v>646</v>
      </c>
      <c r="E4" s="158" t="s">
        <v>429</v>
      </c>
      <c r="F4" s="157" t="s">
        <v>640</v>
      </c>
      <c r="G4" s="341" t="s">
        <v>646</v>
      </c>
      <c r="H4" s="159" t="s">
        <v>429</v>
      </c>
      <c r="I4" s="157" t="s">
        <v>640</v>
      </c>
      <c r="J4" s="337" t="s">
        <v>646</v>
      </c>
      <c r="K4" s="158" t="s">
        <v>429</v>
      </c>
    </row>
    <row r="5" spans="1:14" ht="15.75" x14ac:dyDescent="0.25">
      <c r="A5" s="94" t="s">
        <v>548</v>
      </c>
      <c r="B5" s="95"/>
      <c r="C5" s="223">
        <v>52109.642708000007</v>
      </c>
      <c r="D5" s="338">
        <v>53817.454897000025</v>
      </c>
      <c r="E5" s="160">
        <f t="shared" ref="E5:E36" si="0">((D5-C5)/C5)*100</f>
        <v>3.2773438854107337</v>
      </c>
      <c r="F5" s="165" t="s">
        <v>22</v>
      </c>
      <c r="G5" s="342" t="s">
        <v>22</v>
      </c>
      <c r="H5" s="166" t="s">
        <v>22</v>
      </c>
      <c r="I5" s="96" t="s">
        <v>22</v>
      </c>
      <c r="J5" s="345" t="s">
        <v>22</v>
      </c>
      <c r="K5" s="160" t="s">
        <v>22</v>
      </c>
    </row>
    <row r="6" spans="1:14" ht="15.75" x14ac:dyDescent="0.25">
      <c r="A6" s="60" t="s">
        <v>421</v>
      </c>
      <c r="B6" s="97" t="s">
        <v>422</v>
      </c>
      <c r="C6" s="224">
        <v>4499.3644139999997</v>
      </c>
      <c r="D6" s="339">
        <v>4543.5671309999998</v>
      </c>
      <c r="E6" s="160">
        <f t="shared" si="0"/>
        <v>0.98242135850257273</v>
      </c>
      <c r="F6" s="224">
        <v>181.610705</v>
      </c>
      <c r="G6" s="343">
        <v>167.59445099999999</v>
      </c>
      <c r="H6" s="166">
        <f t="shared" ref="H6:H29" si="1">((G6-F6)/F6)*100</f>
        <v>-7.7177465942880428</v>
      </c>
      <c r="I6" s="161">
        <f>C6/F6</f>
        <v>24.774775330562147</v>
      </c>
      <c r="J6" s="346">
        <f>D6/G6</f>
        <v>27.110486677151382</v>
      </c>
      <c r="K6" s="160">
        <f t="shared" ref="K6:K29" si="2">((J6-I6)/I6)*100</f>
        <v>9.4277801329156894</v>
      </c>
      <c r="M6" s="162"/>
    </row>
    <row r="7" spans="1:14" ht="15.75" x14ac:dyDescent="0.25">
      <c r="A7" s="60" t="s">
        <v>59</v>
      </c>
      <c r="B7" s="97" t="s">
        <v>60</v>
      </c>
      <c r="C7" s="224">
        <v>4092.4085279999999</v>
      </c>
      <c r="D7" s="339">
        <v>4495.4701500000001</v>
      </c>
      <c r="E7" s="160">
        <f t="shared" si="0"/>
        <v>9.8490074791477458</v>
      </c>
      <c r="F7" s="224">
        <v>1646.2381789999999</v>
      </c>
      <c r="G7" s="343">
        <v>1810.1875030000001</v>
      </c>
      <c r="H7" s="160">
        <f t="shared" si="1"/>
        <v>9.9590281704917363</v>
      </c>
      <c r="I7" s="161">
        <f t="shared" ref="I7:J36" si="3">C7/F7</f>
        <v>2.4859152097213024</v>
      </c>
      <c r="J7" s="346">
        <f t="shared" si="3"/>
        <v>2.4834279004521442</v>
      </c>
      <c r="K7" s="160">
        <f t="shared" si="2"/>
        <v>-0.10005607831801483</v>
      </c>
      <c r="N7" s="162"/>
    </row>
    <row r="8" spans="1:14" ht="15.75" x14ac:dyDescent="0.25">
      <c r="A8" s="60" t="s">
        <v>355</v>
      </c>
      <c r="B8" s="97" t="s">
        <v>356</v>
      </c>
      <c r="C8" s="224">
        <v>3037.99629</v>
      </c>
      <c r="D8" s="339">
        <v>3196.9922850000003</v>
      </c>
      <c r="E8" s="160">
        <f t="shared" si="0"/>
        <v>5.2335809468681154</v>
      </c>
      <c r="F8" s="224">
        <v>838.57369999999992</v>
      </c>
      <c r="G8" s="343">
        <v>878.9189080000001</v>
      </c>
      <c r="H8" s="160">
        <f t="shared" si="1"/>
        <v>4.8111702048371168</v>
      </c>
      <c r="I8" s="161">
        <f t="shared" si="3"/>
        <v>3.6228137014075212</v>
      </c>
      <c r="J8" s="346">
        <f t="shared" si="3"/>
        <v>3.6374143915902648</v>
      </c>
      <c r="K8" s="160">
        <f t="shared" si="2"/>
        <v>0.40302072880730705</v>
      </c>
    </row>
    <row r="9" spans="1:14" ht="15.75" x14ac:dyDescent="0.25">
      <c r="A9" s="60" t="s">
        <v>345</v>
      </c>
      <c r="B9" s="97" t="s">
        <v>346</v>
      </c>
      <c r="C9" s="224">
        <v>2512.7635479999999</v>
      </c>
      <c r="D9" s="339">
        <v>3004.6455980000001</v>
      </c>
      <c r="E9" s="160">
        <f t="shared" si="0"/>
        <v>19.575341674767092</v>
      </c>
      <c r="F9" s="224">
        <v>448.09456800000004</v>
      </c>
      <c r="G9" s="343">
        <v>447.29024200000003</v>
      </c>
      <c r="H9" s="160">
        <f t="shared" si="1"/>
        <v>-0.17949916322127857</v>
      </c>
      <c r="I9" s="161">
        <f>C9/F9</f>
        <v>5.6076634876770024</v>
      </c>
      <c r="J9" s="346">
        <f t="shared" si="3"/>
        <v>6.7174405248930062</v>
      </c>
      <c r="K9" s="160">
        <f t="shared" si="2"/>
        <v>19.790364376442522</v>
      </c>
      <c r="M9" s="162"/>
      <c r="N9" s="162"/>
    </row>
    <row r="10" spans="1:14" ht="15.75" x14ac:dyDescent="0.25">
      <c r="A10" s="60" t="s">
        <v>417</v>
      </c>
      <c r="B10" s="97" t="s">
        <v>418</v>
      </c>
      <c r="C10" s="224">
        <v>2242.689269</v>
      </c>
      <c r="D10" s="339">
        <v>2573.8414160000002</v>
      </c>
      <c r="E10" s="160">
        <f>((D10-C10)/C10)*100</f>
        <v>14.765850605227124</v>
      </c>
      <c r="F10" s="224">
        <v>1076.9209310000001</v>
      </c>
      <c r="G10" s="343">
        <v>1187.469922</v>
      </c>
      <c r="H10" s="160">
        <f t="shared" si="1"/>
        <v>10.265283905044639</v>
      </c>
      <c r="I10" s="161">
        <f t="shared" si="3"/>
        <v>2.0825013280385387</v>
      </c>
      <c r="J10" s="346">
        <f t="shared" si="3"/>
        <v>2.167500303220312</v>
      </c>
      <c r="K10" s="160">
        <f t="shared" si="2"/>
        <v>4.0815808392224113</v>
      </c>
    </row>
    <row r="11" spans="1:14" ht="15.75" x14ac:dyDescent="0.25">
      <c r="A11" s="60" t="s">
        <v>385</v>
      </c>
      <c r="B11" s="97" t="s">
        <v>386</v>
      </c>
      <c r="C11" s="224">
        <v>1930.0530530000001</v>
      </c>
      <c r="D11" s="339">
        <v>1982.6569489999999</v>
      </c>
      <c r="E11" s="160">
        <f t="shared" si="0"/>
        <v>2.7255155457117817</v>
      </c>
      <c r="F11" s="224">
        <v>316.28747800000002</v>
      </c>
      <c r="G11" s="343">
        <v>316.08834499999995</v>
      </c>
      <c r="H11" s="160">
        <f t="shared" si="1"/>
        <v>-6.2959495348745481E-2</v>
      </c>
      <c r="I11" s="161">
        <f t="shared" si="3"/>
        <v>6.1022113970632752</v>
      </c>
      <c r="J11" s="346">
        <f>D11/G11</f>
        <v>6.2724772373369229</v>
      </c>
      <c r="K11" s="160">
        <f>((J11-I11)/I11)*100</f>
        <v>2.7902317568937236</v>
      </c>
    </row>
    <row r="12" spans="1:14" ht="15.75" x14ac:dyDescent="0.25">
      <c r="A12" s="60" t="s">
        <v>47</v>
      </c>
      <c r="B12" s="97" t="s">
        <v>48</v>
      </c>
      <c r="C12" s="224">
        <v>1695.3288620000001</v>
      </c>
      <c r="D12" s="339">
        <v>1952.1929259999999</v>
      </c>
      <c r="E12" s="160">
        <f t="shared" si="0"/>
        <v>15.151282430063404</v>
      </c>
      <c r="F12" s="224">
        <v>301.14132799999999</v>
      </c>
      <c r="G12" s="343">
        <v>331.77049399999999</v>
      </c>
      <c r="H12" s="160">
        <f t="shared" si="1"/>
        <v>10.171027073374665</v>
      </c>
      <c r="I12" s="161">
        <f t="shared" si="3"/>
        <v>5.6296785076274887</v>
      </c>
      <c r="J12" s="346">
        <f t="shared" si="3"/>
        <v>5.8841667999565992</v>
      </c>
      <c r="K12" s="160">
        <f t="shared" si="2"/>
        <v>4.5204764709798564</v>
      </c>
    </row>
    <row r="13" spans="1:14" ht="15.75" x14ac:dyDescent="0.25">
      <c r="A13" s="60" t="s">
        <v>319</v>
      </c>
      <c r="B13" s="97" t="s">
        <v>320</v>
      </c>
      <c r="C13" s="224">
        <v>1719.5851340000002</v>
      </c>
      <c r="D13" s="339">
        <v>1921.314709</v>
      </c>
      <c r="E13" s="160">
        <f t="shared" si="0"/>
        <v>11.731293264367091</v>
      </c>
      <c r="F13" s="224">
        <v>399.12220600000001</v>
      </c>
      <c r="G13" s="343">
        <v>435.98365200000001</v>
      </c>
      <c r="H13" s="160">
        <f t="shared" si="1"/>
        <v>9.235628949194572</v>
      </c>
      <c r="I13" s="161">
        <f t="shared" si="3"/>
        <v>4.3084175927810948</v>
      </c>
      <c r="J13" s="346">
        <f t="shared" si="3"/>
        <v>4.4068503490585007</v>
      </c>
      <c r="K13" s="160">
        <f t="shared" si="2"/>
        <v>2.2846614599832069</v>
      </c>
    </row>
    <row r="14" spans="1:14" ht="15.75" x14ac:dyDescent="0.25">
      <c r="A14" s="60" t="s">
        <v>93</v>
      </c>
      <c r="B14" s="97" t="s">
        <v>94</v>
      </c>
      <c r="C14" s="224">
        <v>1152.5181259999999</v>
      </c>
      <c r="D14" s="339">
        <v>1215.7343999999998</v>
      </c>
      <c r="E14" s="160">
        <f t="shared" si="0"/>
        <v>5.4850568137615472</v>
      </c>
      <c r="F14" s="224">
        <v>281.783254</v>
      </c>
      <c r="G14" s="343">
        <v>286.533728</v>
      </c>
      <c r="H14" s="160">
        <f t="shared" si="1"/>
        <v>1.6858610057785752</v>
      </c>
      <c r="I14" s="161">
        <f t="shared" si="3"/>
        <v>4.0900873619693527</v>
      </c>
      <c r="J14" s="346">
        <f t="shared" si="3"/>
        <v>4.2429015546818976</v>
      </c>
      <c r="K14" s="160">
        <f t="shared" si="2"/>
        <v>3.7362085253593627</v>
      </c>
    </row>
    <row r="15" spans="1:14" ht="15.75" x14ac:dyDescent="0.25">
      <c r="A15" s="60" t="s">
        <v>75</v>
      </c>
      <c r="B15" s="97" t="s">
        <v>76</v>
      </c>
      <c r="C15" s="224">
        <v>1085.249274</v>
      </c>
      <c r="D15" s="339">
        <v>1152.6115139999999</v>
      </c>
      <c r="E15" s="160">
        <f t="shared" si="0"/>
        <v>6.2070753341042941</v>
      </c>
      <c r="F15" s="224">
        <v>64.094328000000004</v>
      </c>
      <c r="G15" s="343">
        <v>70.833251000000004</v>
      </c>
      <c r="H15" s="160">
        <f t="shared" si="1"/>
        <v>10.514070761456457</v>
      </c>
      <c r="I15" s="161">
        <f t="shared" si="3"/>
        <v>16.932064160185906</v>
      </c>
      <c r="J15" s="346">
        <f t="shared" si="3"/>
        <v>16.27218146460622</v>
      </c>
      <c r="K15" s="160">
        <f t="shared" si="2"/>
        <v>-3.8972371551209659</v>
      </c>
      <c r="N15" s="141"/>
    </row>
    <row r="16" spans="1:14" ht="15.75" x14ac:dyDescent="0.25">
      <c r="A16" s="60" t="s">
        <v>205</v>
      </c>
      <c r="B16" s="97" t="s">
        <v>206</v>
      </c>
      <c r="C16" s="224">
        <v>1808.400024</v>
      </c>
      <c r="D16" s="339">
        <v>1128.426563</v>
      </c>
      <c r="E16" s="160">
        <f t="shared" si="0"/>
        <v>-37.600832336640138</v>
      </c>
      <c r="F16" s="224">
        <v>6977.9046010000002</v>
      </c>
      <c r="G16" s="343">
        <v>5061.8619680000002</v>
      </c>
      <c r="H16" s="160">
        <f t="shared" si="1"/>
        <v>-27.458710638225302</v>
      </c>
      <c r="I16" s="161">
        <f t="shared" si="3"/>
        <v>0.25916089820729837</v>
      </c>
      <c r="J16" s="346">
        <f t="shared" si="3"/>
        <v>0.22292716990974257</v>
      </c>
      <c r="K16" s="160">
        <f t="shared" si="2"/>
        <v>-13.981170982272589</v>
      </c>
    </row>
    <row r="17" spans="1:13" ht="15.75" x14ac:dyDescent="0.25">
      <c r="A17" s="60" t="s">
        <v>73</v>
      </c>
      <c r="B17" s="97" t="s">
        <v>74</v>
      </c>
      <c r="C17" s="224">
        <v>1059.436021</v>
      </c>
      <c r="D17" s="339">
        <v>1045.6839969999999</v>
      </c>
      <c r="E17" s="160">
        <f t="shared" si="0"/>
        <v>-1.2980513903066659</v>
      </c>
      <c r="F17" s="224">
        <v>107.861913</v>
      </c>
      <c r="G17" s="343">
        <v>105.519105</v>
      </c>
      <c r="H17" s="160">
        <f t="shared" si="1"/>
        <v>-2.1720438056758784</v>
      </c>
      <c r="I17" s="161">
        <f t="shared" si="3"/>
        <v>9.8221512258919415</v>
      </c>
      <c r="J17" s="346">
        <f t="shared" si="3"/>
        <v>9.9099020693930253</v>
      </c>
      <c r="K17" s="160">
        <f t="shared" si="2"/>
        <v>0.89339739821726549</v>
      </c>
    </row>
    <row r="18" spans="1:13" ht="15.75" x14ac:dyDescent="0.25">
      <c r="A18" s="60" t="s">
        <v>347</v>
      </c>
      <c r="B18" s="97" t="s">
        <v>348</v>
      </c>
      <c r="C18" s="224">
        <v>897.53324999999995</v>
      </c>
      <c r="D18" s="339">
        <v>911.63716199999999</v>
      </c>
      <c r="E18" s="160">
        <f t="shared" si="0"/>
        <v>1.5714083015866027</v>
      </c>
      <c r="F18" s="224">
        <v>291.544174</v>
      </c>
      <c r="G18" s="343">
        <v>314.60630200000003</v>
      </c>
      <c r="H18" s="160">
        <f t="shared" si="1"/>
        <v>7.9103374571292333</v>
      </c>
      <c r="I18" s="161">
        <f>C18/F18</f>
        <v>3.0785497706429901</v>
      </c>
      <c r="J18" s="346">
        <f t="shared" si="3"/>
        <v>2.8977078850759956</v>
      </c>
      <c r="K18" s="160">
        <f t="shared" si="2"/>
        <v>-5.8742557060957816</v>
      </c>
    </row>
    <row r="19" spans="1:13" ht="15.75" x14ac:dyDescent="0.25">
      <c r="A19" s="60" t="s">
        <v>389</v>
      </c>
      <c r="B19" s="97" t="s">
        <v>390</v>
      </c>
      <c r="C19" s="224">
        <v>871.72167899999999</v>
      </c>
      <c r="D19" s="339">
        <v>875.1215259999999</v>
      </c>
      <c r="E19" s="160">
        <f t="shared" si="0"/>
        <v>0.3900151942877067</v>
      </c>
      <c r="F19" s="224">
        <v>1320.4049359999999</v>
      </c>
      <c r="G19" s="343">
        <v>1263.1201120000001</v>
      </c>
      <c r="H19" s="160">
        <f t="shared" si="1"/>
        <v>-4.3384284955444796</v>
      </c>
      <c r="I19" s="161">
        <f t="shared" si="3"/>
        <v>0.66019268425394617</v>
      </c>
      <c r="J19" s="346">
        <f>D19/G19</f>
        <v>0.69282526474410211</v>
      </c>
      <c r="K19" s="160">
        <f t="shared" si="2"/>
        <v>4.9428873219085334</v>
      </c>
    </row>
    <row r="20" spans="1:13" ht="15.75" x14ac:dyDescent="0.25">
      <c r="A20" s="60" t="s">
        <v>51</v>
      </c>
      <c r="B20" s="97" t="s">
        <v>52</v>
      </c>
      <c r="C20" s="224">
        <v>823.97330099999999</v>
      </c>
      <c r="D20" s="339">
        <v>866.78489200000001</v>
      </c>
      <c r="E20" s="160">
        <f t="shared" si="0"/>
        <v>5.1957497831595418</v>
      </c>
      <c r="F20" s="224">
        <v>299.03088600000001</v>
      </c>
      <c r="G20" s="343">
        <v>334.93461300000001</v>
      </c>
      <c r="H20" s="160">
        <f t="shared" si="1"/>
        <v>12.006695188001416</v>
      </c>
      <c r="I20" s="161">
        <f t="shared" si="3"/>
        <v>2.7554789139741236</v>
      </c>
      <c r="J20" s="346">
        <f t="shared" si="3"/>
        <v>2.5879227119473613</v>
      </c>
      <c r="K20" s="160">
        <f t="shared" si="2"/>
        <v>-6.0808377511806917</v>
      </c>
      <c r="M20" s="141"/>
    </row>
    <row r="21" spans="1:13" ht="15.75" x14ac:dyDescent="0.25">
      <c r="A21" s="60" t="s">
        <v>373</v>
      </c>
      <c r="B21" s="97" t="s">
        <v>374</v>
      </c>
      <c r="C21" s="224">
        <v>830.56990099999996</v>
      </c>
      <c r="D21" s="339">
        <v>834.01704399999994</v>
      </c>
      <c r="E21" s="160">
        <f t="shared" si="0"/>
        <v>0.41503346026019583</v>
      </c>
      <c r="F21" s="224">
        <v>663.81144700000004</v>
      </c>
      <c r="G21" s="343">
        <v>604.85260800000003</v>
      </c>
      <c r="H21" s="160">
        <f t="shared" si="1"/>
        <v>-8.8818653650002517</v>
      </c>
      <c r="I21" s="161">
        <f t="shared" si="3"/>
        <v>1.2512135859567362</v>
      </c>
      <c r="J21" s="346">
        <f t="shared" si="3"/>
        <v>1.3788764948170644</v>
      </c>
      <c r="K21" s="160">
        <f t="shared" si="2"/>
        <v>10.203126811695483</v>
      </c>
    </row>
    <row r="22" spans="1:13" ht="15.75" x14ac:dyDescent="0.25">
      <c r="A22" s="60" t="s">
        <v>323</v>
      </c>
      <c r="B22" s="97" t="s">
        <v>324</v>
      </c>
      <c r="C22" s="224">
        <v>775.95138300000008</v>
      </c>
      <c r="D22" s="339">
        <v>773.23067200000003</v>
      </c>
      <c r="E22" s="160">
        <f t="shared" si="0"/>
        <v>-0.3506290548102613</v>
      </c>
      <c r="F22" s="224">
        <v>149.94708300000002</v>
      </c>
      <c r="G22" s="343">
        <v>151.39660500000002</v>
      </c>
      <c r="H22" s="160">
        <f t="shared" si="1"/>
        <v>0.96668902855549488</v>
      </c>
      <c r="I22" s="161">
        <f t="shared" si="3"/>
        <v>5.1748347982201155</v>
      </c>
      <c r="J22" s="346">
        <f t="shared" si="3"/>
        <v>5.1073184368962563</v>
      </c>
      <c r="K22" s="160">
        <f t="shared" si="2"/>
        <v>-1.3047056371167913</v>
      </c>
    </row>
    <row r="23" spans="1:13" ht="15.75" x14ac:dyDescent="0.25">
      <c r="A23" s="60" t="s">
        <v>213</v>
      </c>
      <c r="B23" s="97" t="s">
        <v>214</v>
      </c>
      <c r="C23" s="224">
        <v>1204.1604480000001</v>
      </c>
      <c r="D23" s="339">
        <v>717.70958299999995</v>
      </c>
      <c r="E23" s="160">
        <f t="shared" si="0"/>
        <v>-40.39751229231539</v>
      </c>
      <c r="F23" s="224">
        <v>4604.4751660000002</v>
      </c>
      <c r="G23" s="343">
        <v>3387.2717379999999</v>
      </c>
      <c r="H23" s="160">
        <f t="shared" si="1"/>
        <v>-26.435226255273935</v>
      </c>
      <c r="I23" s="161">
        <f t="shared" si="3"/>
        <v>0.26151958791995794</v>
      </c>
      <c r="J23" s="346">
        <f t="shared" si="3"/>
        <v>0.21188426512948397</v>
      </c>
      <c r="K23" s="160">
        <f t="shared" si="2"/>
        <v>-18.97958129456277</v>
      </c>
    </row>
    <row r="24" spans="1:13" ht="15.75" x14ac:dyDescent="0.25">
      <c r="A24" s="60" t="s">
        <v>333</v>
      </c>
      <c r="B24" s="97" t="s">
        <v>334</v>
      </c>
      <c r="C24" s="226">
        <v>627.82475299999999</v>
      </c>
      <c r="D24" s="339">
        <v>709.02924600000006</v>
      </c>
      <c r="E24" s="160">
        <f t="shared" si="0"/>
        <v>12.934261131306505</v>
      </c>
      <c r="F24" s="226">
        <v>130.92707799999999</v>
      </c>
      <c r="G24" s="343">
        <v>133.79748800000002</v>
      </c>
      <c r="H24" s="160">
        <f t="shared" si="1"/>
        <v>2.1923730704507292</v>
      </c>
      <c r="I24" s="161">
        <f t="shared" si="3"/>
        <v>4.7952246593328844</v>
      </c>
      <c r="J24" s="346">
        <f t="shared" si="3"/>
        <v>5.2992717322166767</v>
      </c>
      <c r="K24" s="160">
        <f t="shared" si="2"/>
        <v>10.511438122148705</v>
      </c>
    </row>
    <row r="25" spans="1:13" ht="15.75" x14ac:dyDescent="0.25">
      <c r="A25" s="60" t="s">
        <v>423</v>
      </c>
      <c r="B25" s="97" t="s">
        <v>424</v>
      </c>
      <c r="C25" s="226">
        <v>664.61556099999996</v>
      </c>
      <c r="D25" s="339">
        <v>698.70253700000001</v>
      </c>
      <c r="E25" s="160">
        <f t="shared" si="0"/>
        <v>5.1288260462502251</v>
      </c>
      <c r="F25" s="224">
        <v>48.108932000000003</v>
      </c>
      <c r="G25" s="343">
        <v>48.239300999999998</v>
      </c>
      <c r="H25" s="160">
        <f t="shared" si="1"/>
        <v>0.27098710069056325</v>
      </c>
      <c r="I25" s="161">
        <f t="shared" si="3"/>
        <v>13.814805969918433</v>
      </c>
      <c r="J25" s="346">
        <f t="shared" si="3"/>
        <v>14.484093312214455</v>
      </c>
      <c r="K25" s="160">
        <f t="shared" si="2"/>
        <v>4.8447104052954941</v>
      </c>
    </row>
    <row r="26" spans="1:13" ht="15.75" x14ac:dyDescent="0.25">
      <c r="A26" s="60" t="s">
        <v>83</v>
      </c>
      <c r="B26" s="97" t="s">
        <v>84</v>
      </c>
      <c r="C26" s="224">
        <v>569.78416200000004</v>
      </c>
      <c r="D26" s="339">
        <v>686.61371299999996</v>
      </c>
      <c r="E26" s="160">
        <f t="shared" si="0"/>
        <v>20.504176632413998</v>
      </c>
      <c r="F26" s="224">
        <v>836.28167500000006</v>
      </c>
      <c r="G26" s="343">
        <v>884.71470900000008</v>
      </c>
      <c r="H26" s="160">
        <f t="shared" si="1"/>
        <v>5.7914737878239437</v>
      </c>
      <c r="I26" s="161">
        <f t="shared" si="3"/>
        <v>0.6813304404882482</v>
      </c>
      <c r="J26" s="346">
        <f t="shared" si="3"/>
        <v>0.77608488478289772</v>
      </c>
      <c r="K26" s="160">
        <f t="shared" si="2"/>
        <v>13.90726711502095</v>
      </c>
    </row>
    <row r="27" spans="1:13" ht="15.75" x14ac:dyDescent="0.25">
      <c r="A27" s="60" t="s">
        <v>145</v>
      </c>
      <c r="B27" s="97" t="s">
        <v>146</v>
      </c>
      <c r="C27" s="226">
        <v>637.87180799999999</v>
      </c>
      <c r="D27" s="339">
        <v>681.52348100000006</v>
      </c>
      <c r="E27" s="160">
        <f t="shared" si="0"/>
        <v>6.8433300316041041</v>
      </c>
      <c r="F27" s="224">
        <v>325.22166399999998</v>
      </c>
      <c r="G27" s="343">
        <v>323.32108799999997</v>
      </c>
      <c r="H27" s="160">
        <f t="shared" si="1"/>
        <v>-0.58439403347988561</v>
      </c>
      <c r="I27" s="161">
        <f t="shared" si="3"/>
        <v>1.9613447645357354</v>
      </c>
      <c r="J27" s="346">
        <f t="shared" si="3"/>
        <v>2.1078844105584604</v>
      </c>
      <c r="K27" s="160">
        <f t="shared" si="2"/>
        <v>7.4713864014321869</v>
      </c>
    </row>
    <row r="28" spans="1:13" ht="15.75" x14ac:dyDescent="0.25">
      <c r="A28" s="60" t="s">
        <v>327</v>
      </c>
      <c r="B28" s="97" t="s">
        <v>328</v>
      </c>
      <c r="C28" s="224">
        <v>560.983161</v>
      </c>
      <c r="D28" s="339">
        <v>653.92816799999991</v>
      </c>
      <c r="E28" s="160">
        <f t="shared" si="0"/>
        <v>16.568234745998005</v>
      </c>
      <c r="F28" s="224">
        <v>678.41692</v>
      </c>
      <c r="G28" s="343">
        <v>982.71737899999994</v>
      </c>
      <c r="H28" s="160">
        <f t="shared" si="1"/>
        <v>44.854491394465803</v>
      </c>
      <c r="I28" s="161">
        <f t="shared" si="3"/>
        <v>0.82690030932601144</v>
      </c>
      <c r="J28" s="346">
        <f t="shared" si="3"/>
        <v>0.66542851685947435</v>
      </c>
      <c r="K28" s="160">
        <f t="shared" si="2"/>
        <v>-19.52735905953999</v>
      </c>
    </row>
    <row r="29" spans="1:13" ht="15.75" x14ac:dyDescent="0.25">
      <c r="A29" s="60" t="s">
        <v>317</v>
      </c>
      <c r="B29" s="97" t="s">
        <v>318</v>
      </c>
      <c r="C29" s="226">
        <v>582.38342699999998</v>
      </c>
      <c r="D29" s="339">
        <v>629.58376800000008</v>
      </c>
      <c r="E29" s="160">
        <f t="shared" si="0"/>
        <v>8.1046847852694981</v>
      </c>
      <c r="F29" s="224">
        <v>131.50214799999998</v>
      </c>
      <c r="G29" s="343">
        <v>137.00932599999999</v>
      </c>
      <c r="H29" s="160">
        <f t="shared" si="1"/>
        <v>4.1878996531676513</v>
      </c>
      <c r="I29" s="161">
        <f t="shared" si="3"/>
        <v>4.4286989669552783</v>
      </c>
      <c r="J29" s="346">
        <f t="shared" si="3"/>
        <v>4.595189147927055</v>
      </c>
      <c r="K29" s="160">
        <f t="shared" si="2"/>
        <v>3.7593474339539128</v>
      </c>
    </row>
    <row r="30" spans="1:13" ht="15.75" x14ac:dyDescent="0.25">
      <c r="A30" s="60" t="s">
        <v>177</v>
      </c>
      <c r="B30" s="97" t="s">
        <v>178</v>
      </c>
      <c r="C30" s="224">
        <v>584.29081900000006</v>
      </c>
      <c r="D30" s="339">
        <v>596.41940099999999</v>
      </c>
      <c r="E30" s="160">
        <f t="shared" si="0"/>
        <v>2.0757782949178836</v>
      </c>
      <c r="F30" s="224">
        <v>316.60059200000001</v>
      </c>
      <c r="G30" s="343">
        <v>312.73015500000002</v>
      </c>
      <c r="H30" s="160">
        <f>((G30-F30)/F30)*100</f>
        <v>-1.2224983458022027</v>
      </c>
      <c r="I30" s="161">
        <f t="shared" si="3"/>
        <v>1.8455139812246468</v>
      </c>
      <c r="J30" s="346">
        <f t="shared" si="3"/>
        <v>1.9071374840715312</v>
      </c>
      <c r="K30" s="160">
        <f>((J30-I30)/I30)*100</f>
        <v>3.3390970468829604</v>
      </c>
    </row>
    <row r="31" spans="1:13" ht="15.75" x14ac:dyDescent="0.25">
      <c r="A31" s="60" t="s">
        <v>185</v>
      </c>
      <c r="B31" s="97" t="s">
        <v>186</v>
      </c>
      <c r="C31" s="224">
        <v>498.30734200000001</v>
      </c>
      <c r="D31" s="339">
        <v>582.62551100000007</v>
      </c>
      <c r="E31" s="160">
        <f t="shared" si="0"/>
        <v>16.92091644919012</v>
      </c>
      <c r="F31" s="224">
        <v>72.016081</v>
      </c>
      <c r="G31" s="343">
        <v>77.462209000000001</v>
      </c>
      <c r="H31" s="160">
        <f t="shared" ref="H31:H36" si="4">((G31-F31)/F31)*100</f>
        <v>7.5623776306294728</v>
      </c>
      <c r="I31" s="161">
        <f t="shared" si="3"/>
        <v>6.919389879046598</v>
      </c>
      <c r="J31" s="346">
        <f t="shared" si="3"/>
        <v>7.5214161656556948</v>
      </c>
      <c r="K31" s="160">
        <f t="shared" ref="K31:K36" si="5">((J31-I31)/I31)*100</f>
        <v>8.7005689393534826</v>
      </c>
    </row>
    <row r="32" spans="1:13" ht="15.75" x14ac:dyDescent="0.25">
      <c r="A32" s="60" t="s">
        <v>353</v>
      </c>
      <c r="B32" s="97" t="s">
        <v>354</v>
      </c>
      <c r="C32" s="224">
        <v>543.470282</v>
      </c>
      <c r="D32" s="339">
        <v>573.52384299999994</v>
      </c>
      <c r="E32" s="160">
        <f t="shared" si="0"/>
        <v>5.5299364096600128</v>
      </c>
      <c r="F32" s="224">
        <v>159.50596400000001</v>
      </c>
      <c r="G32" s="343">
        <v>162.789558</v>
      </c>
      <c r="H32" s="160">
        <f t="shared" si="4"/>
        <v>2.0586026488639595</v>
      </c>
      <c r="I32" s="161">
        <f t="shared" si="3"/>
        <v>3.407209789346811</v>
      </c>
      <c r="J32" s="346">
        <f t="shared" si="3"/>
        <v>3.52309970028913</v>
      </c>
      <c r="K32" s="160">
        <f t="shared" si="5"/>
        <v>3.4013142162442556</v>
      </c>
    </row>
    <row r="33" spans="1:11" ht="15.75" x14ac:dyDescent="0.25">
      <c r="A33" s="60" t="s">
        <v>379</v>
      </c>
      <c r="B33" s="97" t="s">
        <v>380</v>
      </c>
      <c r="C33" s="224">
        <v>527.39148999999998</v>
      </c>
      <c r="D33" s="339">
        <v>562.92555500000003</v>
      </c>
      <c r="E33" s="160">
        <f t="shared" si="0"/>
        <v>6.7377016265469241</v>
      </c>
      <c r="F33" s="224">
        <v>224.13512</v>
      </c>
      <c r="G33" s="343">
        <v>240.93731199999999</v>
      </c>
      <c r="H33" s="160">
        <f t="shared" si="4"/>
        <v>7.4964566017141756</v>
      </c>
      <c r="I33" s="161">
        <f t="shared" si="3"/>
        <v>2.3530069272499552</v>
      </c>
      <c r="J33" s="346">
        <f t="shared" si="3"/>
        <v>2.3363984196852003</v>
      </c>
      <c r="K33" s="160">
        <f t="shared" si="5"/>
        <v>-0.70584184740016109</v>
      </c>
    </row>
    <row r="34" spans="1:11" ht="15.75" x14ac:dyDescent="0.25">
      <c r="A34" s="60" t="s">
        <v>49</v>
      </c>
      <c r="B34" s="97" t="s">
        <v>50</v>
      </c>
      <c r="C34" s="224">
        <v>535.46444599999995</v>
      </c>
      <c r="D34" s="339">
        <v>541.63399199999992</v>
      </c>
      <c r="E34" s="160">
        <f t="shared" si="0"/>
        <v>1.1521859286993574</v>
      </c>
      <c r="F34" s="224">
        <v>105.434826</v>
      </c>
      <c r="G34" s="343">
        <v>100.13641199999999</v>
      </c>
      <c r="H34" s="160">
        <f t="shared" si="4"/>
        <v>-5.0252978081454867</v>
      </c>
      <c r="I34" s="161">
        <f t="shared" si="3"/>
        <v>5.078629768877315</v>
      </c>
      <c r="J34" s="346">
        <f t="shared" si="3"/>
        <v>5.4089614475102223</v>
      </c>
      <c r="K34" s="160">
        <f t="shared" si="5"/>
        <v>6.5043465199458845</v>
      </c>
    </row>
    <row r="35" spans="1:11" ht="15.75" x14ac:dyDescent="0.25">
      <c r="A35" s="60" t="s">
        <v>171</v>
      </c>
      <c r="B35" s="97" t="s">
        <v>172</v>
      </c>
      <c r="C35" s="224">
        <v>453.92544799999996</v>
      </c>
      <c r="D35" s="339">
        <v>524.74556299999995</v>
      </c>
      <c r="E35" s="160">
        <f t="shared" si="0"/>
        <v>15.601706251992287</v>
      </c>
      <c r="F35" s="224">
        <v>926.16525100000001</v>
      </c>
      <c r="G35" s="343">
        <v>900.13834099999997</v>
      </c>
      <c r="H35" s="160">
        <f t="shared" si="4"/>
        <v>-2.8101799297585659</v>
      </c>
      <c r="I35" s="161">
        <f t="shared" si="3"/>
        <v>0.49011280385426592</v>
      </c>
      <c r="J35" s="346">
        <f t="shared" si="3"/>
        <v>0.58296101732211403</v>
      </c>
      <c r="K35" s="160">
        <f t="shared" si="5"/>
        <v>18.944253799877536</v>
      </c>
    </row>
    <row r="36" spans="1:11" ht="15.75" customHeight="1" thickBot="1" x14ac:dyDescent="0.3">
      <c r="A36" s="100" t="s">
        <v>95</v>
      </c>
      <c r="B36" s="101" t="s">
        <v>96</v>
      </c>
      <c r="C36" s="225">
        <v>479.78646000000003</v>
      </c>
      <c r="D36" s="340">
        <v>474.51141600000005</v>
      </c>
      <c r="E36" s="163">
        <f t="shared" si="0"/>
        <v>-1.0994566207641583</v>
      </c>
      <c r="F36" s="227">
        <v>222.01301100000001</v>
      </c>
      <c r="G36" s="344">
        <v>239.66183900000001</v>
      </c>
      <c r="H36" s="163">
        <f t="shared" si="4"/>
        <v>7.9494566199095464</v>
      </c>
      <c r="I36" s="164">
        <f t="shared" si="3"/>
        <v>2.1610736138342812</v>
      </c>
      <c r="J36" s="347">
        <f t="shared" si="3"/>
        <v>1.9799206163981744</v>
      </c>
      <c r="K36" s="163">
        <f t="shared" si="5"/>
        <v>-8.3825463545731047</v>
      </c>
    </row>
  </sheetData>
  <conditionalFormatting sqref="E5:E36">
    <cfRule type="cellIs" dxfId="23" priority="9" stopIfTrue="1" operator="lessThan">
      <formula>0</formula>
    </cfRule>
    <cfRule type="cellIs" dxfId="22" priority="10" stopIfTrue="1" operator="greaterThan">
      <formula>0</formula>
    </cfRule>
    <cfRule type="cellIs" dxfId="21" priority="11" stopIfTrue="1" operator="greaterThan">
      <formula>0</formula>
    </cfRule>
    <cfRule type="cellIs" dxfId="20" priority="12" stopIfTrue="1" operator="lessThan">
      <formula>0</formula>
    </cfRule>
  </conditionalFormatting>
  <conditionalFormatting sqref="H5:H36">
    <cfRule type="cellIs" dxfId="19" priority="5" stopIfTrue="1" operator="lessThan">
      <formula>0</formula>
    </cfRule>
    <cfRule type="cellIs" dxfId="18" priority="6" stopIfTrue="1" operator="greaterThan">
      <formula>0</formula>
    </cfRule>
    <cfRule type="cellIs" dxfId="17" priority="7" stopIfTrue="1" operator="greaterThan">
      <formula>0</formula>
    </cfRule>
    <cfRule type="cellIs" dxfId="16" priority="8" stopIfTrue="1" operator="lessThan">
      <formula>0</formula>
    </cfRule>
  </conditionalFormatting>
  <conditionalFormatting sqref="K5:K36">
    <cfRule type="cellIs" dxfId="15" priority="1" stopIfTrue="1" operator="less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  <cfRule type="cellIs" dxfId="12" priority="4" stopIfTrue="1" operator="lessThan">
      <formula>0</formula>
    </cfRule>
  </conditionalFormatting>
  <printOptions horizontalCentered="1"/>
  <pageMargins left="0.19685039370078741" right="0.19685039370078741" top="0.62992125984251968" bottom="0.35433070866141736" header="0.19685039370078741" footer="0.15748031496062992"/>
  <pageSetup paperSize="9" scale="85" orientation="landscape" r:id="rId1"/>
  <headerFooter alignWithMargins="0">
    <oddHeader>&amp;L&amp;"-,Pogrubiona kursywa"&amp;12Ministerstwo Rolnictwa i Rozwoju Wsi&amp;C&amp;"-,Standardowy"&amp;14
EKSPORT z Polski  WAŻNIEJSZYCH towarów rolno-spożywczych w 2024 r. - DANE OSTATECZNE!</oddHeader>
    <oddFooter>&amp;L&amp;"-,Pogrubiona kursywa"&amp;12Źródło: Min. Finansów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/>
  <dimension ref="A1:N38"/>
  <sheetViews>
    <sheetView showGridLines="0" showZeros="0" topLeftCell="A3" zoomScale="90" zoomScaleNormal="90" workbookViewId="0">
      <selection activeCell="B34" sqref="B34"/>
    </sheetView>
  </sheetViews>
  <sheetFormatPr defaultColWidth="8.7109375" defaultRowHeight="12.75" x14ac:dyDescent="0.2"/>
  <cols>
    <col min="1" max="1" width="6.42578125" style="2" customWidth="1"/>
    <col min="2" max="2" width="61.140625" style="2" customWidth="1"/>
    <col min="3" max="3" width="9.42578125" style="2" customWidth="1"/>
    <col min="4" max="4" width="10.42578125" style="2" customWidth="1"/>
    <col min="5" max="5" width="9.5703125" style="2" customWidth="1"/>
    <col min="6" max="6" width="9.7109375" style="2" bestFit="1" customWidth="1"/>
    <col min="7" max="7" width="9.85546875" style="2" bestFit="1" customWidth="1"/>
    <col min="8" max="8" width="10.140625" style="2" customWidth="1"/>
    <col min="9" max="9" width="10.42578125" style="2" customWidth="1"/>
    <col min="10" max="10" width="9.85546875" style="2" bestFit="1" customWidth="1"/>
    <col min="11" max="11" width="12.5703125" style="2" bestFit="1" customWidth="1"/>
    <col min="12" max="16384" width="8.7109375" style="2"/>
  </cols>
  <sheetData>
    <row r="1" spans="1:12" ht="15.75" x14ac:dyDescent="0.25">
      <c r="A1" s="1"/>
      <c r="D1" s="162"/>
      <c r="E1" s="9"/>
    </row>
    <row r="2" spans="1:12" ht="4.5" customHeight="1" thickBot="1" x14ac:dyDescent="0.3">
      <c r="A2" s="3"/>
    </row>
    <row r="3" spans="1:12" ht="23.25" x14ac:dyDescent="0.2">
      <c r="A3" s="88"/>
      <c r="B3" s="89"/>
      <c r="C3" s="149" t="s">
        <v>29</v>
      </c>
      <c r="D3" s="5"/>
      <c r="E3" s="5"/>
      <c r="F3" s="5"/>
      <c r="G3" s="6"/>
      <c r="H3" s="150"/>
      <c r="I3" s="4"/>
      <c r="J3" s="5"/>
      <c r="K3" s="7"/>
    </row>
    <row r="4" spans="1:12" ht="18.75" x14ac:dyDescent="0.25">
      <c r="A4" s="90" t="s">
        <v>31</v>
      </c>
      <c r="B4" s="151" t="s">
        <v>32</v>
      </c>
      <c r="C4" s="109" t="s">
        <v>597</v>
      </c>
      <c r="D4" s="109"/>
      <c r="E4" s="152"/>
      <c r="F4" s="109" t="s">
        <v>598</v>
      </c>
      <c r="G4" s="153"/>
      <c r="H4" s="152"/>
      <c r="I4" s="109" t="s">
        <v>618</v>
      </c>
      <c r="J4" s="109"/>
      <c r="K4" s="154"/>
    </row>
    <row r="5" spans="1:12" s="11" customFormat="1" ht="31.5" customHeight="1" thickBot="1" x14ac:dyDescent="0.3">
      <c r="A5" s="155"/>
      <c r="B5" s="156"/>
      <c r="C5" s="157" t="s">
        <v>640</v>
      </c>
      <c r="D5" s="337" t="s">
        <v>646</v>
      </c>
      <c r="E5" s="158" t="s">
        <v>429</v>
      </c>
      <c r="F5" s="157" t="s">
        <v>640</v>
      </c>
      <c r="G5" s="341" t="s">
        <v>646</v>
      </c>
      <c r="H5" s="159" t="s">
        <v>429</v>
      </c>
      <c r="I5" s="157">
        <v>2023</v>
      </c>
      <c r="J5" s="337">
        <v>2024</v>
      </c>
      <c r="K5" s="158" t="s">
        <v>429</v>
      </c>
    </row>
    <row r="6" spans="1:12" ht="15.75" x14ac:dyDescent="0.25">
      <c r="A6" s="94" t="s">
        <v>548</v>
      </c>
      <c r="B6" s="95"/>
      <c r="C6" s="223">
        <v>33398.176296000012</v>
      </c>
      <c r="D6" s="338">
        <v>35814.816172999992</v>
      </c>
      <c r="E6" s="160">
        <f t="shared" ref="E6:E37" si="0">((D6-C6)/C6)*100</f>
        <v>7.2358438244707761</v>
      </c>
      <c r="F6" s="165">
        <v>0</v>
      </c>
      <c r="G6" s="342">
        <v>0</v>
      </c>
      <c r="H6" s="166" t="s">
        <v>22</v>
      </c>
      <c r="I6" s="96" t="s">
        <v>22</v>
      </c>
      <c r="J6" s="345" t="s">
        <v>22</v>
      </c>
      <c r="K6" s="160" t="s">
        <v>22</v>
      </c>
    </row>
    <row r="7" spans="1:12" ht="15.75" x14ac:dyDescent="0.25">
      <c r="A7" s="142" t="s">
        <v>417</v>
      </c>
      <c r="B7" s="220" t="s">
        <v>418</v>
      </c>
      <c r="C7" s="224">
        <v>1755.138391</v>
      </c>
      <c r="D7" s="339">
        <v>1873.0910200000001</v>
      </c>
      <c r="E7" s="160">
        <f t="shared" si="0"/>
        <v>6.7204175810202607</v>
      </c>
      <c r="F7" s="224">
        <v>897.00458300000003</v>
      </c>
      <c r="G7" s="343">
        <v>926.02373999999998</v>
      </c>
      <c r="H7" s="166">
        <f t="shared" ref="H7:H21" si="1">((G7-F7)/F7)*100</f>
        <v>3.2351180306065332</v>
      </c>
      <c r="I7" s="161">
        <f t="shared" ref="I7:J37" si="2">(C7/F7)</f>
        <v>1.9566660240798346</v>
      </c>
      <c r="J7" s="346">
        <f t="shared" si="2"/>
        <v>2.0227246225890494</v>
      </c>
      <c r="K7" s="160">
        <f t="shared" ref="K7:K36" si="3">((J7-I7)/I7)*100</f>
        <v>3.3760793971102108</v>
      </c>
    </row>
    <row r="8" spans="1:12" ht="15.75" x14ac:dyDescent="0.25">
      <c r="A8" s="142" t="s">
        <v>51</v>
      </c>
      <c r="B8" s="220" t="s">
        <v>52</v>
      </c>
      <c r="C8" s="224">
        <v>1849.432738</v>
      </c>
      <c r="D8" s="339">
        <v>1809.2024630000001</v>
      </c>
      <c r="E8" s="160">
        <f t="shared" si="0"/>
        <v>-2.1752764603651076</v>
      </c>
      <c r="F8" s="224">
        <v>654.72062199999993</v>
      </c>
      <c r="G8" s="343">
        <v>666.85818299999994</v>
      </c>
      <c r="H8" s="160">
        <f t="shared" si="1"/>
        <v>1.8538534746198976</v>
      </c>
      <c r="I8" s="161">
        <f t="shared" si="2"/>
        <v>2.8247662832896077</v>
      </c>
      <c r="J8" s="346">
        <f t="shared" si="2"/>
        <v>2.7130243117973412</v>
      </c>
      <c r="K8" s="160">
        <f t="shared" si="3"/>
        <v>-3.9557952866152295</v>
      </c>
    </row>
    <row r="9" spans="1:12" ht="15.75" x14ac:dyDescent="0.25">
      <c r="A9" s="142" t="s">
        <v>69</v>
      </c>
      <c r="B9" s="220" t="s">
        <v>70</v>
      </c>
      <c r="C9" s="224">
        <v>1665.6287539999998</v>
      </c>
      <c r="D9" s="339">
        <v>1555.275527</v>
      </c>
      <c r="E9" s="160">
        <f t="shared" si="0"/>
        <v>-6.625319521831444</v>
      </c>
      <c r="F9" s="224">
        <v>233.30524199999999</v>
      </c>
      <c r="G9" s="343">
        <v>226.28964000000002</v>
      </c>
      <c r="H9" s="160">
        <f t="shared" si="1"/>
        <v>-3.0070485943046119</v>
      </c>
      <c r="I9" s="161">
        <f t="shared" si="2"/>
        <v>7.1392684524422299</v>
      </c>
      <c r="J9" s="346">
        <f t="shared" si="2"/>
        <v>6.8729418059085683</v>
      </c>
      <c r="K9" s="160">
        <f t="shared" si="3"/>
        <v>-3.7304472903320431</v>
      </c>
    </row>
    <row r="10" spans="1:12" ht="15.75" x14ac:dyDescent="0.25">
      <c r="A10" s="142" t="s">
        <v>411</v>
      </c>
      <c r="B10" s="220" t="s">
        <v>412</v>
      </c>
      <c r="C10" s="224">
        <v>1451.415757</v>
      </c>
      <c r="D10" s="339">
        <v>1450.7759450000001</v>
      </c>
      <c r="E10" s="160">
        <f t="shared" si="0"/>
        <v>-4.4081924625260394E-2</v>
      </c>
      <c r="F10" s="224">
        <v>2910.6970230000002</v>
      </c>
      <c r="G10" s="343">
        <v>3494.2360980000003</v>
      </c>
      <c r="H10" s="160">
        <f t="shared" si="1"/>
        <v>20.048087121020846</v>
      </c>
      <c r="I10" s="161">
        <f t="shared" si="2"/>
        <v>0.4986488616063699</v>
      </c>
      <c r="J10" s="346">
        <f t="shared" si="2"/>
        <v>0.41519116176218951</v>
      </c>
      <c r="K10" s="160">
        <f t="shared" si="3"/>
        <v>-16.736767346730925</v>
      </c>
    </row>
    <row r="11" spans="1:12" ht="15.75" x14ac:dyDescent="0.25">
      <c r="A11" s="142" t="s">
        <v>345</v>
      </c>
      <c r="B11" s="220" t="s">
        <v>346</v>
      </c>
      <c r="C11" s="224">
        <v>1129.7890770000001</v>
      </c>
      <c r="D11" s="339">
        <v>1370.7015879999999</v>
      </c>
      <c r="E11" s="160">
        <f t="shared" si="0"/>
        <v>21.323671462615827</v>
      </c>
      <c r="F11" s="224">
        <v>233.28487100000001</v>
      </c>
      <c r="G11" s="343">
        <v>230.68661499999999</v>
      </c>
      <c r="H11" s="160">
        <f t="shared" si="1"/>
        <v>-1.1137696108891779</v>
      </c>
      <c r="I11" s="161">
        <f t="shared" si="2"/>
        <v>4.8429590489817924</v>
      </c>
      <c r="J11" s="346">
        <f t="shared" si="2"/>
        <v>5.9418340678326738</v>
      </c>
      <c r="K11" s="160">
        <f t="shared" si="3"/>
        <v>22.690157148487849</v>
      </c>
    </row>
    <row r="12" spans="1:12" ht="15.75" x14ac:dyDescent="0.25">
      <c r="A12" s="142" t="s">
        <v>185</v>
      </c>
      <c r="B12" s="220" t="s">
        <v>186</v>
      </c>
      <c r="C12" s="224">
        <v>928.41560300000003</v>
      </c>
      <c r="D12" s="339">
        <v>1149.8257350000001</v>
      </c>
      <c r="E12" s="160">
        <f t="shared" si="0"/>
        <v>23.848170074323932</v>
      </c>
      <c r="F12" s="224">
        <v>197.40731099999999</v>
      </c>
      <c r="G12" s="343">
        <v>211.58775899999998</v>
      </c>
      <c r="H12" s="160">
        <f t="shared" si="1"/>
        <v>7.1833448964815627</v>
      </c>
      <c r="I12" s="161">
        <f t="shared" si="2"/>
        <v>4.7030456891234396</v>
      </c>
      <c r="J12" s="346">
        <f t="shared" si="2"/>
        <v>5.4342734212710306</v>
      </c>
      <c r="K12" s="160">
        <f t="shared" si="3"/>
        <v>15.547961480337612</v>
      </c>
    </row>
    <row r="13" spans="1:12" ht="15.75" x14ac:dyDescent="0.25">
      <c r="A13" s="142" t="s">
        <v>73</v>
      </c>
      <c r="B13" s="220" t="s">
        <v>74</v>
      </c>
      <c r="C13" s="224">
        <v>906.10701599999993</v>
      </c>
      <c r="D13" s="339">
        <v>1005.179926</v>
      </c>
      <c r="E13" s="160">
        <f t="shared" si="0"/>
        <v>10.93390827469325</v>
      </c>
      <c r="F13" s="224">
        <v>224.76262100000002</v>
      </c>
      <c r="G13" s="343">
        <v>235.428628</v>
      </c>
      <c r="H13" s="160">
        <f t="shared" si="1"/>
        <v>4.7454540939883323</v>
      </c>
      <c r="I13" s="161">
        <f t="shared" si="2"/>
        <v>4.0313954872416256</v>
      </c>
      <c r="J13" s="346">
        <f t="shared" si="2"/>
        <v>4.2695739024567567</v>
      </c>
      <c r="K13" s="160">
        <f t="shared" si="3"/>
        <v>5.9080885506993104</v>
      </c>
    </row>
    <row r="14" spans="1:12" ht="15.75" x14ac:dyDescent="0.25">
      <c r="A14" s="142" t="s">
        <v>385</v>
      </c>
      <c r="B14" s="220" t="s">
        <v>386</v>
      </c>
      <c r="C14" s="224">
        <v>916.25439399999993</v>
      </c>
      <c r="D14" s="339">
        <v>971.56723299999999</v>
      </c>
      <c r="E14" s="160">
        <f t="shared" si="0"/>
        <v>6.0368429731099393</v>
      </c>
      <c r="F14" s="224">
        <v>156.473569</v>
      </c>
      <c r="G14" s="343">
        <v>161.35495900000001</v>
      </c>
      <c r="H14" s="160">
        <f t="shared" si="1"/>
        <v>3.1196259094722958</v>
      </c>
      <c r="I14" s="161">
        <f t="shared" si="2"/>
        <v>5.8556496145364969</v>
      </c>
      <c r="J14" s="346">
        <f t="shared" si="2"/>
        <v>6.0213038323786501</v>
      </c>
      <c r="K14" s="160">
        <f t="shared" si="3"/>
        <v>2.8289639706399252</v>
      </c>
      <c r="L14" s="162"/>
    </row>
    <row r="15" spans="1:12" ht="15.75" x14ac:dyDescent="0.25">
      <c r="A15" s="142" t="s">
        <v>355</v>
      </c>
      <c r="B15" s="220" t="s">
        <v>356</v>
      </c>
      <c r="C15" s="224">
        <v>838.37344799999994</v>
      </c>
      <c r="D15" s="339">
        <v>935.82905500000004</v>
      </c>
      <c r="E15" s="160">
        <f t="shared" si="0"/>
        <v>11.624367068457076</v>
      </c>
      <c r="F15" s="224">
        <v>258.79925900000001</v>
      </c>
      <c r="G15" s="343">
        <v>272.90917400000001</v>
      </c>
      <c r="H15" s="160">
        <f t="shared" si="1"/>
        <v>5.4520693198739023</v>
      </c>
      <c r="I15" s="161">
        <f t="shared" si="2"/>
        <v>3.2394739120949336</v>
      </c>
      <c r="J15" s="346">
        <f t="shared" si="2"/>
        <v>3.4290860995387424</v>
      </c>
      <c r="K15" s="160">
        <f t="shared" si="3"/>
        <v>5.8531784045511452</v>
      </c>
    </row>
    <row r="16" spans="1:12" ht="15.75" x14ac:dyDescent="0.25">
      <c r="A16" s="142" t="s">
        <v>39</v>
      </c>
      <c r="B16" s="220" t="s">
        <v>40</v>
      </c>
      <c r="C16" s="224">
        <v>785.10672199999999</v>
      </c>
      <c r="D16" s="339">
        <v>831.82495999999992</v>
      </c>
      <c r="E16" s="160">
        <f t="shared" si="0"/>
        <v>5.9505589101299181</v>
      </c>
      <c r="F16" s="224">
        <v>252.215169</v>
      </c>
      <c r="G16" s="343">
        <v>274.73494900000003</v>
      </c>
      <c r="H16" s="160">
        <f t="shared" si="1"/>
        <v>8.9287968242703215</v>
      </c>
      <c r="I16" s="161">
        <f t="shared" si="2"/>
        <v>3.1128449772186384</v>
      </c>
      <c r="J16" s="346">
        <f t="shared" si="2"/>
        <v>3.0277362346062491</v>
      </c>
      <c r="K16" s="160">
        <f t="shared" si="3"/>
        <v>-2.7341143948785693</v>
      </c>
    </row>
    <row r="17" spans="1:14" ht="15.75" x14ac:dyDescent="0.25">
      <c r="A17" s="142" t="s">
        <v>341</v>
      </c>
      <c r="B17" s="220" t="s">
        <v>342</v>
      </c>
      <c r="C17" s="224">
        <v>322.42426899999998</v>
      </c>
      <c r="D17" s="339">
        <v>771.71921099999997</v>
      </c>
      <c r="E17" s="160">
        <f t="shared" si="0"/>
        <v>139.34898368335917</v>
      </c>
      <c r="F17" s="224">
        <v>59.894512000000006</v>
      </c>
      <c r="G17" s="343">
        <v>59.724663999999997</v>
      </c>
      <c r="H17" s="160">
        <f t="shared" si="1"/>
        <v>-0.28357856893467781</v>
      </c>
      <c r="I17" s="161">
        <f t="shared" si="2"/>
        <v>5.3832022039014182</v>
      </c>
      <c r="J17" s="346">
        <f t="shared" si="2"/>
        <v>12.921281750534419</v>
      </c>
      <c r="K17" s="160">
        <f t="shared" si="3"/>
        <v>140.0296563478492</v>
      </c>
      <c r="L17"/>
      <c r="M17"/>
      <c r="N17"/>
    </row>
    <row r="18" spans="1:14" ht="15.75" x14ac:dyDescent="0.25">
      <c r="A18" s="142" t="s">
        <v>419</v>
      </c>
      <c r="B18" s="220" t="s">
        <v>420</v>
      </c>
      <c r="C18" s="224">
        <v>737.18462799999998</v>
      </c>
      <c r="D18" s="339">
        <v>764.28786700000001</v>
      </c>
      <c r="E18" s="160">
        <f t="shared" si="0"/>
        <v>3.6765876512552609</v>
      </c>
      <c r="F18" s="224">
        <v>147.26817700000001</v>
      </c>
      <c r="G18" s="343">
        <v>133.43158400000002</v>
      </c>
      <c r="H18" s="160">
        <f t="shared" si="1"/>
        <v>-9.395507761327142</v>
      </c>
      <c r="I18" s="161">
        <f t="shared" si="2"/>
        <v>5.0057292961533699</v>
      </c>
      <c r="J18" s="346">
        <f t="shared" si="2"/>
        <v>5.7279381993996257</v>
      </c>
      <c r="K18" s="160">
        <f t="shared" si="3"/>
        <v>14.427646013563578</v>
      </c>
      <c r="L18"/>
      <c r="M18"/>
      <c r="N18"/>
    </row>
    <row r="19" spans="1:14" ht="15.75" x14ac:dyDescent="0.25">
      <c r="A19" s="142" t="s">
        <v>93</v>
      </c>
      <c r="B19" s="220" t="s">
        <v>94</v>
      </c>
      <c r="C19" s="224">
        <v>606.37081899999998</v>
      </c>
      <c r="D19" s="339">
        <v>699.629369</v>
      </c>
      <c r="E19" s="160">
        <f t="shared" si="0"/>
        <v>15.379788584450338</v>
      </c>
      <c r="F19" s="224">
        <v>118.31970200000001</v>
      </c>
      <c r="G19" s="343">
        <v>135.61827</v>
      </c>
      <c r="H19" s="160">
        <f t="shared" si="1"/>
        <v>14.620192332803533</v>
      </c>
      <c r="I19" s="161">
        <f t="shared" si="2"/>
        <v>5.1248507961928436</v>
      </c>
      <c r="J19" s="346">
        <f t="shared" si="2"/>
        <v>5.158813550711125</v>
      </c>
      <c r="K19" s="160">
        <f t="shared" si="3"/>
        <v>0.66270718639285575</v>
      </c>
      <c r="L19"/>
      <c r="M19"/>
      <c r="N19"/>
    </row>
    <row r="20" spans="1:14" ht="15.75" x14ac:dyDescent="0.25">
      <c r="A20" s="142" t="s">
        <v>401</v>
      </c>
      <c r="B20" s="220" t="s">
        <v>402</v>
      </c>
      <c r="C20" s="224">
        <v>541.41801300000009</v>
      </c>
      <c r="D20" s="339">
        <v>640.23932300000001</v>
      </c>
      <c r="E20" s="160">
        <f t="shared" si="0"/>
        <v>18.252312931450234</v>
      </c>
      <c r="F20" s="224">
        <v>102.76546</v>
      </c>
      <c r="G20" s="343">
        <v>112.505301</v>
      </c>
      <c r="H20" s="160">
        <f t="shared" si="1"/>
        <v>9.4777379481393815</v>
      </c>
      <c r="I20" s="161">
        <f t="shared" si="2"/>
        <v>5.268482357788308</v>
      </c>
      <c r="J20" s="346">
        <f t="shared" si="2"/>
        <v>5.6907480563960267</v>
      </c>
      <c r="K20" s="160">
        <f t="shared" si="3"/>
        <v>8.0149399757121795</v>
      </c>
      <c r="L20"/>
      <c r="M20"/>
      <c r="N20"/>
    </row>
    <row r="21" spans="1:14" ht="15.75" x14ac:dyDescent="0.25">
      <c r="A21" s="142" t="s">
        <v>347</v>
      </c>
      <c r="B21" s="220" t="s">
        <v>348</v>
      </c>
      <c r="C21" s="224">
        <v>544.78484100000003</v>
      </c>
      <c r="D21" s="339">
        <v>545.58045700000002</v>
      </c>
      <c r="E21" s="160">
        <f t="shared" si="0"/>
        <v>0.14604224275763125</v>
      </c>
      <c r="F21" s="224">
        <v>184.35456400000001</v>
      </c>
      <c r="G21" s="343">
        <v>192.606629</v>
      </c>
      <c r="H21" s="160">
        <f t="shared" si="1"/>
        <v>4.4761924093183758</v>
      </c>
      <c r="I21" s="161">
        <f t="shared" si="2"/>
        <v>2.9550927798022943</v>
      </c>
      <c r="J21" s="346">
        <f t="shared" si="2"/>
        <v>2.8326151588479336</v>
      </c>
      <c r="K21" s="160">
        <f t="shared" si="3"/>
        <v>-4.1446286150973215</v>
      </c>
      <c r="L21"/>
      <c r="M21"/>
      <c r="N21"/>
    </row>
    <row r="22" spans="1:14" ht="15.75" x14ac:dyDescent="0.25">
      <c r="A22" s="142" t="s">
        <v>389</v>
      </c>
      <c r="B22" s="220" t="s">
        <v>390</v>
      </c>
      <c r="C22" s="224">
        <v>440.21535299999999</v>
      </c>
      <c r="D22" s="339">
        <v>531.03578099999993</v>
      </c>
      <c r="E22" s="160">
        <f t="shared" si="0"/>
        <v>20.630908799766448</v>
      </c>
      <c r="F22" s="224">
        <v>387.60912300000001</v>
      </c>
      <c r="G22" s="343">
        <v>446.65245600000003</v>
      </c>
      <c r="H22" s="160">
        <f>((G22-F22)/F22)*100</f>
        <v>15.232699515176277</v>
      </c>
      <c r="I22" s="161">
        <f t="shared" si="2"/>
        <v>1.1357197931587384</v>
      </c>
      <c r="J22" s="346">
        <f t="shared" si="2"/>
        <v>1.1889239023909004</v>
      </c>
      <c r="K22" s="160">
        <f t="shared" si="3"/>
        <v>4.6846158315324642</v>
      </c>
      <c r="L22"/>
      <c r="M22"/>
      <c r="N22"/>
    </row>
    <row r="23" spans="1:14" ht="15.75" x14ac:dyDescent="0.25">
      <c r="A23" s="142" t="s">
        <v>165</v>
      </c>
      <c r="B23" s="220" t="s">
        <v>166</v>
      </c>
      <c r="C23" s="224">
        <v>522.176331</v>
      </c>
      <c r="D23" s="339">
        <v>528.72362199999998</v>
      </c>
      <c r="E23" s="160">
        <f t="shared" si="0"/>
        <v>1.2538467585195801</v>
      </c>
      <c r="F23" s="224">
        <v>498.26435499999997</v>
      </c>
      <c r="G23" s="343">
        <v>517.73952600000007</v>
      </c>
      <c r="H23" s="160">
        <f t="shared" ref="H23:H36" si="4">((G23-F23)/F23)*100</f>
        <v>3.9086020913537163</v>
      </c>
      <c r="I23" s="161">
        <f t="shared" si="2"/>
        <v>1.0479905410853643</v>
      </c>
      <c r="J23" s="346">
        <f t="shared" si="2"/>
        <v>1.0212154866460783</v>
      </c>
      <c r="K23" s="160">
        <f t="shared" si="3"/>
        <v>-2.554894666468654</v>
      </c>
      <c r="L23"/>
      <c r="M23"/>
      <c r="N23"/>
    </row>
    <row r="24" spans="1:14" ht="15.75" x14ac:dyDescent="0.25">
      <c r="A24" s="142" t="s">
        <v>612</v>
      </c>
      <c r="B24" s="220" t="s">
        <v>613</v>
      </c>
      <c r="C24" s="224">
        <v>679.22911499999998</v>
      </c>
      <c r="D24" s="339">
        <v>505.321304</v>
      </c>
      <c r="E24" s="160">
        <f t="shared" si="0"/>
        <v>-25.603703840051082</v>
      </c>
      <c r="F24" s="224">
        <v>10.64223</v>
      </c>
      <c r="G24" s="343">
        <v>10.198851000000001</v>
      </c>
      <c r="H24" s="160">
        <f t="shared" si="4"/>
        <v>-4.1662226807727176</v>
      </c>
      <c r="I24" s="161">
        <f t="shared" si="2"/>
        <v>63.823946203004446</v>
      </c>
      <c r="J24" s="346">
        <f t="shared" si="2"/>
        <v>49.546885624664966</v>
      </c>
      <c r="K24" s="160">
        <f t="shared" si="3"/>
        <v>-22.369441922203492</v>
      </c>
      <c r="L24"/>
      <c r="M24"/>
      <c r="N24"/>
    </row>
    <row r="25" spans="1:14" ht="15.75" x14ac:dyDescent="0.25">
      <c r="A25" s="142" t="s">
        <v>297</v>
      </c>
      <c r="B25" s="220" t="s">
        <v>298</v>
      </c>
      <c r="C25" s="226">
        <v>508.29827799999998</v>
      </c>
      <c r="D25" s="339">
        <v>492.72297600000002</v>
      </c>
      <c r="E25" s="160">
        <f t="shared" si="0"/>
        <v>-3.06420514767118</v>
      </c>
      <c r="F25" s="226">
        <v>521.27928999999995</v>
      </c>
      <c r="G25" s="343">
        <v>552.67257400000005</v>
      </c>
      <c r="H25" s="160">
        <f t="shared" si="4"/>
        <v>6.0223539669109263</v>
      </c>
      <c r="I25" s="161">
        <f t="shared" si="2"/>
        <v>0.97509777915788676</v>
      </c>
      <c r="J25" s="346">
        <f t="shared" si="2"/>
        <v>0.89152782167909772</v>
      </c>
      <c r="K25" s="160">
        <f t="shared" si="3"/>
        <v>-8.5704181944667805</v>
      </c>
    </row>
    <row r="26" spans="1:14" ht="15.75" x14ac:dyDescent="0.25">
      <c r="A26" s="142" t="s">
        <v>339</v>
      </c>
      <c r="B26" s="220" t="s">
        <v>340</v>
      </c>
      <c r="C26" s="226">
        <v>211.11161199999998</v>
      </c>
      <c r="D26" s="339">
        <v>429.52808199999998</v>
      </c>
      <c r="E26" s="160">
        <f t="shared" si="0"/>
        <v>103.46018768498628</v>
      </c>
      <c r="F26" s="224">
        <v>53.513718999999995</v>
      </c>
      <c r="G26" s="343">
        <v>53.800574999999995</v>
      </c>
      <c r="H26" s="160">
        <f t="shared" si="4"/>
        <v>0.5360419820569754</v>
      </c>
      <c r="I26" s="161">
        <f t="shared" si="2"/>
        <v>3.9449998233163348</v>
      </c>
      <c r="J26" s="346">
        <f t="shared" si="2"/>
        <v>7.9837080179905149</v>
      </c>
      <c r="K26" s="160">
        <f t="shared" si="3"/>
        <v>102.37537073649526</v>
      </c>
    </row>
    <row r="27" spans="1:14" ht="15.75" x14ac:dyDescent="0.25">
      <c r="A27" s="142" t="s">
        <v>175</v>
      </c>
      <c r="B27" s="220" t="s">
        <v>176</v>
      </c>
      <c r="C27" s="224">
        <v>341.711703</v>
      </c>
      <c r="D27" s="339">
        <v>423.15009700000002</v>
      </c>
      <c r="E27" s="160">
        <f t="shared" si="0"/>
        <v>23.832486065014873</v>
      </c>
      <c r="F27" s="224">
        <v>104.81810899999999</v>
      </c>
      <c r="G27" s="343">
        <v>109.894761</v>
      </c>
      <c r="H27" s="160">
        <f t="shared" si="4"/>
        <v>4.8432966864533018</v>
      </c>
      <c r="I27" s="161">
        <f t="shared" si="2"/>
        <v>3.2600445310456805</v>
      </c>
      <c r="J27" s="346">
        <f t="shared" si="2"/>
        <v>3.8505029097792933</v>
      </c>
      <c r="K27" s="160">
        <f t="shared" si="3"/>
        <v>18.111972800083791</v>
      </c>
    </row>
    <row r="28" spans="1:14" ht="15.75" x14ac:dyDescent="0.25">
      <c r="A28" s="142" t="s">
        <v>131</v>
      </c>
      <c r="B28" s="220" t="s">
        <v>132</v>
      </c>
      <c r="C28" s="226">
        <v>438.20184399999999</v>
      </c>
      <c r="D28" s="339">
        <v>420.922978</v>
      </c>
      <c r="E28" s="160">
        <f t="shared" si="0"/>
        <v>-3.9431294588527552</v>
      </c>
      <c r="F28" s="224">
        <v>218.51394099999999</v>
      </c>
      <c r="G28" s="343">
        <v>246.26081200000002</v>
      </c>
      <c r="H28" s="160">
        <f t="shared" si="4"/>
        <v>12.697986624112017</v>
      </c>
      <c r="I28" s="161">
        <f t="shared" si="2"/>
        <v>2.0053724810171265</v>
      </c>
      <c r="J28" s="346">
        <f t="shared" si="2"/>
        <v>1.7092568427005754</v>
      </c>
      <c r="K28" s="160">
        <f t="shared" si="3"/>
        <v>-14.76611657532874</v>
      </c>
    </row>
    <row r="29" spans="1:14" ht="15.75" x14ac:dyDescent="0.25">
      <c r="A29" s="142" t="s">
        <v>71</v>
      </c>
      <c r="B29" s="220" t="s">
        <v>72</v>
      </c>
      <c r="C29" s="224">
        <v>363.84055899999998</v>
      </c>
      <c r="D29" s="339">
        <v>413.16033700000003</v>
      </c>
      <c r="E29" s="160">
        <f t="shared" si="0"/>
        <v>13.555327128881208</v>
      </c>
      <c r="F29" s="224">
        <v>109.907341</v>
      </c>
      <c r="G29" s="343">
        <v>116.454106</v>
      </c>
      <c r="H29" s="160">
        <f t="shared" si="4"/>
        <v>5.9566221331839824</v>
      </c>
      <c r="I29" s="161">
        <f t="shared" si="2"/>
        <v>3.3104300012134766</v>
      </c>
      <c r="J29" s="346">
        <f t="shared" si="2"/>
        <v>3.5478382960580199</v>
      </c>
      <c r="K29" s="160">
        <f t="shared" si="3"/>
        <v>7.1715243867871701</v>
      </c>
    </row>
    <row r="30" spans="1:14" ht="15.75" x14ac:dyDescent="0.25">
      <c r="A30" s="142" t="s">
        <v>373</v>
      </c>
      <c r="B30" s="220" t="s">
        <v>374</v>
      </c>
      <c r="C30" s="226">
        <v>294.87922399999997</v>
      </c>
      <c r="D30" s="339">
        <v>412.37632400000001</v>
      </c>
      <c r="E30" s="160">
        <f t="shared" si="0"/>
        <v>39.845838715310798</v>
      </c>
      <c r="F30" s="224">
        <v>180.270501</v>
      </c>
      <c r="G30" s="343">
        <v>198.34056799999999</v>
      </c>
      <c r="H30" s="160">
        <f t="shared" si="4"/>
        <v>10.023862417734112</v>
      </c>
      <c r="I30" s="161">
        <f t="shared" si="2"/>
        <v>1.6357597186685577</v>
      </c>
      <c r="J30" s="346">
        <f t="shared" si="2"/>
        <v>2.0791325151393134</v>
      </c>
      <c r="K30" s="160">
        <f t="shared" si="3"/>
        <v>27.1050076249367</v>
      </c>
    </row>
    <row r="31" spans="1:14" ht="15.75" x14ac:dyDescent="0.25">
      <c r="A31" s="142" t="s">
        <v>393</v>
      </c>
      <c r="B31" s="220" t="s">
        <v>394</v>
      </c>
      <c r="C31" s="224">
        <v>393.53448100000003</v>
      </c>
      <c r="D31" s="339">
        <v>394.29096500000003</v>
      </c>
      <c r="E31" s="160">
        <f t="shared" si="0"/>
        <v>0.1922281366750174</v>
      </c>
      <c r="F31" s="224">
        <v>149.965834</v>
      </c>
      <c r="G31" s="343">
        <v>146.83551199999999</v>
      </c>
      <c r="H31" s="160">
        <f t="shared" si="4"/>
        <v>-2.0873567775444148</v>
      </c>
      <c r="I31" s="161">
        <f t="shared" si="2"/>
        <v>2.6241609205467427</v>
      </c>
      <c r="J31" s="346">
        <f t="shared" si="2"/>
        <v>2.6852561729072737</v>
      </c>
      <c r="K31" s="160">
        <f t="shared" si="3"/>
        <v>2.3281823870695351</v>
      </c>
    </row>
    <row r="32" spans="1:14" ht="15.75" x14ac:dyDescent="0.25">
      <c r="A32" s="142" t="s">
        <v>375</v>
      </c>
      <c r="B32" s="220" t="s">
        <v>376</v>
      </c>
      <c r="C32" s="224">
        <v>332.57268800000003</v>
      </c>
      <c r="D32" s="339">
        <v>393.80600300000003</v>
      </c>
      <c r="E32" s="160">
        <f t="shared" si="0"/>
        <v>18.412009527372856</v>
      </c>
      <c r="F32" s="224">
        <v>37.924815000000002</v>
      </c>
      <c r="G32" s="343">
        <v>41.024434999999997</v>
      </c>
      <c r="H32" s="160">
        <f t="shared" si="4"/>
        <v>8.1730655772480212</v>
      </c>
      <c r="I32" s="161">
        <f t="shared" si="2"/>
        <v>8.769263291066812</v>
      </c>
      <c r="J32" s="346">
        <f t="shared" si="2"/>
        <v>9.5993035126504491</v>
      </c>
      <c r="K32" s="160">
        <f t="shared" si="3"/>
        <v>9.4653358444510776</v>
      </c>
    </row>
    <row r="33" spans="1:11" ht="15.75" x14ac:dyDescent="0.25">
      <c r="A33" s="142" t="s">
        <v>333</v>
      </c>
      <c r="B33" s="220" t="s">
        <v>334</v>
      </c>
      <c r="C33" s="224">
        <v>351.13169199999999</v>
      </c>
      <c r="D33" s="339">
        <v>383.09697199999999</v>
      </c>
      <c r="E33" s="160">
        <f t="shared" si="0"/>
        <v>9.1035018280263955</v>
      </c>
      <c r="F33" s="224">
        <v>94.019475</v>
      </c>
      <c r="G33" s="343">
        <v>94.689464999999998</v>
      </c>
      <c r="H33" s="160">
        <f t="shared" si="4"/>
        <v>0.71260768048321754</v>
      </c>
      <c r="I33" s="161">
        <f t="shared" si="2"/>
        <v>3.7346697798514614</v>
      </c>
      <c r="J33" s="346">
        <f t="shared" si="2"/>
        <v>4.0458246543055241</v>
      </c>
      <c r="K33" s="160">
        <f t="shared" si="3"/>
        <v>8.3315230742150952</v>
      </c>
    </row>
    <row r="34" spans="1:11" ht="15.75" x14ac:dyDescent="0.25">
      <c r="A34" s="142" t="s">
        <v>371</v>
      </c>
      <c r="B34" s="220" t="s">
        <v>372</v>
      </c>
      <c r="C34" s="224">
        <v>339.20770600000003</v>
      </c>
      <c r="D34" s="339">
        <v>366.25165899999996</v>
      </c>
      <c r="E34" s="160">
        <f t="shared" si="0"/>
        <v>7.9726823776815756</v>
      </c>
      <c r="F34" s="224">
        <v>134.01513500000001</v>
      </c>
      <c r="G34" s="343">
        <v>141.65332899999999</v>
      </c>
      <c r="H34" s="160">
        <f t="shared" si="4"/>
        <v>5.6995010302380917</v>
      </c>
      <c r="I34" s="161">
        <f t="shared" si="2"/>
        <v>2.5311149072826735</v>
      </c>
      <c r="J34" s="346">
        <f t="shared" si="2"/>
        <v>2.5855492531347428</v>
      </c>
      <c r="K34" s="160">
        <f t="shared" si="3"/>
        <v>2.1506074534762361</v>
      </c>
    </row>
    <row r="35" spans="1:11" ht="15.75" x14ac:dyDescent="0.25">
      <c r="A35" s="142" t="s">
        <v>161</v>
      </c>
      <c r="B35" s="220" t="s">
        <v>162</v>
      </c>
      <c r="C35" s="224">
        <v>345.71940000000001</v>
      </c>
      <c r="D35" s="339">
        <v>358.82507500000003</v>
      </c>
      <c r="E35" s="160">
        <f t="shared" si="0"/>
        <v>3.79084164787976</v>
      </c>
      <c r="F35" s="224">
        <v>494.60228699999999</v>
      </c>
      <c r="G35" s="343">
        <v>520.86496899999997</v>
      </c>
      <c r="H35" s="160">
        <f>((G35-F35)/F35)*100</f>
        <v>5.3098585854294651</v>
      </c>
      <c r="I35" s="161">
        <f t="shared" si="2"/>
        <v>0.69898463692303958</v>
      </c>
      <c r="J35" s="346">
        <f t="shared" si="2"/>
        <v>0.68890229974364059</v>
      </c>
      <c r="K35" s="160">
        <f t="shared" si="3"/>
        <v>-1.4424261488466863</v>
      </c>
    </row>
    <row r="36" spans="1:11" ht="15.75" x14ac:dyDescent="0.25">
      <c r="A36" s="142" t="s">
        <v>145</v>
      </c>
      <c r="B36" s="220" t="s">
        <v>146</v>
      </c>
      <c r="C36" s="224">
        <v>337.218186</v>
      </c>
      <c r="D36" s="339">
        <v>345.49875699999996</v>
      </c>
      <c r="E36" s="160">
        <f t="shared" si="0"/>
        <v>2.4555529161170306</v>
      </c>
      <c r="F36" s="224">
        <v>164.025837</v>
      </c>
      <c r="G36" s="343">
        <v>168.14290199999999</v>
      </c>
      <c r="H36" s="160">
        <f t="shared" si="4"/>
        <v>2.510010054086782</v>
      </c>
      <c r="I36" s="161">
        <f t="shared" si="2"/>
        <v>2.055884561649882</v>
      </c>
      <c r="J36" s="346">
        <f t="shared" si="2"/>
        <v>2.0547923991462929</v>
      </c>
      <c r="K36" s="160">
        <f t="shared" si="3"/>
        <v>-5.3123727078948614E-2</v>
      </c>
    </row>
    <row r="37" spans="1:11" ht="16.5" thickBot="1" x14ac:dyDescent="0.3">
      <c r="A37" s="145" t="s">
        <v>295</v>
      </c>
      <c r="B37" s="221" t="s">
        <v>296</v>
      </c>
      <c r="C37" s="225">
        <v>328.08334499999995</v>
      </c>
      <c r="D37" s="340">
        <v>315.665188</v>
      </c>
      <c r="E37" s="163">
        <f t="shared" si="0"/>
        <v>-3.7850616891265703</v>
      </c>
      <c r="F37" s="227">
        <v>219.802899</v>
      </c>
      <c r="G37" s="344">
        <v>220.96698000000001</v>
      </c>
      <c r="H37" s="163">
        <f>((G37-F37)/F37)*100</f>
        <v>0.52960220511013822</v>
      </c>
      <c r="I37" s="164">
        <f t="shared" si="2"/>
        <v>1.4926251950844378</v>
      </c>
      <c r="J37" s="347">
        <f t="shared" si="2"/>
        <v>1.4285627110439758</v>
      </c>
      <c r="K37" s="163">
        <f>((J37-I37)/I37)*100</f>
        <v>-4.2919337186210358</v>
      </c>
    </row>
    <row r="38" spans="1:11" ht="15.75" x14ac:dyDescent="0.25">
      <c r="A38" s="146"/>
    </row>
  </sheetData>
  <conditionalFormatting sqref="E6:E37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6:H37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6:K3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692913385826772" bottom="0.39370078740157483" header="0.19685039370078741" footer="0.15748031496062992"/>
  <pageSetup paperSize="9" scale="85" orientation="landscape" r:id="rId1"/>
  <headerFooter alignWithMargins="0">
    <oddHeader>&amp;L&amp;"-,Pogrubiona kursywa"&amp;12Ministerstwo Rolnictwa i Rozwoju Wsi&amp;C&amp;"-,Standardowy"
&amp;8
&amp;14IMPORT do Polski  WAŻNIEJSZYCH towarów rolno-spożywczych w 2024 r. - DANE OSTATECZNE!</oddHeader>
    <oddFooter>&amp;L&amp;"-,Pogrubiona kursywa"&amp;12Źródło: Min. Finansów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X58"/>
  <sheetViews>
    <sheetView showGridLines="0" zoomScale="90" zoomScaleNormal="90" workbookViewId="0">
      <selection activeCell="E31" sqref="E31"/>
    </sheetView>
  </sheetViews>
  <sheetFormatPr defaultRowHeight="12.75" x14ac:dyDescent="0.2"/>
  <cols>
    <col min="1" max="1" width="14.85546875" style="2" customWidth="1"/>
    <col min="2" max="2" width="9.28515625" style="2" bestFit="1" customWidth="1"/>
    <col min="3" max="3" width="10.140625" style="2" bestFit="1" customWidth="1"/>
    <col min="4" max="6" width="9.140625" style="2"/>
    <col min="7" max="9" width="9.28515625" style="2" bestFit="1" customWidth="1"/>
    <col min="10" max="11" width="9.28515625" style="2" customWidth="1"/>
    <col min="12" max="12" width="9" style="2" bestFit="1" customWidth="1"/>
    <col min="13" max="13" width="10.42578125" style="2" bestFit="1" customWidth="1"/>
    <col min="14" max="14" width="10.42578125" style="2" customWidth="1"/>
    <col min="15" max="15" width="11" style="2" customWidth="1"/>
    <col min="16" max="17" width="10.85546875" style="2" customWidth="1"/>
    <col min="18" max="18" width="10.5703125" style="2" customWidth="1"/>
    <col min="19" max="19" width="10.42578125" style="2" bestFit="1" customWidth="1"/>
    <col min="20" max="20" width="10.140625" style="2" bestFit="1" customWidth="1"/>
    <col min="21" max="21" width="10.5703125" style="2" customWidth="1"/>
    <col min="22" max="22" width="11.140625" style="2" customWidth="1"/>
    <col min="23" max="24" width="9.140625" style="2"/>
    <col min="250" max="250" width="14.85546875" customWidth="1"/>
    <col min="251" max="251" width="9.28515625" bestFit="1" customWidth="1"/>
    <col min="252" max="252" width="10.140625" bestFit="1" customWidth="1"/>
    <col min="256" max="258" width="9.28515625" bestFit="1" customWidth="1"/>
    <col min="259" max="260" width="9.28515625" customWidth="1"/>
    <col min="261" max="261" width="9" bestFit="1" customWidth="1"/>
    <col min="262" max="262" width="10.42578125" bestFit="1" customWidth="1"/>
    <col min="263" max="263" width="10.42578125" customWidth="1"/>
    <col min="264" max="264" width="11" customWidth="1"/>
    <col min="265" max="266" width="10.85546875" customWidth="1"/>
    <col min="267" max="268" width="15" bestFit="1" customWidth="1"/>
    <col min="269" max="269" width="10.5703125" bestFit="1" customWidth="1"/>
    <col min="270" max="274" width="11.140625" customWidth="1"/>
    <col min="275" max="276" width="13.42578125" bestFit="1" customWidth="1"/>
    <col min="506" max="506" width="14.85546875" customWidth="1"/>
    <col min="507" max="507" width="9.28515625" bestFit="1" customWidth="1"/>
    <col min="508" max="508" width="10.140625" bestFit="1" customWidth="1"/>
    <col min="512" max="514" width="9.28515625" bestFit="1" customWidth="1"/>
    <col min="515" max="516" width="9.28515625" customWidth="1"/>
    <col min="517" max="517" width="9" bestFit="1" customWidth="1"/>
    <col min="518" max="518" width="10.42578125" bestFit="1" customWidth="1"/>
    <col min="519" max="519" width="10.42578125" customWidth="1"/>
    <col min="520" max="520" width="11" customWidth="1"/>
    <col min="521" max="522" width="10.85546875" customWidth="1"/>
    <col min="523" max="524" width="15" bestFit="1" customWidth="1"/>
    <col min="525" max="525" width="10.5703125" bestFit="1" customWidth="1"/>
    <col min="526" max="530" width="11.140625" customWidth="1"/>
    <col min="531" max="532" width="13.42578125" bestFit="1" customWidth="1"/>
    <col min="762" max="762" width="14.85546875" customWidth="1"/>
    <col min="763" max="763" width="9.28515625" bestFit="1" customWidth="1"/>
    <col min="764" max="764" width="10.140625" bestFit="1" customWidth="1"/>
    <col min="768" max="770" width="9.28515625" bestFit="1" customWidth="1"/>
    <col min="771" max="772" width="9.28515625" customWidth="1"/>
    <col min="773" max="773" width="9" bestFit="1" customWidth="1"/>
    <col min="774" max="774" width="10.42578125" bestFit="1" customWidth="1"/>
    <col min="775" max="775" width="10.42578125" customWidth="1"/>
    <col min="776" max="776" width="11" customWidth="1"/>
    <col min="777" max="778" width="10.85546875" customWidth="1"/>
    <col min="779" max="780" width="15" bestFit="1" customWidth="1"/>
    <col min="781" max="781" width="10.5703125" bestFit="1" customWidth="1"/>
    <col min="782" max="786" width="11.140625" customWidth="1"/>
    <col min="787" max="788" width="13.42578125" bestFit="1" customWidth="1"/>
    <col min="1018" max="1018" width="14.85546875" customWidth="1"/>
    <col min="1019" max="1019" width="9.28515625" bestFit="1" customWidth="1"/>
    <col min="1020" max="1020" width="10.140625" bestFit="1" customWidth="1"/>
    <col min="1024" max="1026" width="9.28515625" bestFit="1" customWidth="1"/>
    <col min="1027" max="1028" width="9.28515625" customWidth="1"/>
    <col min="1029" max="1029" width="9" bestFit="1" customWidth="1"/>
    <col min="1030" max="1030" width="10.42578125" bestFit="1" customWidth="1"/>
    <col min="1031" max="1031" width="10.42578125" customWidth="1"/>
    <col min="1032" max="1032" width="11" customWidth="1"/>
    <col min="1033" max="1034" width="10.85546875" customWidth="1"/>
    <col min="1035" max="1036" width="15" bestFit="1" customWidth="1"/>
    <col min="1037" max="1037" width="10.5703125" bestFit="1" customWidth="1"/>
    <col min="1038" max="1042" width="11.140625" customWidth="1"/>
    <col min="1043" max="1044" width="13.42578125" bestFit="1" customWidth="1"/>
    <col min="1274" max="1274" width="14.85546875" customWidth="1"/>
    <col min="1275" max="1275" width="9.28515625" bestFit="1" customWidth="1"/>
    <col min="1276" max="1276" width="10.140625" bestFit="1" customWidth="1"/>
    <col min="1280" max="1282" width="9.28515625" bestFit="1" customWidth="1"/>
    <col min="1283" max="1284" width="9.28515625" customWidth="1"/>
    <col min="1285" max="1285" width="9" bestFit="1" customWidth="1"/>
    <col min="1286" max="1286" width="10.42578125" bestFit="1" customWidth="1"/>
    <col min="1287" max="1287" width="10.42578125" customWidth="1"/>
    <col min="1288" max="1288" width="11" customWidth="1"/>
    <col min="1289" max="1290" width="10.85546875" customWidth="1"/>
    <col min="1291" max="1292" width="15" bestFit="1" customWidth="1"/>
    <col min="1293" max="1293" width="10.5703125" bestFit="1" customWidth="1"/>
    <col min="1294" max="1298" width="11.140625" customWidth="1"/>
    <col min="1299" max="1300" width="13.42578125" bestFit="1" customWidth="1"/>
    <col min="1530" max="1530" width="14.85546875" customWidth="1"/>
    <col min="1531" max="1531" width="9.28515625" bestFit="1" customWidth="1"/>
    <col min="1532" max="1532" width="10.140625" bestFit="1" customWidth="1"/>
    <col min="1536" max="1538" width="9.28515625" bestFit="1" customWidth="1"/>
    <col min="1539" max="1540" width="9.28515625" customWidth="1"/>
    <col min="1541" max="1541" width="9" bestFit="1" customWidth="1"/>
    <col min="1542" max="1542" width="10.42578125" bestFit="1" customWidth="1"/>
    <col min="1543" max="1543" width="10.42578125" customWidth="1"/>
    <col min="1544" max="1544" width="11" customWidth="1"/>
    <col min="1545" max="1546" width="10.85546875" customWidth="1"/>
    <col min="1547" max="1548" width="15" bestFit="1" customWidth="1"/>
    <col min="1549" max="1549" width="10.5703125" bestFit="1" customWidth="1"/>
    <col min="1550" max="1554" width="11.140625" customWidth="1"/>
    <col min="1555" max="1556" width="13.42578125" bestFit="1" customWidth="1"/>
    <col min="1786" max="1786" width="14.85546875" customWidth="1"/>
    <col min="1787" max="1787" width="9.28515625" bestFit="1" customWidth="1"/>
    <col min="1788" max="1788" width="10.140625" bestFit="1" customWidth="1"/>
    <col min="1792" max="1794" width="9.28515625" bestFit="1" customWidth="1"/>
    <col min="1795" max="1796" width="9.28515625" customWidth="1"/>
    <col min="1797" max="1797" width="9" bestFit="1" customWidth="1"/>
    <col min="1798" max="1798" width="10.42578125" bestFit="1" customWidth="1"/>
    <col min="1799" max="1799" width="10.42578125" customWidth="1"/>
    <col min="1800" max="1800" width="11" customWidth="1"/>
    <col min="1801" max="1802" width="10.85546875" customWidth="1"/>
    <col min="1803" max="1804" width="15" bestFit="1" customWidth="1"/>
    <col min="1805" max="1805" width="10.5703125" bestFit="1" customWidth="1"/>
    <col min="1806" max="1810" width="11.140625" customWidth="1"/>
    <col min="1811" max="1812" width="13.42578125" bestFit="1" customWidth="1"/>
    <col min="2042" max="2042" width="14.85546875" customWidth="1"/>
    <col min="2043" max="2043" width="9.28515625" bestFit="1" customWidth="1"/>
    <col min="2044" max="2044" width="10.140625" bestFit="1" customWidth="1"/>
    <col min="2048" max="2050" width="9.28515625" bestFit="1" customWidth="1"/>
    <col min="2051" max="2052" width="9.28515625" customWidth="1"/>
    <col min="2053" max="2053" width="9" bestFit="1" customWidth="1"/>
    <col min="2054" max="2054" width="10.42578125" bestFit="1" customWidth="1"/>
    <col min="2055" max="2055" width="10.42578125" customWidth="1"/>
    <col min="2056" max="2056" width="11" customWidth="1"/>
    <col min="2057" max="2058" width="10.85546875" customWidth="1"/>
    <col min="2059" max="2060" width="15" bestFit="1" customWidth="1"/>
    <col min="2061" max="2061" width="10.5703125" bestFit="1" customWidth="1"/>
    <col min="2062" max="2066" width="11.140625" customWidth="1"/>
    <col min="2067" max="2068" width="13.42578125" bestFit="1" customWidth="1"/>
    <col min="2298" max="2298" width="14.85546875" customWidth="1"/>
    <col min="2299" max="2299" width="9.28515625" bestFit="1" customWidth="1"/>
    <col min="2300" max="2300" width="10.140625" bestFit="1" customWidth="1"/>
    <col min="2304" max="2306" width="9.28515625" bestFit="1" customWidth="1"/>
    <col min="2307" max="2308" width="9.28515625" customWidth="1"/>
    <col min="2309" max="2309" width="9" bestFit="1" customWidth="1"/>
    <col min="2310" max="2310" width="10.42578125" bestFit="1" customWidth="1"/>
    <col min="2311" max="2311" width="10.42578125" customWidth="1"/>
    <col min="2312" max="2312" width="11" customWidth="1"/>
    <col min="2313" max="2314" width="10.85546875" customWidth="1"/>
    <col min="2315" max="2316" width="15" bestFit="1" customWidth="1"/>
    <col min="2317" max="2317" width="10.5703125" bestFit="1" customWidth="1"/>
    <col min="2318" max="2322" width="11.140625" customWidth="1"/>
    <col min="2323" max="2324" width="13.42578125" bestFit="1" customWidth="1"/>
    <col min="2554" max="2554" width="14.85546875" customWidth="1"/>
    <col min="2555" max="2555" width="9.28515625" bestFit="1" customWidth="1"/>
    <col min="2556" max="2556" width="10.140625" bestFit="1" customWidth="1"/>
    <col min="2560" max="2562" width="9.28515625" bestFit="1" customWidth="1"/>
    <col min="2563" max="2564" width="9.28515625" customWidth="1"/>
    <col min="2565" max="2565" width="9" bestFit="1" customWidth="1"/>
    <col min="2566" max="2566" width="10.42578125" bestFit="1" customWidth="1"/>
    <col min="2567" max="2567" width="10.42578125" customWidth="1"/>
    <col min="2568" max="2568" width="11" customWidth="1"/>
    <col min="2569" max="2570" width="10.85546875" customWidth="1"/>
    <col min="2571" max="2572" width="15" bestFit="1" customWidth="1"/>
    <col min="2573" max="2573" width="10.5703125" bestFit="1" customWidth="1"/>
    <col min="2574" max="2578" width="11.140625" customWidth="1"/>
    <col min="2579" max="2580" width="13.42578125" bestFit="1" customWidth="1"/>
    <col min="2810" max="2810" width="14.85546875" customWidth="1"/>
    <col min="2811" max="2811" width="9.28515625" bestFit="1" customWidth="1"/>
    <col min="2812" max="2812" width="10.140625" bestFit="1" customWidth="1"/>
    <col min="2816" max="2818" width="9.28515625" bestFit="1" customWidth="1"/>
    <col min="2819" max="2820" width="9.28515625" customWidth="1"/>
    <col min="2821" max="2821" width="9" bestFit="1" customWidth="1"/>
    <col min="2822" max="2822" width="10.42578125" bestFit="1" customWidth="1"/>
    <col min="2823" max="2823" width="10.42578125" customWidth="1"/>
    <col min="2824" max="2824" width="11" customWidth="1"/>
    <col min="2825" max="2826" width="10.85546875" customWidth="1"/>
    <col min="2827" max="2828" width="15" bestFit="1" customWidth="1"/>
    <col min="2829" max="2829" width="10.5703125" bestFit="1" customWidth="1"/>
    <col min="2830" max="2834" width="11.140625" customWidth="1"/>
    <col min="2835" max="2836" width="13.42578125" bestFit="1" customWidth="1"/>
    <col min="3066" max="3066" width="14.85546875" customWidth="1"/>
    <col min="3067" max="3067" width="9.28515625" bestFit="1" customWidth="1"/>
    <col min="3068" max="3068" width="10.140625" bestFit="1" customWidth="1"/>
    <col min="3072" max="3074" width="9.28515625" bestFit="1" customWidth="1"/>
    <col min="3075" max="3076" width="9.28515625" customWidth="1"/>
    <col min="3077" max="3077" width="9" bestFit="1" customWidth="1"/>
    <col min="3078" max="3078" width="10.42578125" bestFit="1" customWidth="1"/>
    <col min="3079" max="3079" width="10.42578125" customWidth="1"/>
    <col min="3080" max="3080" width="11" customWidth="1"/>
    <col min="3081" max="3082" width="10.85546875" customWidth="1"/>
    <col min="3083" max="3084" width="15" bestFit="1" customWidth="1"/>
    <col min="3085" max="3085" width="10.5703125" bestFit="1" customWidth="1"/>
    <col min="3086" max="3090" width="11.140625" customWidth="1"/>
    <col min="3091" max="3092" width="13.42578125" bestFit="1" customWidth="1"/>
    <col min="3322" max="3322" width="14.85546875" customWidth="1"/>
    <col min="3323" max="3323" width="9.28515625" bestFit="1" customWidth="1"/>
    <col min="3324" max="3324" width="10.140625" bestFit="1" customWidth="1"/>
    <col min="3328" max="3330" width="9.28515625" bestFit="1" customWidth="1"/>
    <col min="3331" max="3332" width="9.28515625" customWidth="1"/>
    <col min="3333" max="3333" width="9" bestFit="1" customWidth="1"/>
    <col min="3334" max="3334" width="10.42578125" bestFit="1" customWidth="1"/>
    <col min="3335" max="3335" width="10.42578125" customWidth="1"/>
    <col min="3336" max="3336" width="11" customWidth="1"/>
    <col min="3337" max="3338" width="10.85546875" customWidth="1"/>
    <col min="3339" max="3340" width="15" bestFit="1" customWidth="1"/>
    <col min="3341" max="3341" width="10.5703125" bestFit="1" customWidth="1"/>
    <col min="3342" max="3346" width="11.140625" customWidth="1"/>
    <col min="3347" max="3348" width="13.42578125" bestFit="1" customWidth="1"/>
    <col min="3578" max="3578" width="14.85546875" customWidth="1"/>
    <col min="3579" max="3579" width="9.28515625" bestFit="1" customWidth="1"/>
    <col min="3580" max="3580" width="10.140625" bestFit="1" customWidth="1"/>
    <col min="3584" max="3586" width="9.28515625" bestFit="1" customWidth="1"/>
    <col min="3587" max="3588" width="9.28515625" customWidth="1"/>
    <col min="3589" max="3589" width="9" bestFit="1" customWidth="1"/>
    <col min="3590" max="3590" width="10.42578125" bestFit="1" customWidth="1"/>
    <col min="3591" max="3591" width="10.42578125" customWidth="1"/>
    <col min="3592" max="3592" width="11" customWidth="1"/>
    <col min="3593" max="3594" width="10.85546875" customWidth="1"/>
    <col min="3595" max="3596" width="15" bestFit="1" customWidth="1"/>
    <col min="3597" max="3597" width="10.5703125" bestFit="1" customWidth="1"/>
    <col min="3598" max="3602" width="11.140625" customWidth="1"/>
    <col min="3603" max="3604" width="13.42578125" bestFit="1" customWidth="1"/>
    <col min="3834" max="3834" width="14.85546875" customWidth="1"/>
    <col min="3835" max="3835" width="9.28515625" bestFit="1" customWidth="1"/>
    <col min="3836" max="3836" width="10.140625" bestFit="1" customWidth="1"/>
    <col min="3840" max="3842" width="9.28515625" bestFit="1" customWidth="1"/>
    <col min="3843" max="3844" width="9.28515625" customWidth="1"/>
    <col min="3845" max="3845" width="9" bestFit="1" customWidth="1"/>
    <col min="3846" max="3846" width="10.42578125" bestFit="1" customWidth="1"/>
    <col min="3847" max="3847" width="10.42578125" customWidth="1"/>
    <col min="3848" max="3848" width="11" customWidth="1"/>
    <col min="3849" max="3850" width="10.85546875" customWidth="1"/>
    <col min="3851" max="3852" width="15" bestFit="1" customWidth="1"/>
    <col min="3853" max="3853" width="10.5703125" bestFit="1" customWidth="1"/>
    <col min="3854" max="3858" width="11.140625" customWidth="1"/>
    <col min="3859" max="3860" width="13.42578125" bestFit="1" customWidth="1"/>
    <col min="4090" max="4090" width="14.85546875" customWidth="1"/>
    <col min="4091" max="4091" width="9.28515625" bestFit="1" customWidth="1"/>
    <col min="4092" max="4092" width="10.140625" bestFit="1" customWidth="1"/>
    <col min="4096" max="4098" width="9.28515625" bestFit="1" customWidth="1"/>
    <col min="4099" max="4100" width="9.28515625" customWidth="1"/>
    <col min="4101" max="4101" width="9" bestFit="1" customWidth="1"/>
    <col min="4102" max="4102" width="10.42578125" bestFit="1" customWidth="1"/>
    <col min="4103" max="4103" width="10.42578125" customWidth="1"/>
    <col min="4104" max="4104" width="11" customWidth="1"/>
    <col min="4105" max="4106" width="10.85546875" customWidth="1"/>
    <col min="4107" max="4108" width="15" bestFit="1" customWidth="1"/>
    <col min="4109" max="4109" width="10.5703125" bestFit="1" customWidth="1"/>
    <col min="4110" max="4114" width="11.140625" customWidth="1"/>
    <col min="4115" max="4116" width="13.42578125" bestFit="1" customWidth="1"/>
    <col min="4346" max="4346" width="14.85546875" customWidth="1"/>
    <col min="4347" max="4347" width="9.28515625" bestFit="1" customWidth="1"/>
    <col min="4348" max="4348" width="10.140625" bestFit="1" customWidth="1"/>
    <col min="4352" max="4354" width="9.28515625" bestFit="1" customWidth="1"/>
    <col min="4355" max="4356" width="9.28515625" customWidth="1"/>
    <col min="4357" max="4357" width="9" bestFit="1" customWidth="1"/>
    <col min="4358" max="4358" width="10.42578125" bestFit="1" customWidth="1"/>
    <col min="4359" max="4359" width="10.42578125" customWidth="1"/>
    <col min="4360" max="4360" width="11" customWidth="1"/>
    <col min="4361" max="4362" width="10.85546875" customWidth="1"/>
    <col min="4363" max="4364" width="15" bestFit="1" customWidth="1"/>
    <col min="4365" max="4365" width="10.5703125" bestFit="1" customWidth="1"/>
    <col min="4366" max="4370" width="11.140625" customWidth="1"/>
    <col min="4371" max="4372" width="13.42578125" bestFit="1" customWidth="1"/>
    <col min="4602" max="4602" width="14.85546875" customWidth="1"/>
    <col min="4603" max="4603" width="9.28515625" bestFit="1" customWidth="1"/>
    <col min="4604" max="4604" width="10.140625" bestFit="1" customWidth="1"/>
    <col min="4608" max="4610" width="9.28515625" bestFit="1" customWidth="1"/>
    <col min="4611" max="4612" width="9.28515625" customWidth="1"/>
    <col min="4613" max="4613" width="9" bestFit="1" customWidth="1"/>
    <col min="4614" max="4614" width="10.42578125" bestFit="1" customWidth="1"/>
    <col min="4615" max="4615" width="10.42578125" customWidth="1"/>
    <col min="4616" max="4616" width="11" customWidth="1"/>
    <col min="4617" max="4618" width="10.85546875" customWidth="1"/>
    <col min="4619" max="4620" width="15" bestFit="1" customWidth="1"/>
    <col min="4621" max="4621" width="10.5703125" bestFit="1" customWidth="1"/>
    <col min="4622" max="4626" width="11.140625" customWidth="1"/>
    <col min="4627" max="4628" width="13.42578125" bestFit="1" customWidth="1"/>
    <col min="4858" max="4858" width="14.85546875" customWidth="1"/>
    <col min="4859" max="4859" width="9.28515625" bestFit="1" customWidth="1"/>
    <col min="4860" max="4860" width="10.140625" bestFit="1" customWidth="1"/>
    <col min="4864" max="4866" width="9.28515625" bestFit="1" customWidth="1"/>
    <col min="4867" max="4868" width="9.28515625" customWidth="1"/>
    <col min="4869" max="4869" width="9" bestFit="1" customWidth="1"/>
    <col min="4870" max="4870" width="10.42578125" bestFit="1" customWidth="1"/>
    <col min="4871" max="4871" width="10.42578125" customWidth="1"/>
    <col min="4872" max="4872" width="11" customWidth="1"/>
    <col min="4873" max="4874" width="10.85546875" customWidth="1"/>
    <col min="4875" max="4876" width="15" bestFit="1" customWidth="1"/>
    <col min="4877" max="4877" width="10.5703125" bestFit="1" customWidth="1"/>
    <col min="4878" max="4882" width="11.140625" customWidth="1"/>
    <col min="4883" max="4884" width="13.42578125" bestFit="1" customWidth="1"/>
    <col min="5114" max="5114" width="14.85546875" customWidth="1"/>
    <col min="5115" max="5115" width="9.28515625" bestFit="1" customWidth="1"/>
    <col min="5116" max="5116" width="10.140625" bestFit="1" customWidth="1"/>
    <col min="5120" max="5122" width="9.28515625" bestFit="1" customWidth="1"/>
    <col min="5123" max="5124" width="9.28515625" customWidth="1"/>
    <col min="5125" max="5125" width="9" bestFit="1" customWidth="1"/>
    <col min="5126" max="5126" width="10.42578125" bestFit="1" customWidth="1"/>
    <col min="5127" max="5127" width="10.42578125" customWidth="1"/>
    <col min="5128" max="5128" width="11" customWidth="1"/>
    <col min="5129" max="5130" width="10.85546875" customWidth="1"/>
    <col min="5131" max="5132" width="15" bestFit="1" customWidth="1"/>
    <col min="5133" max="5133" width="10.5703125" bestFit="1" customWidth="1"/>
    <col min="5134" max="5138" width="11.140625" customWidth="1"/>
    <col min="5139" max="5140" width="13.42578125" bestFit="1" customWidth="1"/>
    <col min="5370" max="5370" width="14.85546875" customWidth="1"/>
    <col min="5371" max="5371" width="9.28515625" bestFit="1" customWidth="1"/>
    <col min="5372" max="5372" width="10.140625" bestFit="1" customWidth="1"/>
    <col min="5376" max="5378" width="9.28515625" bestFit="1" customWidth="1"/>
    <col min="5379" max="5380" width="9.28515625" customWidth="1"/>
    <col min="5381" max="5381" width="9" bestFit="1" customWidth="1"/>
    <col min="5382" max="5382" width="10.42578125" bestFit="1" customWidth="1"/>
    <col min="5383" max="5383" width="10.42578125" customWidth="1"/>
    <col min="5384" max="5384" width="11" customWidth="1"/>
    <col min="5385" max="5386" width="10.85546875" customWidth="1"/>
    <col min="5387" max="5388" width="15" bestFit="1" customWidth="1"/>
    <col min="5389" max="5389" width="10.5703125" bestFit="1" customWidth="1"/>
    <col min="5390" max="5394" width="11.140625" customWidth="1"/>
    <col min="5395" max="5396" width="13.42578125" bestFit="1" customWidth="1"/>
    <col min="5626" max="5626" width="14.85546875" customWidth="1"/>
    <col min="5627" max="5627" width="9.28515625" bestFit="1" customWidth="1"/>
    <col min="5628" max="5628" width="10.140625" bestFit="1" customWidth="1"/>
    <col min="5632" max="5634" width="9.28515625" bestFit="1" customWidth="1"/>
    <col min="5635" max="5636" width="9.28515625" customWidth="1"/>
    <col min="5637" max="5637" width="9" bestFit="1" customWidth="1"/>
    <col min="5638" max="5638" width="10.42578125" bestFit="1" customWidth="1"/>
    <col min="5639" max="5639" width="10.42578125" customWidth="1"/>
    <col min="5640" max="5640" width="11" customWidth="1"/>
    <col min="5641" max="5642" width="10.85546875" customWidth="1"/>
    <col min="5643" max="5644" width="15" bestFit="1" customWidth="1"/>
    <col min="5645" max="5645" width="10.5703125" bestFit="1" customWidth="1"/>
    <col min="5646" max="5650" width="11.140625" customWidth="1"/>
    <col min="5651" max="5652" width="13.42578125" bestFit="1" customWidth="1"/>
    <col min="5882" max="5882" width="14.85546875" customWidth="1"/>
    <col min="5883" max="5883" width="9.28515625" bestFit="1" customWidth="1"/>
    <col min="5884" max="5884" width="10.140625" bestFit="1" customWidth="1"/>
    <col min="5888" max="5890" width="9.28515625" bestFit="1" customWidth="1"/>
    <col min="5891" max="5892" width="9.28515625" customWidth="1"/>
    <col min="5893" max="5893" width="9" bestFit="1" customWidth="1"/>
    <col min="5894" max="5894" width="10.42578125" bestFit="1" customWidth="1"/>
    <col min="5895" max="5895" width="10.42578125" customWidth="1"/>
    <col min="5896" max="5896" width="11" customWidth="1"/>
    <col min="5897" max="5898" width="10.85546875" customWidth="1"/>
    <col min="5899" max="5900" width="15" bestFit="1" customWidth="1"/>
    <col min="5901" max="5901" width="10.5703125" bestFit="1" customWidth="1"/>
    <col min="5902" max="5906" width="11.140625" customWidth="1"/>
    <col min="5907" max="5908" width="13.42578125" bestFit="1" customWidth="1"/>
    <col min="6138" max="6138" width="14.85546875" customWidth="1"/>
    <col min="6139" max="6139" width="9.28515625" bestFit="1" customWidth="1"/>
    <col min="6140" max="6140" width="10.140625" bestFit="1" customWidth="1"/>
    <col min="6144" max="6146" width="9.28515625" bestFit="1" customWidth="1"/>
    <col min="6147" max="6148" width="9.28515625" customWidth="1"/>
    <col min="6149" max="6149" width="9" bestFit="1" customWidth="1"/>
    <col min="6150" max="6150" width="10.42578125" bestFit="1" customWidth="1"/>
    <col min="6151" max="6151" width="10.42578125" customWidth="1"/>
    <col min="6152" max="6152" width="11" customWidth="1"/>
    <col min="6153" max="6154" width="10.85546875" customWidth="1"/>
    <col min="6155" max="6156" width="15" bestFit="1" customWidth="1"/>
    <col min="6157" max="6157" width="10.5703125" bestFit="1" customWidth="1"/>
    <col min="6158" max="6162" width="11.140625" customWidth="1"/>
    <col min="6163" max="6164" width="13.42578125" bestFit="1" customWidth="1"/>
    <col min="6394" max="6394" width="14.85546875" customWidth="1"/>
    <col min="6395" max="6395" width="9.28515625" bestFit="1" customWidth="1"/>
    <col min="6396" max="6396" width="10.140625" bestFit="1" customWidth="1"/>
    <col min="6400" max="6402" width="9.28515625" bestFit="1" customWidth="1"/>
    <col min="6403" max="6404" width="9.28515625" customWidth="1"/>
    <col min="6405" max="6405" width="9" bestFit="1" customWidth="1"/>
    <col min="6406" max="6406" width="10.42578125" bestFit="1" customWidth="1"/>
    <col min="6407" max="6407" width="10.42578125" customWidth="1"/>
    <col min="6408" max="6408" width="11" customWidth="1"/>
    <col min="6409" max="6410" width="10.85546875" customWidth="1"/>
    <col min="6411" max="6412" width="15" bestFit="1" customWidth="1"/>
    <col min="6413" max="6413" width="10.5703125" bestFit="1" customWidth="1"/>
    <col min="6414" max="6418" width="11.140625" customWidth="1"/>
    <col min="6419" max="6420" width="13.42578125" bestFit="1" customWidth="1"/>
    <col min="6650" max="6650" width="14.85546875" customWidth="1"/>
    <col min="6651" max="6651" width="9.28515625" bestFit="1" customWidth="1"/>
    <col min="6652" max="6652" width="10.140625" bestFit="1" customWidth="1"/>
    <col min="6656" max="6658" width="9.28515625" bestFit="1" customWidth="1"/>
    <col min="6659" max="6660" width="9.28515625" customWidth="1"/>
    <col min="6661" max="6661" width="9" bestFit="1" customWidth="1"/>
    <col min="6662" max="6662" width="10.42578125" bestFit="1" customWidth="1"/>
    <col min="6663" max="6663" width="10.42578125" customWidth="1"/>
    <col min="6664" max="6664" width="11" customWidth="1"/>
    <col min="6665" max="6666" width="10.85546875" customWidth="1"/>
    <col min="6667" max="6668" width="15" bestFit="1" customWidth="1"/>
    <col min="6669" max="6669" width="10.5703125" bestFit="1" customWidth="1"/>
    <col min="6670" max="6674" width="11.140625" customWidth="1"/>
    <col min="6675" max="6676" width="13.42578125" bestFit="1" customWidth="1"/>
    <col min="6906" max="6906" width="14.85546875" customWidth="1"/>
    <col min="6907" max="6907" width="9.28515625" bestFit="1" customWidth="1"/>
    <col min="6908" max="6908" width="10.140625" bestFit="1" customWidth="1"/>
    <col min="6912" max="6914" width="9.28515625" bestFit="1" customWidth="1"/>
    <col min="6915" max="6916" width="9.28515625" customWidth="1"/>
    <col min="6917" max="6917" width="9" bestFit="1" customWidth="1"/>
    <col min="6918" max="6918" width="10.42578125" bestFit="1" customWidth="1"/>
    <col min="6919" max="6919" width="10.42578125" customWidth="1"/>
    <col min="6920" max="6920" width="11" customWidth="1"/>
    <col min="6921" max="6922" width="10.85546875" customWidth="1"/>
    <col min="6923" max="6924" width="15" bestFit="1" customWidth="1"/>
    <col min="6925" max="6925" width="10.5703125" bestFit="1" customWidth="1"/>
    <col min="6926" max="6930" width="11.140625" customWidth="1"/>
    <col min="6931" max="6932" width="13.42578125" bestFit="1" customWidth="1"/>
    <col min="7162" max="7162" width="14.85546875" customWidth="1"/>
    <col min="7163" max="7163" width="9.28515625" bestFit="1" customWidth="1"/>
    <col min="7164" max="7164" width="10.140625" bestFit="1" customWidth="1"/>
    <col min="7168" max="7170" width="9.28515625" bestFit="1" customWidth="1"/>
    <col min="7171" max="7172" width="9.28515625" customWidth="1"/>
    <col min="7173" max="7173" width="9" bestFit="1" customWidth="1"/>
    <col min="7174" max="7174" width="10.42578125" bestFit="1" customWidth="1"/>
    <col min="7175" max="7175" width="10.42578125" customWidth="1"/>
    <col min="7176" max="7176" width="11" customWidth="1"/>
    <col min="7177" max="7178" width="10.85546875" customWidth="1"/>
    <col min="7179" max="7180" width="15" bestFit="1" customWidth="1"/>
    <col min="7181" max="7181" width="10.5703125" bestFit="1" customWidth="1"/>
    <col min="7182" max="7186" width="11.140625" customWidth="1"/>
    <col min="7187" max="7188" width="13.42578125" bestFit="1" customWidth="1"/>
    <col min="7418" max="7418" width="14.85546875" customWidth="1"/>
    <col min="7419" max="7419" width="9.28515625" bestFit="1" customWidth="1"/>
    <col min="7420" max="7420" width="10.140625" bestFit="1" customWidth="1"/>
    <col min="7424" max="7426" width="9.28515625" bestFit="1" customWidth="1"/>
    <col min="7427" max="7428" width="9.28515625" customWidth="1"/>
    <col min="7429" max="7429" width="9" bestFit="1" customWidth="1"/>
    <col min="7430" max="7430" width="10.42578125" bestFit="1" customWidth="1"/>
    <col min="7431" max="7431" width="10.42578125" customWidth="1"/>
    <col min="7432" max="7432" width="11" customWidth="1"/>
    <col min="7433" max="7434" width="10.85546875" customWidth="1"/>
    <col min="7435" max="7436" width="15" bestFit="1" customWidth="1"/>
    <col min="7437" max="7437" width="10.5703125" bestFit="1" customWidth="1"/>
    <col min="7438" max="7442" width="11.140625" customWidth="1"/>
    <col min="7443" max="7444" width="13.42578125" bestFit="1" customWidth="1"/>
    <col min="7674" max="7674" width="14.85546875" customWidth="1"/>
    <col min="7675" max="7675" width="9.28515625" bestFit="1" customWidth="1"/>
    <col min="7676" max="7676" width="10.140625" bestFit="1" customWidth="1"/>
    <col min="7680" max="7682" width="9.28515625" bestFit="1" customWidth="1"/>
    <col min="7683" max="7684" width="9.28515625" customWidth="1"/>
    <col min="7685" max="7685" width="9" bestFit="1" customWidth="1"/>
    <col min="7686" max="7686" width="10.42578125" bestFit="1" customWidth="1"/>
    <col min="7687" max="7687" width="10.42578125" customWidth="1"/>
    <col min="7688" max="7688" width="11" customWidth="1"/>
    <col min="7689" max="7690" width="10.85546875" customWidth="1"/>
    <col min="7691" max="7692" width="15" bestFit="1" customWidth="1"/>
    <col min="7693" max="7693" width="10.5703125" bestFit="1" customWidth="1"/>
    <col min="7694" max="7698" width="11.140625" customWidth="1"/>
    <col min="7699" max="7700" width="13.42578125" bestFit="1" customWidth="1"/>
    <col min="7930" max="7930" width="14.85546875" customWidth="1"/>
    <col min="7931" max="7931" width="9.28515625" bestFit="1" customWidth="1"/>
    <col min="7932" max="7932" width="10.140625" bestFit="1" customWidth="1"/>
    <col min="7936" max="7938" width="9.28515625" bestFit="1" customWidth="1"/>
    <col min="7939" max="7940" width="9.28515625" customWidth="1"/>
    <col min="7941" max="7941" width="9" bestFit="1" customWidth="1"/>
    <col min="7942" max="7942" width="10.42578125" bestFit="1" customWidth="1"/>
    <col min="7943" max="7943" width="10.42578125" customWidth="1"/>
    <col min="7944" max="7944" width="11" customWidth="1"/>
    <col min="7945" max="7946" width="10.85546875" customWidth="1"/>
    <col min="7947" max="7948" width="15" bestFit="1" customWidth="1"/>
    <col min="7949" max="7949" width="10.5703125" bestFit="1" customWidth="1"/>
    <col min="7950" max="7954" width="11.140625" customWidth="1"/>
    <col min="7955" max="7956" width="13.42578125" bestFit="1" customWidth="1"/>
    <col min="8186" max="8186" width="14.85546875" customWidth="1"/>
    <col min="8187" max="8187" width="9.28515625" bestFit="1" customWidth="1"/>
    <col min="8188" max="8188" width="10.140625" bestFit="1" customWidth="1"/>
    <col min="8192" max="8194" width="9.28515625" bestFit="1" customWidth="1"/>
    <col min="8195" max="8196" width="9.28515625" customWidth="1"/>
    <col min="8197" max="8197" width="9" bestFit="1" customWidth="1"/>
    <col min="8198" max="8198" width="10.42578125" bestFit="1" customWidth="1"/>
    <col min="8199" max="8199" width="10.42578125" customWidth="1"/>
    <col min="8200" max="8200" width="11" customWidth="1"/>
    <col min="8201" max="8202" width="10.85546875" customWidth="1"/>
    <col min="8203" max="8204" width="15" bestFit="1" customWidth="1"/>
    <col min="8205" max="8205" width="10.5703125" bestFit="1" customWidth="1"/>
    <col min="8206" max="8210" width="11.140625" customWidth="1"/>
    <col min="8211" max="8212" width="13.42578125" bestFit="1" customWidth="1"/>
    <col min="8442" max="8442" width="14.85546875" customWidth="1"/>
    <col min="8443" max="8443" width="9.28515625" bestFit="1" customWidth="1"/>
    <col min="8444" max="8444" width="10.140625" bestFit="1" customWidth="1"/>
    <col min="8448" max="8450" width="9.28515625" bestFit="1" customWidth="1"/>
    <col min="8451" max="8452" width="9.28515625" customWidth="1"/>
    <col min="8453" max="8453" width="9" bestFit="1" customWidth="1"/>
    <col min="8454" max="8454" width="10.42578125" bestFit="1" customWidth="1"/>
    <col min="8455" max="8455" width="10.42578125" customWidth="1"/>
    <col min="8456" max="8456" width="11" customWidth="1"/>
    <col min="8457" max="8458" width="10.85546875" customWidth="1"/>
    <col min="8459" max="8460" width="15" bestFit="1" customWidth="1"/>
    <col min="8461" max="8461" width="10.5703125" bestFit="1" customWidth="1"/>
    <col min="8462" max="8466" width="11.140625" customWidth="1"/>
    <col min="8467" max="8468" width="13.42578125" bestFit="1" customWidth="1"/>
    <col min="8698" max="8698" width="14.85546875" customWidth="1"/>
    <col min="8699" max="8699" width="9.28515625" bestFit="1" customWidth="1"/>
    <col min="8700" max="8700" width="10.140625" bestFit="1" customWidth="1"/>
    <col min="8704" max="8706" width="9.28515625" bestFit="1" customWidth="1"/>
    <col min="8707" max="8708" width="9.28515625" customWidth="1"/>
    <col min="8709" max="8709" width="9" bestFit="1" customWidth="1"/>
    <col min="8710" max="8710" width="10.42578125" bestFit="1" customWidth="1"/>
    <col min="8711" max="8711" width="10.42578125" customWidth="1"/>
    <col min="8712" max="8712" width="11" customWidth="1"/>
    <col min="8713" max="8714" width="10.85546875" customWidth="1"/>
    <col min="8715" max="8716" width="15" bestFit="1" customWidth="1"/>
    <col min="8717" max="8717" width="10.5703125" bestFit="1" customWidth="1"/>
    <col min="8718" max="8722" width="11.140625" customWidth="1"/>
    <col min="8723" max="8724" width="13.42578125" bestFit="1" customWidth="1"/>
    <col min="8954" max="8954" width="14.85546875" customWidth="1"/>
    <col min="8955" max="8955" width="9.28515625" bestFit="1" customWidth="1"/>
    <col min="8956" max="8956" width="10.140625" bestFit="1" customWidth="1"/>
    <col min="8960" max="8962" width="9.28515625" bestFit="1" customWidth="1"/>
    <col min="8963" max="8964" width="9.28515625" customWidth="1"/>
    <col min="8965" max="8965" width="9" bestFit="1" customWidth="1"/>
    <col min="8966" max="8966" width="10.42578125" bestFit="1" customWidth="1"/>
    <col min="8967" max="8967" width="10.42578125" customWidth="1"/>
    <col min="8968" max="8968" width="11" customWidth="1"/>
    <col min="8969" max="8970" width="10.85546875" customWidth="1"/>
    <col min="8971" max="8972" width="15" bestFit="1" customWidth="1"/>
    <col min="8973" max="8973" width="10.5703125" bestFit="1" customWidth="1"/>
    <col min="8974" max="8978" width="11.140625" customWidth="1"/>
    <col min="8979" max="8980" width="13.42578125" bestFit="1" customWidth="1"/>
    <col min="9210" max="9210" width="14.85546875" customWidth="1"/>
    <col min="9211" max="9211" width="9.28515625" bestFit="1" customWidth="1"/>
    <col min="9212" max="9212" width="10.140625" bestFit="1" customWidth="1"/>
    <col min="9216" max="9218" width="9.28515625" bestFit="1" customWidth="1"/>
    <col min="9219" max="9220" width="9.28515625" customWidth="1"/>
    <col min="9221" max="9221" width="9" bestFit="1" customWidth="1"/>
    <col min="9222" max="9222" width="10.42578125" bestFit="1" customWidth="1"/>
    <col min="9223" max="9223" width="10.42578125" customWidth="1"/>
    <col min="9224" max="9224" width="11" customWidth="1"/>
    <col min="9225" max="9226" width="10.85546875" customWidth="1"/>
    <col min="9227" max="9228" width="15" bestFit="1" customWidth="1"/>
    <col min="9229" max="9229" width="10.5703125" bestFit="1" customWidth="1"/>
    <col min="9230" max="9234" width="11.140625" customWidth="1"/>
    <col min="9235" max="9236" width="13.42578125" bestFit="1" customWidth="1"/>
    <col min="9466" max="9466" width="14.85546875" customWidth="1"/>
    <col min="9467" max="9467" width="9.28515625" bestFit="1" customWidth="1"/>
    <col min="9468" max="9468" width="10.140625" bestFit="1" customWidth="1"/>
    <col min="9472" max="9474" width="9.28515625" bestFit="1" customWidth="1"/>
    <col min="9475" max="9476" width="9.28515625" customWidth="1"/>
    <col min="9477" max="9477" width="9" bestFit="1" customWidth="1"/>
    <col min="9478" max="9478" width="10.42578125" bestFit="1" customWidth="1"/>
    <col min="9479" max="9479" width="10.42578125" customWidth="1"/>
    <col min="9480" max="9480" width="11" customWidth="1"/>
    <col min="9481" max="9482" width="10.85546875" customWidth="1"/>
    <col min="9483" max="9484" width="15" bestFit="1" customWidth="1"/>
    <col min="9485" max="9485" width="10.5703125" bestFit="1" customWidth="1"/>
    <col min="9486" max="9490" width="11.140625" customWidth="1"/>
    <col min="9491" max="9492" width="13.42578125" bestFit="1" customWidth="1"/>
    <col min="9722" max="9722" width="14.85546875" customWidth="1"/>
    <col min="9723" max="9723" width="9.28515625" bestFit="1" customWidth="1"/>
    <col min="9724" max="9724" width="10.140625" bestFit="1" customWidth="1"/>
    <col min="9728" max="9730" width="9.28515625" bestFit="1" customWidth="1"/>
    <col min="9731" max="9732" width="9.28515625" customWidth="1"/>
    <col min="9733" max="9733" width="9" bestFit="1" customWidth="1"/>
    <col min="9734" max="9734" width="10.42578125" bestFit="1" customWidth="1"/>
    <col min="9735" max="9735" width="10.42578125" customWidth="1"/>
    <col min="9736" max="9736" width="11" customWidth="1"/>
    <col min="9737" max="9738" width="10.85546875" customWidth="1"/>
    <col min="9739" max="9740" width="15" bestFit="1" customWidth="1"/>
    <col min="9741" max="9741" width="10.5703125" bestFit="1" customWidth="1"/>
    <col min="9742" max="9746" width="11.140625" customWidth="1"/>
    <col min="9747" max="9748" width="13.42578125" bestFit="1" customWidth="1"/>
    <col min="9978" max="9978" width="14.85546875" customWidth="1"/>
    <col min="9979" max="9979" width="9.28515625" bestFit="1" customWidth="1"/>
    <col min="9980" max="9980" width="10.140625" bestFit="1" customWidth="1"/>
    <col min="9984" max="9986" width="9.28515625" bestFit="1" customWidth="1"/>
    <col min="9987" max="9988" width="9.28515625" customWidth="1"/>
    <col min="9989" max="9989" width="9" bestFit="1" customWidth="1"/>
    <col min="9990" max="9990" width="10.42578125" bestFit="1" customWidth="1"/>
    <col min="9991" max="9991" width="10.42578125" customWidth="1"/>
    <col min="9992" max="9992" width="11" customWidth="1"/>
    <col min="9993" max="9994" width="10.85546875" customWidth="1"/>
    <col min="9995" max="9996" width="15" bestFit="1" customWidth="1"/>
    <col min="9997" max="9997" width="10.5703125" bestFit="1" customWidth="1"/>
    <col min="9998" max="10002" width="11.140625" customWidth="1"/>
    <col min="10003" max="10004" width="13.42578125" bestFit="1" customWidth="1"/>
    <col min="10234" max="10234" width="14.85546875" customWidth="1"/>
    <col min="10235" max="10235" width="9.28515625" bestFit="1" customWidth="1"/>
    <col min="10236" max="10236" width="10.140625" bestFit="1" customWidth="1"/>
    <col min="10240" max="10242" width="9.28515625" bestFit="1" customWidth="1"/>
    <col min="10243" max="10244" width="9.28515625" customWidth="1"/>
    <col min="10245" max="10245" width="9" bestFit="1" customWidth="1"/>
    <col min="10246" max="10246" width="10.42578125" bestFit="1" customWidth="1"/>
    <col min="10247" max="10247" width="10.42578125" customWidth="1"/>
    <col min="10248" max="10248" width="11" customWidth="1"/>
    <col min="10249" max="10250" width="10.85546875" customWidth="1"/>
    <col min="10251" max="10252" width="15" bestFit="1" customWidth="1"/>
    <col min="10253" max="10253" width="10.5703125" bestFit="1" customWidth="1"/>
    <col min="10254" max="10258" width="11.140625" customWidth="1"/>
    <col min="10259" max="10260" width="13.42578125" bestFit="1" customWidth="1"/>
    <col min="10490" max="10490" width="14.85546875" customWidth="1"/>
    <col min="10491" max="10491" width="9.28515625" bestFit="1" customWidth="1"/>
    <col min="10492" max="10492" width="10.140625" bestFit="1" customWidth="1"/>
    <col min="10496" max="10498" width="9.28515625" bestFit="1" customWidth="1"/>
    <col min="10499" max="10500" width="9.28515625" customWidth="1"/>
    <col min="10501" max="10501" width="9" bestFit="1" customWidth="1"/>
    <col min="10502" max="10502" width="10.42578125" bestFit="1" customWidth="1"/>
    <col min="10503" max="10503" width="10.42578125" customWidth="1"/>
    <col min="10504" max="10504" width="11" customWidth="1"/>
    <col min="10505" max="10506" width="10.85546875" customWidth="1"/>
    <col min="10507" max="10508" width="15" bestFit="1" customWidth="1"/>
    <col min="10509" max="10509" width="10.5703125" bestFit="1" customWidth="1"/>
    <col min="10510" max="10514" width="11.140625" customWidth="1"/>
    <col min="10515" max="10516" width="13.42578125" bestFit="1" customWidth="1"/>
    <col min="10746" max="10746" width="14.85546875" customWidth="1"/>
    <col min="10747" max="10747" width="9.28515625" bestFit="1" customWidth="1"/>
    <col min="10748" max="10748" width="10.140625" bestFit="1" customWidth="1"/>
    <col min="10752" max="10754" width="9.28515625" bestFit="1" customWidth="1"/>
    <col min="10755" max="10756" width="9.28515625" customWidth="1"/>
    <col min="10757" max="10757" width="9" bestFit="1" customWidth="1"/>
    <col min="10758" max="10758" width="10.42578125" bestFit="1" customWidth="1"/>
    <col min="10759" max="10759" width="10.42578125" customWidth="1"/>
    <col min="10760" max="10760" width="11" customWidth="1"/>
    <col min="10761" max="10762" width="10.85546875" customWidth="1"/>
    <col min="10763" max="10764" width="15" bestFit="1" customWidth="1"/>
    <col min="10765" max="10765" width="10.5703125" bestFit="1" customWidth="1"/>
    <col min="10766" max="10770" width="11.140625" customWidth="1"/>
    <col min="10771" max="10772" width="13.42578125" bestFit="1" customWidth="1"/>
    <col min="11002" max="11002" width="14.85546875" customWidth="1"/>
    <col min="11003" max="11003" width="9.28515625" bestFit="1" customWidth="1"/>
    <col min="11004" max="11004" width="10.140625" bestFit="1" customWidth="1"/>
    <col min="11008" max="11010" width="9.28515625" bestFit="1" customWidth="1"/>
    <col min="11011" max="11012" width="9.28515625" customWidth="1"/>
    <col min="11013" max="11013" width="9" bestFit="1" customWidth="1"/>
    <col min="11014" max="11014" width="10.42578125" bestFit="1" customWidth="1"/>
    <col min="11015" max="11015" width="10.42578125" customWidth="1"/>
    <col min="11016" max="11016" width="11" customWidth="1"/>
    <col min="11017" max="11018" width="10.85546875" customWidth="1"/>
    <col min="11019" max="11020" width="15" bestFit="1" customWidth="1"/>
    <col min="11021" max="11021" width="10.5703125" bestFit="1" customWidth="1"/>
    <col min="11022" max="11026" width="11.140625" customWidth="1"/>
    <col min="11027" max="11028" width="13.42578125" bestFit="1" customWidth="1"/>
    <col min="11258" max="11258" width="14.85546875" customWidth="1"/>
    <col min="11259" max="11259" width="9.28515625" bestFit="1" customWidth="1"/>
    <col min="11260" max="11260" width="10.140625" bestFit="1" customWidth="1"/>
    <col min="11264" max="11266" width="9.28515625" bestFit="1" customWidth="1"/>
    <col min="11267" max="11268" width="9.28515625" customWidth="1"/>
    <col min="11269" max="11269" width="9" bestFit="1" customWidth="1"/>
    <col min="11270" max="11270" width="10.42578125" bestFit="1" customWidth="1"/>
    <col min="11271" max="11271" width="10.42578125" customWidth="1"/>
    <col min="11272" max="11272" width="11" customWidth="1"/>
    <col min="11273" max="11274" width="10.85546875" customWidth="1"/>
    <col min="11275" max="11276" width="15" bestFit="1" customWidth="1"/>
    <col min="11277" max="11277" width="10.5703125" bestFit="1" customWidth="1"/>
    <col min="11278" max="11282" width="11.140625" customWidth="1"/>
    <col min="11283" max="11284" width="13.42578125" bestFit="1" customWidth="1"/>
    <col min="11514" max="11514" width="14.85546875" customWidth="1"/>
    <col min="11515" max="11515" width="9.28515625" bestFit="1" customWidth="1"/>
    <col min="11516" max="11516" width="10.140625" bestFit="1" customWidth="1"/>
    <col min="11520" max="11522" width="9.28515625" bestFit="1" customWidth="1"/>
    <col min="11523" max="11524" width="9.28515625" customWidth="1"/>
    <col min="11525" max="11525" width="9" bestFit="1" customWidth="1"/>
    <col min="11526" max="11526" width="10.42578125" bestFit="1" customWidth="1"/>
    <col min="11527" max="11527" width="10.42578125" customWidth="1"/>
    <col min="11528" max="11528" width="11" customWidth="1"/>
    <col min="11529" max="11530" width="10.85546875" customWidth="1"/>
    <col min="11531" max="11532" width="15" bestFit="1" customWidth="1"/>
    <col min="11533" max="11533" width="10.5703125" bestFit="1" customWidth="1"/>
    <col min="11534" max="11538" width="11.140625" customWidth="1"/>
    <col min="11539" max="11540" width="13.42578125" bestFit="1" customWidth="1"/>
    <col min="11770" max="11770" width="14.85546875" customWidth="1"/>
    <col min="11771" max="11771" width="9.28515625" bestFit="1" customWidth="1"/>
    <col min="11772" max="11772" width="10.140625" bestFit="1" customWidth="1"/>
    <col min="11776" max="11778" width="9.28515625" bestFit="1" customWidth="1"/>
    <col min="11779" max="11780" width="9.28515625" customWidth="1"/>
    <col min="11781" max="11781" width="9" bestFit="1" customWidth="1"/>
    <col min="11782" max="11782" width="10.42578125" bestFit="1" customWidth="1"/>
    <col min="11783" max="11783" width="10.42578125" customWidth="1"/>
    <col min="11784" max="11784" width="11" customWidth="1"/>
    <col min="11785" max="11786" width="10.85546875" customWidth="1"/>
    <col min="11787" max="11788" width="15" bestFit="1" customWidth="1"/>
    <col min="11789" max="11789" width="10.5703125" bestFit="1" customWidth="1"/>
    <col min="11790" max="11794" width="11.140625" customWidth="1"/>
    <col min="11795" max="11796" width="13.42578125" bestFit="1" customWidth="1"/>
    <col min="12026" max="12026" width="14.85546875" customWidth="1"/>
    <col min="12027" max="12027" width="9.28515625" bestFit="1" customWidth="1"/>
    <col min="12028" max="12028" width="10.140625" bestFit="1" customWidth="1"/>
    <col min="12032" max="12034" width="9.28515625" bestFit="1" customWidth="1"/>
    <col min="12035" max="12036" width="9.28515625" customWidth="1"/>
    <col min="12037" max="12037" width="9" bestFit="1" customWidth="1"/>
    <col min="12038" max="12038" width="10.42578125" bestFit="1" customWidth="1"/>
    <col min="12039" max="12039" width="10.42578125" customWidth="1"/>
    <col min="12040" max="12040" width="11" customWidth="1"/>
    <col min="12041" max="12042" width="10.85546875" customWidth="1"/>
    <col min="12043" max="12044" width="15" bestFit="1" customWidth="1"/>
    <col min="12045" max="12045" width="10.5703125" bestFit="1" customWidth="1"/>
    <col min="12046" max="12050" width="11.140625" customWidth="1"/>
    <col min="12051" max="12052" width="13.42578125" bestFit="1" customWidth="1"/>
    <col min="12282" max="12282" width="14.85546875" customWidth="1"/>
    <col min="12283" max="12283" width="9.28515625" bestFit="1" customWidth="1"/>
    <col min="12284" max="12284" width="10.140625" bestFit="1" customWidth="1"/>
    <col min="12288" max="12290" width="9.28515625" bestFit="1" customWidth="1"/>
    <col min="12291" max="12292" width="9.28515625" customWidth="1"/>
    <col min="12293" max="12293" width="9" bestFit="1" customWidth="1"/>
    <col min="12294" max="12294" width="10.42578125" bestFit="1" customWidth="1"/>
    <col min="12295" max="12295" width="10.42578125" customWidth="1"/>
    <col min="12296" max="12296" width="11" customWidth="1"/>
    <col min="12297" max="12298" width="10.85546875" customWidth="1"/>
    <col min="12299" max="12300" width="15" bestFit="1" customWidth="1"/>
    <col min="12301" max="12301" width="10.5703125" bestFit="1" customWidth="1"/>
    <col min="12302" max="12306" width="11.140625" customWidth="1"/>
    <col min="12307" max="12308" width="13.42578125" bestFit="1" customWidth="1"/>
    <col min="12538" max="12538" width="14.85546875" customWidth="1"/>
    <col min="12539" max="12539" width="9.28515625" bestFit="1" customWidth="1"/>
    <col min="12540" max="12540" width="10.140625" bestFit="1" customWidth="1"/>
    <col min="12544" max="12546" width="9.28515625" bestFit="1" customWidth="1"/>
    <col min="12547" max="12548" width="9.28515625" customWidth="1"/>
    <col min="12549" max="12549" width="9" bestFit="1" customWidth="1"/>
    <col min="12550" max="12550" width="10.42578125" bestFit="1" customWidth="1"/>
    <col min="12551" max="12551" width="10.42578125" customWidth="1"/>
    <col min="12552" max="12552" width="11" customWidth="1"/>
    <col min="12553" max="12554" width="10.85546875" customWidth="1"/>
    <col min="12555" max="12556" width="15" bestFit="1" customWidth="1"/>
    <col min="12557" max="12557" width="10.5703125" bestFit="1" customWidth="1"/>
    <col min="12558" max="12562" width="11.140625" customWidth="1"/>
    <col min="12563" max="12564" width="13.42578125" bestFit="1" customWidth="1"/>
    <col min="12794" max="12794" width="14.85546875" customWidth="1"/>
    <col min="12795" max="12795" width="9.28515625" bestFit="1" customWidth="1"/>
    <col min="12796" max="12796" width="10.140625" bestFit="1" customWidth="1"/>
    <col min="12800" max="12802" width="9.28515625" bestFit="1" customWidth="1"/>
    <col min="12803" max="12804" width="9.28515625" customWidth="1"/>
    <col min="12805" max="12805" width="9" bestFit="1" customWidth="1"/>
    <col min="12806" max="12806" width="10.42578125" bestFit="1" customWidth="1"/>
    <col min="12807" max="12807" width="10.42578125" customWidth="1"/>
    <col min="12808" max="12808" width="11" customWidth="1"/>
    <col min="12809" max="12810" width="10.85546875" customWidth="1"/>
    <col min="12811" max="12812" width="15" bestFit="1" customWidth="1"/>
    <col min="12813" max="12813" width="10.5703125" bestFit="1" customWidth="1"/>
    <col min="12814" max="12818" width="11.140625" customWidth="1"/>
    <col min="12819" max="12820" width="13.42578125" bestFit="1" customWidth="1"/>
    <col min="13050" max="13050" width="14.85546875" customWidth="1"/>
    <col min="13051" max="13051" width="9.28515625" bestFit="1" customWidth="1"/>
    <col min="13052" max="13052" width="10.140625" bestFit="1" customWidth="1"/>
    <col min="13056" max="13058" width="9.28515625" bestFit="1" customWidth="1"/>
    <col min="13059" max="13060" width="9.28515625" customWidth="1"/>
    <col min="13061" max="13061" width="9" bestFit="1" customWidth="1"/>
    <col min="13062" max="13062" width="10.42578125" bestFit="1" customWidth="1"/>
    <col min="13063" max="13063" width="10.42578125" customWidth="1"/>
    <col min="13064" max="13064" width="11" customWidth="1"/>
    <col min="13065" max="13066" width="10.85546875" customWidth="1"/>
    <col min="13067" max="13068" width="15" bestFit="1" customWidth="1"/>
    <col min="13069" max="13069" width="10.5703125" bestFit="1" customWidth="1"/>
    <col min="13070" max="13074" width="11.140625" customWidth="1"/>
    <col min="13075" max="13076" width="13.42578125" bestFit="1" customWidth="1"/>
    <col min="13306" max="13306" width="14.85546875" customWidth="1"/>
    <col min="13307" max="13307" width="9.28515625" bestFit="1" customWidth="1"/>
    <col min="13308" max="13308" width="10.140625" bestFit="1" customWidth="1"/>
    <col min="13312" max="13314" width="9.28515625" bestFit="1" customWidth="1"/>
    <col min="13315" max="13316" width="9.28515625" customWidth="1"/>
    <col min="13317" max="13317" width="9" bestFit="1" customWidth="1"/>
    <col min="13318" max="13318" width="10.42578125" bestFit="1" customWidth="1"/>
    <col min="13319" max="13319" width="10.42578125" customWidth="1"/>
    <col min="13320" max="13320" width="11" customWidth="1"/>
    <col min="13321" max="13322" width="10.85546875" customWidth="1"/>
    <col min="13323" max="13324" width="15" bestFit="1" customWidth="1"/>
    <col min="13325" max="13325" width="10.5703125" bestFit="1" customWidth="1"/>
    <col min="13326" max="13330" width="11.140625" customWidth="1"/>
    <col min="13331" max="13332" width="13.42578125" bestFit="1" customWidth="1"/>
    <col min="13562" max="13562" width="14.85546875" customWidth="1"/>
    <col min="13563" max="13563" width="9.28515625" bestFit="1" customWidth="1"/>
    <col min="13564" max="13564" width="10.140625" bestFit="1" customWidth="1"/>
    <col min="13568" max="13570" width="9.28515625" bestFit="1" customWidth="1"/>
    <col min="13571" max="13572" width="9.28515625" customWidth="1"/>
    <col min="13573" max="13573" width="9" bestFit="1" customWidth="1"/>
    <col min="13574" max="13574" width="10.42578125" bestFit="1" customWidth="1"/>
    <col min="13575" max="13575" width="10.42578125" customWidth="1"/>
    <col min="13576" max="13576" width="11" customWidth="1"/>
    <col min="13577" max="13578" width="10.85546875" customWidth="1"/>
    <col min="13579" max="13580" width="15" bestFit="1" customWidth="1"/>
    <col min="13581" max="13581" width="10.5703125" bestFit="1" customWidth="1"/>
    <col min="13582" max="13586" width="11.140625" customWidth="1"/>
    <col min="13587" max="13588" width="13.42578125" bestFit="1" customWidth="1"/>
    <col min="13818" max="13818" width="14.85546875" customWidth="1"/>
    <col min="13819" max="13819" width="9.28515625" bestFit="1" customWidth="1"/>
    <col min="13820" max="13820" width="10.140625" bestFit="1" customWidth="1"/>
    <col min="13824" max="13826" width="9.28515625" bestFit="1" customWidth="1"/>
    <col min="13827" max="13828" width="9.28515625" customWidth="1"/>
    <col min="13829" max="13829" width="9" bestFit="1" customWidth="1"/>
    <col min="13830" max="13830" width="10.42578125" bestFit="1" customWidth="1"/>
    <col min="13831" max="13831" width="10.42578125" customWidth="1"/>
    <col min="13832" max="13832" width="11" customWidth="1"/>
    <col min="13833" max="13834" width="10.85546875" customWidth="1"/>
    <col min="13835" max="13836" width="15" bestFit="1" customWidth="1"/>
    <col min="13837" max="13837" width="10.5703125" bestFit="1" customWidth="1"/>
    <col min="13838" max="13842" width="11.140625" customWidth="1"/>
    <col min="13843" max="13844" width="13.42578125" bestFit="1" customWidth="1"/>
    <col min="14074" max="14074" width="14.85546875" customWidth="1"/>
    <col min="14075" max="14075" width="9.28515625" bestFit="1" customWidth="1"/>
    <col min="14076" max="14076" width="10.140625" bestFit="1" customWidth="1"/>
    <col min="14080" max="14082" width="9.28515625" bestFit="1" customWidth="1"/>
    <col min="14083" max="14084" width="9.28515625" customWidth="1"/>
    <col min="14085" max="14085" width="9" bestFit="1" customWidth="1"/>
    <col min="14086" max="14086" width="10.42578125" bestFit="1" customWidth="1"/>
    <col min="14087" max="14087" width="10.42578125" customWidth="1"/>
    <col min="14088" max="14088" width="11" customWidth="1"/>
    <col min="14089" max="14090" width="10.85546875" customWidth="1"/>
    <col min="14091" max="14092" width="15" bestFit="1" customWidth="1"/>
    <col min="14093" max="14093" width="10.5703125" bestFit="1" customWidth="1"/>
    <col min="14094" max="14098" width="11.140625" customWidth="1"/>
    <col min="14099" max="14100" width="13.42578125" bestFit="1" customWidth="1"/>
    <col min="14330" max="14330" width="14.85546875" customWidth="1"/>
    <col min="14331" max="14331" width="9.28515625" bestFit="1" customWidth="1"/>
    <col min="14332" max="14332" width="10.140625" bestFit="1" customWidth="1"/>
    <col min="14336" max="14338" width="9.28515625" bestFit="1" customWidth="1"/>
    <col min="14339" max="14340" width="9.28515625" customWidth="1"/>
    <col min="14341" max="14341" width="9" bestFit="1" customWidth="1"/>
    <col min="14342" max="14342" width="10.42578125" bestFit="1" customWidth="1"/>
    <col min="14343" max="14343" width="10.42578125" customWidth="1"/>
    <col min="14344" max="14344" width="11" customWidth="1"/>
    <col min="14345" max="14346" width="10.85546875" customWidth="1"/>
    <col min="14347" max="14348" width="15" bestFit="1" customWidth="1"/>
    <col min="14349" max="14349" width="10.5703125" bestFit="1" customWidth="1"/>
    <col min="14350" max="14354" width="11.140625" customWidth="1"/>
    <col min="14355" max="14356" width="13.42578125" bestFit="1" customWidth="1"/>
    <col min="14586" max="14586" width="14.85546875" customWidth="1"/>
    <col min="14587" max="14587" width="9.28515625" bestFit="1" customWidth="1"/>
    <col min="14588" max="14588" width="10.140625" bestFit="1" customWidth="1"/>
    <col min="14592" max="14594" width="9.28515625" bestFit="1" customWidth="1"/>
    <col min="14595" max="14596" width="9.28515625" customWidth="1"/>
    <col min="14597" max="14597" width="9" bestFit="1" customWidth="1"/>
    <col min="14598" max="14598" width="10.42578125" bestFit="1" customWidth="1"/>
    <col min="14599" max="14599" width="10.42578125" customWidth="1"/>
    <col min="14600" max="14600" width="11" customWidth="1"/>
    <col min="14601" max="14602" width="10.85546875" customWidth="1"/>
    <col min="14603" max="14604" width="15" bestFit="1" customWidth="1"/>
    <col min="14605" max="14605" width="10.5703125" bestFit="1" customWidth="1"/>
    <col min="14606" max="14610" width="11.140625" customWidth="1"/>
    <col min="14611" max="14612" width="13.42578125" bestFit="1" customWidth="1"/>
    <col min="14842" max="14842" width="14.85546875" customWidth="1"/>
    <col min="14843" max="14843" width="9.28515625" bestFit="1" customWidth="1"/>
    <col min="14844" max="14844" width="10.140625" bestFit="1" customWidth="1"/>
    <col min="14848" max="14850" width="9.28515625" bestFit="1" customWidth="1"/>
    <col min="14851" max="14852" width="9.28515625" customWidth="1"/>
    <col min="14853" max="14853" width="9" bestFit="1" customWidth="1"/>
    <col min="14854" max="14854" width="10.42578125" bestFit="1" customWidth="1"/>
    <col min="14855" max="14855" width="10.42578125" customWidth="1"/>
    <col min="14856" max="14856" width="11" customWidth="1"/>
    <col min="14857" max="14858" width="10.85546875" customWidth="1"/>
    <col min="14859" max="14860" width="15" bestFit="1" customWidth="1"/>
    <col min="14861" max="14861" width="10.5703125" bestFit="1" customWidth="1"/>
    <col min="14862" max="14866" width="11.140625" customWidth="1"/>
    <col min="14867" max="14868" width="13.42578125" bestFit="1" customWidth="1"/>
    <col min="15098" max="15098" width="14.85546875" customWidth="1"/>
    <col min="15099" max="15099" width="9.28515625" bestFit="1" customWidth="1"/>
    <col min="15100" max="15100" width="10.140625" bestFit="1" customWidth="1"/>
    <col min="15104" max="15106" width="9.28515625" bestFit="1" customWidth="1"/>
    <col min="15107" max="15108" width="9.28515625" customWidth="1"/>
    <col min="15109" max="15109" width="9" bestFit="1" customWidth="1"/>
    <col min="15110" max="15110" width="10.42578125" bestFit="1" customWidth="1"/>
    <col min="15111" max="15111" width="10.42578125" customWidth="1"/>
    <col min="15112" max="15112" width="11" customWidth="1"/>
    <col min="15113" max="15114" width="10.85546875" customWidth="1"/>
    <col min="15115" max="15116" width="15" bestFit="1" customWidth="1"/>
    <col min="15117" max="15117" width="10.5703125" bestFit="1" customWidth="1"/>
    <col min="15118" max="15122" width="11.140625" customWidth="1"/>
    <col min="15123" max="15124" width="13.42578125" bestFit="1" customWidth="1"/>
    <col min="15354" max="15354" width="14.85546875" customWidth="1"/>
    <col min="15355" max="15355" width="9.28515625" bestFit="1" customWidth="1"/>
    <col min="15356" max="15356" width="10.140625" bestFit="1" customWidth="1"/>
    <col min="15360" max="15362" width="9.28515625" bestFit="1" customWidth="1"/>
    <col min="15363" max="15364" width="9.28515625" customWidth="1"/>
    <col min="15365" max="15365" width="9" bestFit="1" customWidth="1"/>
    <col min="15366" max="15366" width="10.42578125" bestFit="1" customWidth="1"/>
    <col min="15367" max="15367" width="10.42578125" customWidth="1"/>
    <col min="15368" max="15368" width="11" customWidth="1"/>
    <col min="15369" max="15370" width="10.85546875" customWidth="1"/>
    <col min="15371" max="15372" width="15" bestFit="1" customWidth="1"/>
    <col min="15373" max="15373" width="10.5703125" bestFit="1" customWidth="1"/>
    <col min="15374" max="15378" width="11.140625" customWidth="1"/>
    <col min="15379" max="15380" width="13.42578125" bestFit="1" customWidth="1"/>
    <col min="15610" max="15610" width="14.85546875" customWidth="1"/>
    <col min="15611" max="15611" width="9.28515625" bestFit="1" customWidth="1"/>
    <col min="15612" max="15612" width="10.140625" bestFit="1" customWidth="1"/>
    <col min="15616" max="15618" width="9.28515625" bestFit="1" customWidth="1"/>
    <col min="15619" max="15620" width="9.28515625" customWidth="1"/>
    <col min="15621" max="15621" width="9" bestFit="1" customWidth="1"/>
    <col min="15622" max="15622" width="10.42578125" bestFit="1" customWidth="1"/>
    <col min="15623" max="15623" width="10.42578125" customWidth="1"/>
    <col min="15624" max="15624" width="11" customWidth="1"/>
    <col min="15625" max="15626" width="10.85546875" customWidth="1"/>
    <col min="15627" max="15628" width="15" bestFit="1" customWidth="1"/>
    <col min="15629" max="15629" width="10.5703125" bestFit="1" customWidth="1"/>
    <col min="15630" max="15634" width="11.140625" customWidth="1"/>
    <col min="15635" max="15636" width="13.42578125" bestFit="1" customWidth="1"/>
    <col min="15866" max="15866" width="14.85546875" customWidth="1"/>
    <col min="15867" max="15867" width="9.28515625" bestFit="1" customWidth="1"/>
    <col min="15868" max="15868" width="10.140625" bestFit="1" customWidth="1"/>
    <col min="15872" max="15874" width="9.28515625" bestFit="1" customWidth="1"/>
    <col min="15875" max="15876" width="9.28515625" customWidth="1"/>
    <col min="15877" max="15877" width="9" bestFit="1" customWidth="1"/>
    <col min="15878" max="15878" width="10.42578125" bestFit="1" customWidth="1"/>
    <col min="15879" max="15879" width="10.42578125" customWidth="1"/>
    <col min="15880" max="15880" width="11" customWidth="1"/>
    <col min="15881" max="15882" width="10.85546875" customWidth="1"/>
    <col min="15883" max="15884" width="15" bestFit="1" customWidth="1"/>
    <col min="15885" max="15885" width="10.5703125" bestFit="1" customWidth="1"/>
    <col min="15886" max="15890" width="11.140625" customWidth="1"/>
    <col min="15891" max="15892" width="13.42578125" bestFit="1" customWidth="1"/>
    <col min="16122" max="16122" width="14.85546875" customWidth="1"/>
    <col min="16123" max="16123" width="9.28515625" bestFit="1" customWidth="1"/>
    <col min="16124" max="16124" width="10.140625" bestFit="1" customWidth="1"/>
    <col min="16128" max="16130" width="9.28515625" bestFit="1" customWidth="1"/>
    <col min="16131" max="16132" width="9.28515625" customWidth="1"/>
    <col min="16133" max="16133" width="9" bestFit="1" customWidth="1"/>
    <col min="16134" max="16134" width="10.42578125" bestFit="1" customWidth="1"/>
    <col min="16135" max="16135" width="10.42578125" customWidth="1"/>
    <col min="16136" max="16136" width="11" customWidth="1"/>
    <col min="16137" max="16138" width="10.85546875" customWidth="1"/>
    <col min="16139" max="16140" width="15" bestFit="1" customWidth="1"/>
    <col min="16141" max="16141" width="10.5703125" bestFit="1" customWidth="1"/>
    <col min="16142" max="16146" width="11.140625" customWidth="1"/>
    <col min="16147" max="16148" width="13.42578125" bestFit="1" customWidth="1"/>
  </cols>
  <sheetData>
    <row r="1" spans="1:22" s="2" customFormat="1" ht="7.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2" s="2" customFormat="1" ht="16.5" customHeight="1" x14ac:dyDescent="0.3">
      <c r="A2" s="148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22" s="2" customFormat="1" ht="19.5" thickBot="1" x14ac:dyDescent="0.35">
      <c r="A3" s="148" t="s">
        <v>647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22" s="2" customFormat="1" ht="19.5" thickBot="1" x14ac:dyDescent="0.35">
      <c r="A4" s="167"/>
      <c r="B4" s="168" t="s">
        <v>1</v>
      </c>
      <c r="C4" s="168" t="s">
        <v>2</v>
      </c>
      <c r="D4" s="168" t="s">
        <v>3</v>
      </c>
      <c r="E4" s="168" t="s">
        <v>4</v>
      </c>
      <c r="F4" s="169" t="s">
        <v>5</v>
      </c>
      <c r="G4" s="169" t="s">
        <v>6</v>
      </c>
      <c r="H4" s="169" t="s">
        <v>7</v>
      </c>
      <c r="I4" s="169" t="s">
        <v>8</v>
      </c>
      <c r="J4" s="169" t="s">
        <v>9</v>
      </c>
      <c r="K4" s="169" t="s">
        <v>10</v>
      </c>
      <c r="L4" s="169" t="s">
        <v>11</v>
      </c>
      <c r="M4" s="170" t="s">
        <v>12</v>
      </c>
      <c r="N4" s="170" t="s">
        <v>13</v>
      </c>
      <c r="O4" s="170" t="s">
        <v>14</v>
      </c>
      <c r="P4" s="171" t="s">
        <v>15</v>
      </c>
      <c r="Q4" s="170" t="s">
        <v>16</v>
      </c>
      <c r="R4" s="171" t="s">
        <v>610</v>
      </c>
      <c r="S4" s="171" t="s">
        <v>617</v>
      </c>
      <c r="T4" s="171" t="s">
        <v>637</v>
      </c>
      <c r="U4" s="171" t="s">
        <v>640</v>
      </c>
      <c r="V4" s="285" t="s">
        <v>646</v>
      </c>
    </row>
    <row r="5" spans="1:22" ht="21" customHeight="1" x14ac:dyDescent="0.3">
      <c r="A5" s="172" t="s">
        <v>17</v>
      </c>
      <c r="B5" s="173">
        <v>5.2421848799999999</v>
      </c>
      <c r="C5" s="173">
        <v>7.1524648509999986</v>
      </c>
      <c r="D5" s="173">
        <v>8.5773791359999993</v>
      </c>
      <c r="E5" s="173">
        <v>10.089245386999998</v>
      </c>
      <c r="F5" s="174">
        <v>11.692268932999998</v>
      </c>
      <c r="G5" s="174">
        <v>11.499280702</v>
      </c>
      <c r="H5" s="174">
        <v>13.507171959999999</v>
      </c>
      <c r="I5" s="174">
        <v>15.227631324000001</v>
      </c>
      <c r="J5" s="174">
        <v>17.893289083999999</v>
      </c>
      <c r="K5" s="174">
        <v>20.427184219000001</v>
      </c>
      <c r="L5" s="174">
        <v>21.876484867999999</v>
      </c>
      <c r="M5" s="175">
        <v>23.886533332999999</v>
      </c>
      <c r="N5" s="175">
        <v>24.332446679</v>
      </c>
      <c r="O5" s="175">
        <v>27.812920063</v>
      </c>
      <c r="P5" s="176">
        <v>29.717377809999995</v>
      </c>
      <c r="Q5" s="175">
        <v>31.765595505999997</v>
      </c>
      <c r="R5" s="176">
        <v>34.31</v>
      </c>
      <c r="S5" s="176">
        <v>37.610504290000002</v>
      </c>
      <c r="T5" s="176">
        <v>47.866567154999998</v>
      </c>
      <c r="U5" s="176">
        <v>52.109642707999996</v>
      </c>
      <c r="V5" s="286">
        <v>53.817454897000005</v>
      </c>
    </row>
    <row r="6" spans="1:22" ht="21" customHeight="1" x14ac:dyDescent="0.3">
      <c r="A6" s="177" t="s">
        <v>18</v>
      </c>
      <c r="B6" s="178">
        <v>4.4064594859999975</v>
      </c>
      <c r="C6" s="178">
        <v>5.4853223850000017</v>
      </c>
      <c r="D6" s="178">
        <v>6.4862160480000002</v>
      </c>
      <c r="E6" s="178">
        <v>8.0704823310000009</v>
      </c>
      <c r="F6" s="179">
        <v>10.277404587999998</v>
      </c>
      <c r="G6" s="179">
        <v>9.299079475000001</v>
      </c>
      <c r="H6" s="179">
        <v>10.921134319</v>
      </c>
      <c r="I6" s="179">
        <v>12.628449308999997</v>
      </c>
      <c r="J6" s="179">
        <v>13.557379528</v>
      </c>
      <c r="K6" s="179">
        <v>14.312568715999999</v>
      </c>
      <c r="L6" s="179">
        <v>15.1344434</v>
      </c>
      <c r="M6" s="180">
        <v>16.068419342999999</v>
      </c>
      <c r="N6" s="180">
        <v>17.292394244999997</v>
      </c>
      <c r="O6" s="180">
        <v>19.284966443999998</v>
      </c>
      <c r="P6" s="181">
        <v>20.032748971999997</v>
      </c>
      <c r="Q6" s="180">
        <v>21.270479161000011</v>
      </c>
      <c r="R6" s="181">
        <v>22.702999999999999</v>
      </c>
      <c r="S6" s="181">
        <v>24.967187337999999</v>
      </c>
      <c r="T6" s="181">
        <v>32.247374175000012</v>
      </c>
      <c r="U6" s="181">
        <v>33.398176295999988</v>
      </c>
      <c r="V6" s="287">
        <v>35.814816172999997</v>
      </c>
    </row>
    <row r="7" spans="1:22" ht="21" customHeight="1" thickBot="1" x14ac:dyDescent="0.35">
      <c r="A7" s="61" t="s">
        <v>19</v>
      </c>
      <c r="B7" s="182">
        <v>0.83572539400000023</v>
      </c>
      <c r="C7" s="182">
        <v>1.6671424660000009</v>
      </c>
      <c r="D7" s="182">
        <v>2.0911630879999992</v>
      </c>
      <c r="E7" s="182">
        <v>2.0187630559999996</v>
      </c>
      <c r="F7" s="183">
        <v>1.414864345</v>
      </c>
      <c r="G7" s="183">
        <v>2.200201227</v>
      </c>
      <c r="H7" s="183">
        <v>2.586037640999999</v>
      </c>
      <c r="I7" s="183">
        <v>2.5991820150000007</v>
      </c>
      <c r="J7" s="183">
        <v>4.3359095559999998</v>
      </c>
      <c r="K7" s="183">
        <v>6.1146155029999996</v>
      </c>
      <c r="L7" s="183">
        <v>6.742041468</v>
      </c>
      <c r="M7" s="184">
        <v>7.8181139900000005</v>
      </c>
      <c r="N7" s="184">
        <v>7.0400524340000006</v>
      </c>
      <c r="O7" s="184">
        <v>8.5279536189999998</v>
      </c>
      <c r="P7" s="185">
        <v>9.6846288379999983</v>
      </c>
      <c r="Q7" s="184">
        <v>10.495116345</v>
      </c>
      <c r="R7" s="185">
        <f>R5-R6</f>
        <v>11.607000000000003</v>
      </c>
      <c r="S7" s="185">
        <v>12.643316952000003</v>
      </c>
      <c r="T7" s="185">
        <v>15.619192980000006</v>
      </c>
      <c r="U7" s="185">
        <v>18.711466412000004</v>
      </c>
      <c r="V7" s="288">
        <v>18.002638724000004</v>
      </c>
    </row>
    <row r="8" spans="1:22" ht="15" x14ac:dyDescent="0.25">
      <c r="A8" s="186" t="s">
        <v>642</v>
      </c>
      <c r="P8" s="187"/>
      <c r="R8" s="188"/>
      <c r="S8" s="188"/>
      <c r="T8" s="188"/>
      <c r="U8" s="187"/>
    </row>
    <row r="9" spans="1:22" x14ac:dyDescent="0.2">
      <c r="C9" s="141"/>
      <c r="P9" s="187"/>
      <c r="R9" s="188"/>
      <c r="S9" s="188"/>
      <c r="T9" s="188"/>
      <c r="U9" s="187"/>
    </row>
    <row r="10" spans="1:22" ht="19.5" thickBot="1" x14ac:dyDescent="0.35">
      <c r="A10" s="148" t="s">
        <v>20</v>
      </c>
      <c r="P10" s="187"/>
      <c r="R10" s="188"/>
      <c r="S10" s="188"/>
      <c r="T10" s="188"/>
      <c r="U10" s="187"/>
    </row>
    <row r="11" spans="1:22" ht="19.5" thickBot="1" x14ac:dyDescent="0.35">
      <c r="A11" s="167"/>
      <c r="B11" s="168" t="s">
        <v>1</v>
      </c>
      <c r="C11" s="168" t="s">
        <v>2</v>
      </c>
      <c r="D11" s="168" t="s">
        <v>3</v>
      </c>
      <c r="E11" s="168" t="s">
        <v>4</v>
      </c>
      <c r="F11" s="169" t="s">
        <v>5</v>
      </c>
      <c r="G11" s="169" t="s">
        <v>6</v>
      </c>
      <c r="H11" s="169" t="s">
        <v>7</v>
      </c>
      <c r="I11" s="169" t="s">
        <v>8</v>
      </c>
      <c r="J11" s="169" t="s">
        <v>9</v>
      </c>
      <c r="K11" s="169" t="s">
        <v>10</v>
      </c>
      <c r="L11" s="168" t="s">
        <v>11</v>
      </c>
      <c r="M11" s="189" t="s">
        <v>12</v>
      </c>
      <c r="N11" s="189" t="s">
        <v>13</v>
      </c>
      <c r="O11" s="189" t="s">
        <v>14</v>
      </c>
      <c r="P11" s="190" t="s">
        <v>15</v>
      </c>
      <c r="Q11" s="189" t="s">
        <v>16</v>
      </c>
      <c r="R11" s="190" t="s">
        <v>610</v>
      </c>
      <c r="S11" s="190" t="s">
        <v>617</v>
      </c>
      <c r="T11" s="190" t="s">
        <v>637</v>
      </c>
      <c r="U11" s="190" t="s">
        <v>640</v>
      </c>
      <c r="V11" s="285" t="s">
        <v>646</v>
      </c>
    </row>
    <row r="12" spans="1:22" ht="18.75" x14ac:dyDescent="0.3">
      <c r="A12" s="172" t="s">
        <v>17</v>
      </c>
      <c r="B12" s="191" t="s">
        <v>21</v>
      </c>
      <c r="C12" s="173">
        <f t="shared" ref="C12:I13" si="0">((C5-B5)/B5)*100</f>
        <v>36.440530327118083</v>
      </c>
      <c r="D12" s="173">
        <f t="shared" si="0"/>
        <v>19.92200331890874</v>
      </c>
      <c r="E12" s="173">
        <f t="shared" si="0"/>
        <v>17.626202911499693</v>
      </c>
      <c r="F12" s="174">
        <f t="shared" si="0"/>
        <v>15.88843847593891</v>
      </c>
      <c r="G12" s="174">
        <f t="shared" si="0"/>
        <v>-1.6505627103334226</v>
      </c>
      <c r="H12" s="174">
        <f t="shared" si="0"/>
        <v>17.461016128172073</v>
      </c>
      <c r="I12" s="174">
        <f>((I5-H5)/H5)*100</f>
        <v>12.737376625506453</v>
      </c>
      <c r="J12" s="174">
        <f t="shared" ref="J12:Q13" si="1">((J5-I5)/I5)*100</f>
        <v>17.505399909431102</v>
      </c>
      <c r="K12" s="174">
        <f t="shared" si="1"/>
        <v>14.161147920343979</v>
      </c>
      <c r="L12" s="173">
        <f t="shared" si="1"/>
        <v>7.0949604872704644</v>
      </c>
      <c r="M12" s="192">
        <f t="shared" si="1"/>
        <v>9.1881692928657603</v>
      </c>
      <c r="N12" s="192">
        <f t="shared" si="1"/>
        <v>1.8667980815112999</v>
      </c>
      <c r="O12" s="192">
        <f t="shared" si="1"/>
        <v>14.303836477750531</v>
      </c>
      <c r="P12" s="193">
        <f t="shared" si="1"/>
        <v>6.8473851098199772</v>
      </c>
      <c r="Q12" s="192">
        <f t="shared" ref="Q12:V12" si="2">((Q5-P5)/P5)*100</f>
        <v>6.8923231016391018</v>
      </c>
      <c r="R12" s="193">
        <f t="shared" si="2"/>
        <v>8.009937964233691</v>
      </c>
      <c r="S12" s="193">
        <f t="shared" si="2"/>
        <v>9.6196569221801198</v>
      </c>
      <c r="T12" s="193">
        <f t="shared" si="2"/>
        <v>27.269144773809668</v>
      </c>
      <c r="U12" s="193">
        <f t="shared" si="2"/>
        <v>8.8643823971336904</v>
      </c>
      <c r="V12" s="289">
        <f t="shared" si="2"/>
        <v>3.2773438854107164</v>
      </c>
    </row>
    <row r="13" spans="1:22" ht="19.5" thickBot="1" x14ac:dyDescent="0.35">
      <c r="A13" s="194" t="s">
        <v>18</v>
      </c>
      <c r="B13" s="195" t="s">
        <v>21</v>
      </c>
      <c r="C13" s="196">
        <f t="shared" si="0"/>
        <v>24.483667725250129</v>
      </c>
      <c r="D13" s="196">
        <f t="shared" si="0"/>
        <v>18.246760951316414</v>
      </c>
      <c r="E13" s="196">
        <f t="shared" si="0"/>
        <v>24.425123543155848</v>
      </c>
      <c r="F13" s="197">
        <f t="shared" si="0"/>
        <v>27.345605460566574</v>
      </c>
      <c r="G13" s="197">
        <f t="shared" si="0"/>
        <v>-9.5191845822854848</v>
      </c>
      <c r="H13" s="197">
        <f t="shared" si="0"/>
        <v>17.443176481723736</v>
      </c>
      <c r="I13" s="197">
        <f t="shared" si="0"/>
        <v>15.633128758701394</v>
      </c>
      <c r="J13" s="197">
        <f t="shared" si="1"/>
        <v>7.3558534090007139</v>
      </c>
      <c r="K13" s="197">
        <f t="shared" si="1"/>
        <v>5.5703182642361684</v>
      </c>
      <c r="L13" s="196">
        <f t="shared" si="1"/>
        <v>5.7423283011471478</v>
      </c>
      <c r="M13" s="198">
        <f>((M6-L6)/L6)*100</f>
        <v>6.1711945283696279</v>
      </c>
      <c r="N13" s="198">
        <f t="shared" si="1"/>
        <v>7.6172700990231963</v>
      </c>
      <c r="O13" s="198">
        <f t="shared" si="1"/>
        <v>11.52282425885671</v>
      </c>
      <c r="P13" s="199">
        <f t="shared" si="1"/>
        <v>3.8775412452566176</v>
      </c>
      <c r="Q13" s="198">
        <f t="shared" si="1"/>
        <v>6.1785339132937001</v>
      </c>
      <c r="R13" s="199">
        <f>((R6-Q6)/Q6)*100</f>
        <v>6.7347840552015068</v>
      </c>
      <c r="S13" s="199">
        <f t="shared" ref="S13" si="3">((S6-R6)/R6)*100</f>
        <v>9.973075531868032</v>
      </c>
      <c r="T13" s="199">
        <f>((T6-S6)/S6)*100</f>
        <v>29.159018749058635</v>
      </c>
      <c r="U13" s="199">
        <f>((U6-T6)/T6)*100</f>
        <v>3.5686692341361042</v>
      </c>
      <c r="V13" s="290">
        <f>((V6-U6)/U6)*100</f>
        <v>7.2358438244708685</v>
      </c>
    </row>
    <row r="14" spans="1:22" ht="15.75" customHeight="1" x14ac:dyDescent="0.25">
      <c r="A14" s="200" t="s">
        <v>23</v>
      </c>
      <c r="P14" s="187"/>
      <c r="R14" s="188"/>
      <c r="S14" s="188"/>
      <c r="T14" s="188"/>
    </row>
    <row r="15" spans="1:22" ht="4.5" customHeight="1" x14ac:dyDescent="0.2">
      <c r="P15" s="187"/>
      <c r="R15" s="188"/>
      <c r="S15" s="188"/>
      <c r="T15" s="188"/>
    </row>
    <row r="16" spans="1:22" ht="6" customHeight="1" x14ac:dyDescent="0.2">
      <c r="P16" s="187"/>
      <c r="R16" s="188"/>
      <c r="S16" s="188"/>
      <c r="T16" s="188"/>
    </row>
    <row r="17" spans="15:23" x14ac:dyDescent="0.2">
      <c r="P17" s="187"/>
      <c r="R17" s="188"/>
      <c r="S17" s="188"/>
      <c r="T17" s="188"/>
    </row>
    <row r="18" spans="15:23" x14ac:dyDescent="0.2">
      <c r="P18" s="187"/>
      <c r="R18" s="188"/>
      <c r="S18" s="188"/>
      <c r="T18" s="188"/>
      <c r="W18" s="201"/>
    </row>
    <row r="19" spans="15:23" x14ac:dyDescent="0.2">
      <c r="P19" s="187"/>
      <c r="R19" s="188"/>
      <c r="S19" s="188"/>
      <c r="T19" s="188"/>
    </row>
    <row r="20" spans="15:23" x14ac:dyDescent="0.2">
      <c r="P20" s="187"/>
      <c r="R20" s="188"/>
      <c r="S20" s="188"/>
      <c r="T20" s="188"/>
    </row>
    <row r="21" spans="15:23" x14ac:dyDescent="0.2">
      <c r="P21" s="187"/>
      <c r="R21" s="188"/>
      <c r="S21" s="188"/>
      <c r="T21" s="188"/>
    </row>
    <row r="22" spans="15:23" x14ac:dyDescent="0.2">
      <c r="P22" s="187"/>
      <c r="R22" s="188"/>
      <c r="S22" s="188"/>
      <c r="T22" s="188"/>
    </row>
    <row r="23" spans="15:23" x14ac:dyDescent="0.2">
      <c r="P23" s="187"/>
      <c r="R23" s="188"/>
      <c r="S23" s="188"/>
      <c r="T23" s="188"/>
    </row>
    <row r="24" spans="15:23" x14ac:dyDescent="0.2">
      <c r="P24" s="187"/>
      <c r="R24" s="188"/>
      <c r="S24" s="188"/>
      <c r="T24" s="188"/>
    </row>
    <row r="25" spans="15:23" x14ac:dyDescent="0.2">
      <c r="P25" s="187"/>
      <c r="R25" s="188"/>
      <c r="S25" s="188"/>
      <c r="T25" s="188"/>
    </row>
    <row r="26" spans="15:23" x14ac:dyDescent="0.2">
      <c r="P26" s="187"/>
      <c r="R26" s="188"/>
      <c r="S26" s="188"/>
      <c r="T26" s="188"/>
    </row>
    <row r="27" spans="15:23" x14ac:dyDescent="0.2">
      <c r="P27" s="187"/>
      <c r="R27" s="188"/>
      <c r="S27" s="188"/>
      <c r="T27" s="188"/>
    </row>
    <row r="28" spans="15:23" x14ac:dyDescent="0.2">
      <c r="P28" s="187"/>
      <c r="R28" s="188"/>
      <c r="S28" s="188"/>
      <c r="T28" s="188"/>
    </row>
    <row r="29" spans="15:23" x14ac:dyDescent="0.2">
      <c r="P29" s="187"/>
      <c r="R29" s="188"/>
      <c r="S29" s="188"/>
      <c r="T29" s="188"/>
    </row>
    <row r="30" spans="15:23" x14ac:dyDescent="0.2">
      <c r="O30" s="2" t="s">
        <v>24</v>
      </c>
      <c r="P30" s="187"/>
      <c r="R30" s="188"/>
      <c r="S30" s="188"/>
      <c r="T30" s="188"/>
    </row>
    <row r="31" spans="15:23" x14ac:dyDescent="0.2">
      <c r="O31" s="2" t="s">
        <v>24</v>
      </c>
      <c r="P31" s="187"/>
      <c r="R31" s="188"/>
      <c r="S31" s="188"/>
      <c r="T31" s="188"/>
    </row>
    <row r="32" spans="15:23" x14ac:dyDescent="0.2">
      <c r="P32" s="187"/>
      <c r="R32" s="188"/>
      <c r="S32" s="188"/>
      <c r="T32" s="188"/>
    </row>
    <row r="33" spans="1:22" x14ac:dyDescent="0.2">
      <c r="P33" s="187"/>
      <c r="R33" s="188"/>
      <c r="S33" s="188"/>
      <c r="T33" s="188"/>
    </row>
    <row r="34" spans="1:22" x14ac:dyDescent="0.2">
      <c r="P34" s="187"/>
      <c r="R34" s="188"/>
      <c r="S34" s="188"/>
      <c r="T34" s="188"/>
    </row>
    <row r="35" spans="1:22" x14ac:dyDescent="0.2">
      <c r="P35" s="187"/>
      <c r="R35" s="188"/>
      <c r="S35" s="188"/>
      <c r="T35" s="188"/>
    </row>
    <row r="36" spans="1:22" ht="37.5" customHeight="1" x14ac:dyDescent="0.2">
      <c r="P36" s="187"/>
      <c r="R36" s="188"/>
      <c r="S36" s="188"/>
      <c r="T36" s="188"/>
    </row>
    <row r="37" spans="1:22" ht="37.5" customHeight="1" x14ac:dyDescent="0.2">
      <c r="P37" s="187"/>
      <c r="R37" s="188"/>
      <c r="S37" s="188"/>
      <c r="T37" s="188"/>
    </row>
    <row r="38" spans="1:22" ht="52.5" customHeight="1" x14ac:dyDescent="0.2">
      <c r="P38" s="187"/>
      <c r="R38" s="188"/>
      <c r="S38" s="188"/>
      <c r="T38" s="188"/>
    </row>
    <row r="39" spans="1:22" ht="29.25" customHeight="1" thickBot="1" x14ac:dyDescent="0.4">
      <c r="A39" s="202" t="s">
        <v>25</v>
      </c>
      <c r="P39" s="187"/>
      <c r="R39" s="188"/>
      <c r="S39" s="188"/>
      <c r="T39" s="188"/>
    </row>
    <row r="40" spans="1:22" ht="19.5" thickBot="1" x14ac:dyDescent="0.35">
      <c r="A40" s="167"/>
      <c r="B40" s="168" t="s">
        <v>1</v>
      </c>
      <c r="C40" s="168" t="s">
        <v>2</v>
      </c>
      <c r="D40" s="168" t="s">
        <v>3</v>
      </c>
      <c r="E40" s="168" t="s">
        <v>4</v>
      </c>
      <c r="F40" s="169" t="s">
        <v>5</v>
      </c>
      <c r="G40" s="169" t="s">
        <v>6</v>
      </c>
      <c r="H40" s="169" t="s">
        <v>7</v>
      </c>
      <c r="I40" s="169" t="s">
        <v>8</v>
      </c>
      <c r="J40" s="169" t="s">
        <v>9</v>
      </c>
      <c r="K40" s="169" t="s">
        <v>10</v>
      </c>
      <c r="L40" s="168" t="s">
        <v>11</v>
      </c>
      <c r="M40" s="189" t="s">
        <v>12</v>
      </c>
      <c r="N40" s="189" t="s">
        <v>13</v>
      </c>
      <c r="O40" s="189" t="s">
        <v>14</v>
      </c>
      <c r="P40" s="189" t="s">
        <v>15</v>
      </c>
      <c r="Q40" s="189" t="s">
        <v>16</v>
      </c>
      <c r="R40" s="190" t="s">
        <v>610</v>
      </c>
      <c r="S40" s="190" t="s">
        <v>617</v>
      </c>
      <c r="T40" s="190" t="s">
        <v>637</v>
      </c>
      <c r="U40" s="171" t="s">
        <v>640</v>
      </c>
      <c r="V40" s="285" t="s">
        <v>646</v>
      </c>
    </row>
    <row r="41" spans="1:22" ht="18.75" x14ac:dyDescent="0.3">
      <c r="A41" s="172" t="s">
        <v>17</v>
      </c>
      <c r="B41" s="173">
        <v>59.698</v>
      </c>
      <c r="C41" s="173">
        <v>71.423500000000004</v>
      </c>
      <c r="D41" s="173">
        <v>87.925899999999999</v>
      </c>
      <c r="E41" s="173">
        <v>101.8387</v>
      </c>
      <c r="F41" s="174">
        <v>116.24380000000001</v>
      </c>
      <c r="G41" s="174">
        <v>98.218000000000004</v>
      </c>
      <c r="H41" s="174">
        <v>120.37310000000001</v>
      </c>
      <c r="I41" s="174">
        <v>136.69389999999999</v>
      </c>
      <c r="J41" s="174">
        <v>143.45609999999999</v>
      </c>
      <c r="K41" s="174">
        <v>154.994</v>
      </c>
      <c r="L41" s="173">
        <v>165.77359999999999</v>
      </c>
      <c r="M41" s="192">
        <v>179.578</v>
      </c>
      <c r="N41" s="192">
        <v>184.84299999999999</v>
      </c>
      <c r="O41" s="192">
        <v>206.64699999999999</v>
      </c>
      <c r="P41" s="192">
        <v>223.6</v>
      </c>
      <c r="Q41" s="192">
        <v>238.1</v>
      </c>
      <c r="R41" s="193">
        <v>239.88</v>
      </c>
      <c r="S41" s="193">
        <v>288.14550000000003</v>
      </c>
      <c r="T41" s="193">
        <v>346.22</v>
      </c>
      <c r="U41" s="176">
        <v>353.07907005800001</v>
      </c>
      <c r="V41" s="286">
        <v>353</v>
      </c>
    </row>
    <row r="42" spans="1:22" ht="18.75" x14ac:dyDescent="0.3">
      <c r="A42" s="177" t="s">
        <v>18</v>
      </c>
      <c r="B42" s="178">
        <v>71.354300000000009</v>
      </c>
      <c r="C42" s="178">
        <v>81.169699999999992</v>
      </c>
      <c r="D42" s="178">
        <v>100.78410000000001</v>
      </c>
      <c r="E42" s="178">
        <v>120.3895</v>
      </c>
      <c r="F42" s="179">
        <v>142.4479</v>
      </c>
      <c r="G42" s="179">
        <v>107.52889999999999</v>
      </c>
      <c r="H42" s="179">
        <v>134.1884</v>
      </c>
      <c r="I42" s="179">
        <v>152.5684</v>
      </c>
      <c r="J42" s="179">
        <v>154.0402</v>
      </c>
      <c r="K42" s="179">
        <v>156.97800000000001</v>
      </c>
      <c r="L42" s="178">
        <v>168.4323</v>
      </c>
      <c r="M42" s="203">
        <v>177.233</v>
      </c>
      <c r="N42" s="203">
        <v>180.92500000000001</v>
      </c>
      <c r="O42" s="203">
        <v>206.084</v>
      </c>
      <c r="P42" s="203">
        <v>228.2</v>
      </c>
      <c r="Q42" s="203">
        <v>237</v>
      </c>
      <c r="R42" s="204">
        <v>229.374</v>
      </c>
      <c r="S42" s="204">
        <v>289.60610000000003</v>
      </c>
      <c r="T42" s="204">
        <v>366.20699999999999</v>
      </c>
      <c r="U42" s="181">
        <v>343.31627045900001</v>
      </c>
      <c r="V42" s="287">
        <v>352.5</v>
      </c>
    </row>
    <row r="43" spans="1:22" ht="19.5" thickBot="1" x14ac:dyDescent="0.35">
      <c r="A43" s="205" t="s">
        <v>19</v>
      </c>
      <c r="B43" s="182">
        <v>-11.6563</v>
      </c>
      <c r="C43" s="182">
        <v>-9.7462</v>
      </c>
      <c r="D43" s="182">
        <v>-12.8582</v>
      </c>
      <c r="E43" s="182">
        <v>-18.550799999999999</v>
      </c>
      <c r="F43" s="183">
        <v>-26.204099999999997</v>
      </c>
      <c r="G43" s="183">
        <v>-9.3109000000000002</v>
      </c>
      <c r="H43" s="183">
        <v>-13.815299999999988</v>
      </c>
      <c r="I43" s="183">
        <v>-15.874499999999999</v>
      </c>
      <c r="J43" s="183">
        <v>-10.584100000000007</v>
      </c>
      <c r="K43" s="183">
        <v>-1.9840000000000089</v>
      </c>
      <c r="L43" s="182">
        <v>-2.6587000000000001</v>
      </c>
      <c r="M43" s="206">
        <v>2.3449999999999989</v>
      </c>
      <c r="N43" s="206">
        <v>3.9180000000000001</v>
      </c>
      <c r="O43" s="206">
        <v>0.5</v>
      </c>
      <c r="P43" s="206">
        <v>-4.5999999999999996</v>
      </c>
      <c r="Q43" s="206">
        <v>1.2</v>
      </c>
      <c r="R43" s="207">
        <v>10.506</v>
      </c>
      <c r="S43" s="207">
        <v>-1.4606300000000001</v>
      </c>
      <c r="T43" s="207">
        <v>-19.8</v>
      </c>
      <c r="U43" s="185">
        <v>9.7627995990000045</v>
      </c>
      <c r="V43" s="288">
        <v>0.5</v>
      </c>
    </row>
    <row r="44" spans="1:22" x14ac:dyDescent="0.2">
      <c r="R44" s="188"/>
      <c r="S44" s="188"/>
      <c r="T44" s="188"/>
      <c r="U44" s="187"/>
    </row>
    <row r="45" spans="1:22" ht="21.75" thickBot="1" x14ac:dyDescent="0.4">
      <c r="A45" s="202" t="s">
        <v>26</v>
      </c>
      <c r="R45" s="188"/>
      <c r="S45" s="188"/>
      <c r="T45" s="188"/>
      <c r="U45" s="187"/>
    </row>
    <row r="46" spans="1:22" ht="19.5" thickBot="1" x14ac:dyDescent="0.35">
      <c r="A46" s="167"/>
      <c r="B46" s="168" t="s">
        <v>27</v>
      </c>
      <c r="C46" s="168" t="s">
        <v>1</v>
      </c>
      <c r="D46" s="168" t="s">
        <v>2</v>
      </c>
      <c r="E46" s="168" t="s">
        <v>3</v>
      </c>
      <c r="F46" s="169" t="s">
        <v>4</v>
      </c>
      <c r="G46" s="169" t="s">
        <v>5</v>
      </c>
      <c r="H46" s="169" t="s">
        <v>6</v>
      </c>
      <c r="I46" s="169" t="s">
        <v>7</v>
      </c>
      <c r="J46" s="169" t="s">
        <v>8</v>
      </c>
      <c r="K46" s="169" t="s">
        <v>9</v>
      </c>
      <c r="L46" s="168" t="s">
        <v>10</v>
      </c>
      <c r="M46" s="189" t="s">
        <v>12</v>
      </c>
      <c r="N46" s="189" t="s">
        <v>13</v>
      </c>
      <c r="O46" s="189" t="s">
        <v>14</v>
      </c>
      <c r="P46" s="189" t="s">
        <v>15</v>
      </c>
      <c r="Q46" s="189" t="s">
        <v>16</v>
      </c>
      <c r="R46" s="190" t="s">
        <v>610</v>
      </c>
      <c r="S46" s="190" t="s">
        <v>617</v>
      </c>
      <c r="T46" s="190" t="s">
        <v>637</v>
      </c>
      <c r="U46" s="190" t="s">
        <v>640</v>
      </c>
      <c r="V46" s="285" t="s">
        <v>646</v>
      </c>
    </row>
    <row r="47" spans="1:22" ht="18.75" x14ac:dyDescent="0.3">
      <c r="A47" s="172" t="s">
        <v>17</v>
      </c>
      <c r="B47" s="173">
        <f t="shared" ref="B47:S48" si="4">(B5/B41)*100</f>
        <v>8.7811733726423</v>
      </c>
      <c r="C47" s="173">
        <f t="shared" si="4"/>
        <v>10.014161796887576</v>
      </c>
      <c r="D47" s="173">
        <f t="shared" si="4"/>
        <v>9.7552360976686039</v>
      </c>
      <c r="E47" s="173">
        <f t="shared" si="4"/>
        <v>9.9070838364983036</v>
      </c>
      <c r="F47" s="174">
        <f t="shared" si="4"/>
        <v>10.058402196934372</v>
      </c>
      <c r="G47" s="174">
        <f t="shared" si="4"/>
        <v>11.707915760858498</v>
      </c>
      <c r="H47" s="174">
        <f t="shared" si="4"/>
        <v>11.22108839931845</v>
      </c>
      <c r="I47" s="174">
        <f t="shared" si="4"/>
        <v>11.139949422761369</v>
      </c>
      <c r="J47" s="174">
        <f t="shared" si="4"/>
        <v>12.473006783259827</v>
      </c>
      <c r="K47" s="174">
        <f t="shared" si="4"/>
        <v>13.179338696336632</v>
      </c>
      <c r="L47" s="173">
        <f t="shared" si="4"/>
        <v>13.196603601538484</v>
      </c>
      <c r="M47" s="192">
        <f t="shared" si="4"/>
        <v>13.301480879060909</v>
      </c>
      <c r="N47" s="192">
        <f>(N5/N41)*100</f>
        <v>13.163845360116424</v>
      </c>
      <c r="O47" s="192">
        <f t="shared" si="4"/>
        <v>13.459145336249739</v>
      </c>
      <c r="P47" s="192">
        <f t="shared" si="4"/>
        <v>13.290419414132376</v>
      </c>
      <c r="Q47" s="192">
        <f t="shared" si="4"/>
        <v>13.34128328685426</v>
      </c>
      <c r="R47" s="193">
        <f t="shared" si="4"/>
        <v>14.302984825746206</v>
      </c>
      <c r="S47" s="193">
        <f t="shared" ref="S47:V47" si="5">(S5/S41)*100</f>
        <v>13.052608591839887</v>
      </c>
      <c r="T47" s="193">
        <f t="shared" si="5"/>
        <v>13.825477198024377</v>
      </c>
      <c r="U47" s="193">
        <f t="shared" si="5"/>
        <v>14.758632591685478</v>
      </c>
      <c r="V47" s="291">
        <f t="shared" si="5"/>
        <v>15.245737931161473</v>
      </c>
    </row>
    <row r="48" spans="1:22" ht="19.5" thickBot="1" x14ac:dyDescent="0.35">
      <c r="A48" s="194" t="s">
        <v>18</v>
      </c>
      <c r="B48" s="196">
        <f t="shared" si="4"/>
        <v>6.1754645284166427</v>
      </c>
      <c r="C48" s="196">
        <f t="shared" si="4"/>
        <v>6.7578448423488107</v>
      </c>
      <c r="D48" s="196">
        <f t="shared" si="4"/>
        <v>6.435753306325104</v>
      </c>
      <c r="E48" s="196">
        <f t="shared" si="4"/>
        <v>6.7036430344839051</v>
      </c>
      <c r="F48" s="197">
        <f t="shared" si="4"/>
        <v>7.2148515969698375</v>
      </c>
      <c r="G48" s="197">
        <f t="shared" si="4"/>
        <v>8.6479815891355738</v>
      </c>
      <c r="H48" s="197">
        <f t="shared" si="4"/>
        <v>8.1386575285196034</v>
      </c>
      <c r="I48" s="197">
        <f t="shared" si="4"/>
        <v>8.2772378218556373</v>
      </c>
      <c r="J48" s="197">
        <f t="shared" si="4"/>
        <v>8.8011957450068241</v>
      </c>
      <c r="K48" s="197">
        <f t="shared" si="4"/>
        <v>9.1175634267222154</v>
      </c>
      <c r="L48" s="196">
        <f t="shared" si="4"/>
        <v>8.9854757074504121</v>
      </c>
      <c r="M48" s="198">
        <f t="shared" si="4"/>
        <v>9.0662683264403334</v>
      </c>
      <c r="N48" s="198">
        <f t="shared" si="4"/>
        <v>9.5577693768135941</v>
      </c>
      <c r="O48" s="198">
        <f t="shared" si="4"/>
        <v>9.3578183866772768</v>
      </c>
      <c r="P48" s="198">
        <f t="shared" si="4"/>
        <v>8.7785928886941278</v>
      </c>
      <c r="Q48" s="198">
        <f t="shared" si="4"/>
        <v>8.9748857219409324</v>
      </c>
      <c r="R48" s="199">
        <f t="shared" si="4"/>
        <v>9.897808818785041</v>
      </c>
      <c r="S48" s="199">
        <f t="shared" si="4"/>
        <v>8.6210847554661303</v>
      </c>
      <c r="T48" s="199">
        <f t="shared" ref="T48" si="6">(T6/T42)*100</f>
        <v>8.8057776544413429</v>
      </c>
      <c r="U48" s="199">
        <f>(U6/U42)*100</f>
        <v>9.7281076283824159</v>
      </c>
      <c r="V48" s="292">
        <f>(V6/V42)*100</f>
        <v>10.160231538439715</v>
      </c>
    </row>
    <row r="49" spans="1:18" ht="6" customHeight="1" x14ac:dyDescent="0.2">
      <c r="R49" s="188"/>
    </row>
    <row r="50" spans="1:18" x14ac:dyDescent="0.2">
      <c r="A50" s="208" t="s">
        <v>23</v>
      </c>
      <c r="R50" s="188"/>
    </row>
    <row r="58" spans="1:18" x14ac:dyDescent="0.2">
      <c r="R58" s="187"/>
    </row>
  </sheetData>
  <pageMargins left="0.39370078740157483" right="0.35433070866141736" top="0.31496062992125984" bottom="0.19685039370078741" header="0.15748031496062992" footer="0.19685039370078741"/>
  <pageSetup paperSize="9" scale="75" orientation="landscape" r:id="rId1"/>
  <headerFooter alignWithMargins="0">
    <oddHeader>&amp;LMinisterstwo Rolnictwa i Rozwoju Wsi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8"/>
  <sheetViews>
    <sheetView showGridLines="0" showZeros="0" zoomScale="90" zoomScaleNormal="90" workbookViewId="0">
      <selection activeCell="M24" sqref="M24"/>
    </sheetView>
  </sheetViews>
  <sheetFormatPr defaultColWidth="9.140625" defaultRowHeight="12.75" x14ac:dyDescent="0.2"/>
  <cols>
    <col min="1" max="1" width="12.28515625" style="2" customWidth="1"/>
    <col min="2" max="2" width="9" style="2" bestFit="1" customWidth="1"/>
    <col min="3" max="3" width="8.5703125" style="2" customWidth="1"/>
    <col min="4" max="4" width="10.42578125" style="2" customWidth="1"/>
    <col min="5" max="5" width="10.7109375" style="2" customWidth="1"/>
    <col min="6" max="6" width="11.7109375" style="2" customWidth="1"/>
    <col min="7" max="7" width="8.5703125" style="2" customWidth="1"/>
    <col min="8" max="8" width="12.140625" style="2" bestFit="1" customWidth="1"/>
    <col min="9" max="9" width="12.5703125" style="2" bestFit="1" customWidth="1"/>
    <col min="10" max="10" width="12.140625" style="2" bestFit="1" customWidth="1"/>
    <col min="11" max="11" width="8.140625" style="2" customWidth="1"/>
    <col min="12" max="12" width="8.85546875" style="2" bestFit="1" customWidth="1"/>
    <col min="13" max="13" width="12.5703125" style="2" bestFit="1" customWidth="1"/>
    <col min="14" max="14" width="2.42578125" style="2" customWidth="1"/>
    <col min="15" max="15" width="14.140625" style="2" customWidth="1"/>
    <col min="16" max="17" width="10" style="2" customWidth="1"/>
    <col min="18" max="18" width="17.28515625" style="2" customWidth="1"/>
    <col min="19" max="19" width="10" style="2" customWidth="1"/>
    <col min="20" max="16384" width="9.140625" style="2"/>
  </cols>
  <sheetData>
    <row r="1" spans="1:21" x14ac:dyDescent="0.2">
      <c r="A1"/>
      <c r="B1"/>
      <c r="C1"/>
      <c r="D1"/>
      <c r="E1"/>
      <c r="F1"/>
      <c r="G1"/>
      <c r="H1"/>
    </row>
    <row r="2" spans="1:21" x14ac:dyDescent="0.2">
      <c r="A2"/>
      <c r="B2"/>
      <c r="C2"/>
      <c r="D2"/>
      <c r="E2"/>
      <c r="F2"/>
      <c r="G2"/>
      <c r="H2"/>
    </row>
    <row r="3" spans="1:21" ht="18.75" customHeight="1" x14ac:dyDescent="0.2">
      <c r="A3"/>
      <c r="B3"/>
      <c r="C3"/>
      <c r="D3"/>
      <c r="E3"/>
      <c r="F3"/>
      <c r="G3"/>
      <c r="H3"/>
    </row>
    <row r="4" spans="1:21" x14ac:dyDescent="0.2">
      <c r="A4"/>
      <c r="B4"/>
      <c r="C4"/>
      <c r="D4"/>
      <c r="E4"/>
      <c r="F4"/>
      <c r="G4"/>
      <c r="H4"/>
      <c r="M4" s="139"/>
    </row>
    <row r="5" spans="1:21" ht="15.75" customHeight="1" x14ac:dyDescent="0.25">
      <c r="A5"/>
      <c r="B5"/>
      <c r="C5"/>
      <c r="D5"/>
      <c r="E5"/>
      <c r="F5"/>
      <c r="G5"/>
      <c r="H5"/>
      <c r="M5" s="139"/>
      <c r="O5" s="140"/>
      <c r="P5" s="31"/>
      <c r="R5" s="140"/>
      <c r="U5" s="141"/>
    </row>
    <row r="6" spans="1:21" ht="15.75" customHeight="1" x14ac:dyDescent="0.25">
      <c r="A6"/>
      <c r="B6"/>
      <c r="C6"/>
      <c r="D6"/>
      <c r="E6"/>
      <c r="F6"/>
      <c r="G6"/>
      <c r="H6"/>
      <c r="M6" s="139"/>
      <c r="O6" s="140"/>
      <c r="P6" s="143"/>
      <c r="R6" s="140"/>
      <c r="U6" s="141"/>
    </row>
    <row r="7" spans="1:21" ht="15.75" customHeight="1" x14ac:dyDescent="0.25">
      <c r="A7"/>
      <c r="B7"/>
      <c r="C7"/>
      <c r="D7"/>
      <c r="E7"/>
      <c r="F7"/>
      <c r="G7"/>
      <c r="H7"/>
      <c r="M7" s="139"/>
      <c r="O7" s="140"/>
      <c r="P7" s="143"/>
      <c r="R7" s="140"/>
      <c r="U7" s="141"/>
    </row>
    <row r="8" spans="1:21" ht="15.75" customHeight="1" x14ac:dyDescent="0.25">
      <c r="A8"/>
      <c r="B8"/>
      <c r="C8"/>
      <c r="D8"/>
      <c r="E8"/>
      <c r="F8"/>
      <c r="G8"/>
      <c r="H8"/>
      <c r="M8" s="139"/>
      <c r="O8" s="140"/>
      <c r="P8" s="143"/>
      <c r="R8" s="140"/>
      <c r="U8" s="141"/>
    </row>
    <row r="9" spans="1:21" ht="15.75" customHeight="1" x14ac:dyDescent="0.25">
      <c r="A9"/>
      <c r="B9"/>
      <c r="C9"/>
      <c r="D9"/>
      <c r="E9"/>
      <c r="F9"/>
      <c r="G9"/>
      <c r="H9"/>
      <c r="M9" s="139"/>
      <c r="O9" s="140"/>
      <c r="P9" s="143"/>
      <c r="R9" s="140"/>
      <c r="U9" s="141"/>
    </row>
    <row r="10" spans="1:21" ht="15.75" customHeight="1" x14ac:dyDescent="0.25">
      <c r="A10"/>
      <c r="B10"/>
      <c r="C10"/>
      <c r="D10"/>
      <c r="E10"/>
      <c r="F10"/>
      <c r="G10"/>
      <c r="H10"/>
      <c r="M10" s="139"/>
      <c r="O10" s="140"/>
      <c r="P10" s="143"/>
      <c r="R10" s="140"/>
      <c r="U10" s="141"/>
    </row>
    <row r="11" spans="1:21" ht="15.75" customHeight="1" x14ac:dyDescent="0.25">
      <c r="A11"/>
      <c r="B11"/>
      <c r="C11"/>
      <c r="D11"/>
      <c r="E11"/>
      <c r="F11"/>
      <c r="G11"/>
      <c r="H11"/>
      <c r="M11" s="139"/>
      <c r="O11" s="140"/>
      <c r="P11" s="143"/>
    </row>
    <row r="12" spans="1:21" ht="15.75" customHeight="1" x14ac:dyDescent="0.25">
      <c r="A12"/>
      <c r="B12"/>
      <c r="C12"/>
      <c r="D12"/>
      <c r="E12"/>
      <c r="F12"/>
      <c r="G12"/>
      <c r="H12"/>
      <c r="O12" s="144"/>
      <c r="P12" s="143"/>
    </row>
    <row r="13" spans="1:21" ht="15.75" customHeight="1" x14ac:dyDescent="0.25">
      <c r="A13"/>
      <c r="B13"/>
      <c r="C13"/>
      <c r="D13"/>
      <c r="E13"/>
      <c r="F13"/>
      <c r="G13"/>
      <c r="H13"/>
      <c r="O13" s="144"/>
      <c r="P13" s="143"/>
    </row>
    <row r="14" spans="1:21" ht="15.75" customHeight="1" x14ac:dyDescent="0.25">
      <c r="A14"/>
      <c r="B14"/>
      <c r="C14"/>
      <c r="D14"/>
      <c r="E14"/>
      <c r="F14"/>
      <c r="G14"/>
      <c r="H14"/>
      <c r="O14" s="144"/>
      <c r="P14" s="141"/>
    </row>
    <row r="15" spans="1:21" ht="15.75" customHeight="1" x14ac:dyDescent="0.2">
      <c r="A15"/>
      <c r="B15"/>
      <c r="C15"/>
      <c r="D15"/>
      <c r="E15"/>
      <c r="F15"/>
      <c r="G15"/>
      <c r="H15"/>
    </row>
    <row r="16" spans="1:21" ht="15.75" customHeight="1" x14ac:dyDescent="0.25">
      <c r="A16"/>
      <c r="B16"/>
      <c r="C16"/>
      <c r="D16"/>
      <c r="E16"/>
      <c r="F16"/>
      <c r="G16"/>
      <c r="H16"/>
      <c r="O16" s="31"/>
    </row>
    <row r="17" spans="1:8" ht="15.75" customHeight="1" x14ac:dyDescent="0.2">
      <c r="A17"/>
      <c r="B17"/>
      <c r="C17"/>
      <c r="D17"/>
      <c r="E17"/>
      <c r="F17"/>
      <c r="G17"/>
      <c r="H17"/>
    </row>
    <row r="18" spans="1:8" ht="4.5" customHeight="1" x14ac:dyDescent="0.2">
      <c r="A18"/>
      <c r="B18"/>
      <c r="C18"/>
      <c r="D18"/>
      <c r="E18"/>
      <c r="F18"/>
      <c r="G18"/>
      <c r="H18"/>
    </row>
    <row r="19" spans="1:8" ht="18" customHeight="1" x14ac:dyDescent="0.2">
      <c r="A19"/>
      <c r="B19"/>
      <c r="C19"/>
      <c r="D19"/>
      <c r="E19"/>
      <c r="F19"/>
      <c r="G19"/>
      <c r="H19"/>
    </row>
    <row r="20" spans="1:8" ht="15" customHeight="1" x14ac:dyDescent="0.2">
      <c r="A20"/>
      <c r="B20"/>
      <c r="C20"/>
      <c r="D20"/>
      <c r="E20"/>
      <c r="F20"/>
      <c r="G20"/>
      <c r="H20"/>
    </row>
    <row r="21" spans="1:8" ht="15" customHeight="1" x14ac:dyDescent="0.2">
      <c r="A21"/>
      <c r="B21"/>
      <c r="C21"/>
      <c r="D21"/>
      <c r="E21"/>
      <c r="F21"/>
      <c r="G21"/>
      <c r="H21"/>
    </row>
    <row r="22" spans="1:8" ht="15" customHeight="1" x14ac:dyDescent="0.2"/>
    <row r="23" spans="1:8" ht="12" customHeight="1" x14ac:dyDescent="0.2"/>
    <row r="24" spans="1:8" ht="15" customHeight="1" x14ac:dyDescent="0.2"/>
    <row r="25" spans="1:8" ht="15" customHeight="1" x14ac:dyDescent="0.2"/>
    <row r="26" spans="1:8" ht="15" customHeight="1" x14ac:dyDescent="0.2"/>
    <row r="27" spans="1:8" ht="15" customHeight="1" x14ac:dyDescent="0.2"/>
    <row r="28" spans="1:8" ht="15" customHeight="1" x14ac:dyDescent="0.2"/>
    <row r="29" spans="1:8" ht="15" customHeight="1" x14ac:dyDescent="0.2"/>
    <row r="30" spans="1:8" ht="15" customHeight="1" x14ac:dyDescent="0.2"/>
    <row r="31" spans="1:8" ht="15" customHeight="1" x14ac:dyDescent="0.2"/>
    <row r="32" spans="1:8" ht="1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53" spans="1:27" s="147" customForma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5" spans="1:27" ht="18.75" x14ac:dyDescent="0.3">
      <c r="A55" s="148"/>
    </row>
    <row r="68" spans="1:1" ht="15.75" x14ac:dyDescent="0.25">
      <c r="A68" s="10"/>
    </row>
  </sheetData>
  <printOptions horizontalCentered="1"/>
  <pageMargins left="0.19685039370078741" right="0.15748031496062992" top="0.94488188976377963" bottom="0.43307086614173229" header="0.19685039370078741" footer="0.23622047244094491"/>
  <pageSetup paperSize="9" scale="75" orientation="landscape" r:id="rId1"/>
  <headerFooter alignWithMargins="0">
    <oddHeader>&amp;L&amp;"-,Pogrubiona kursywa"&amp;12Ministerstwo Rolnictwa i Rozwoju Wsi&amp;C&amp;"-,Standardowy"
&amp;8
&amp;14Polski handel zagraniczny towarami rolno-spożywczymi (dział PCN 01-24)
w latach 2020 - 2024- dane ostateczne!</oddHeader>
    <oddFooter>&amp;L&amp;"-,Pogrubiona kursywa"&amp;12Źródło: Min. Finansów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L36"/>
  <sheetViews>
    <sheetView showGridLines="0" showZeros="0" zoomScale="90" zoomScaleNormal="90" workbookViewId="0">
      <selection activeCell="I12" sqref="I12"/>
    </sheetView>
  </sheetViews>
  <sheetFormatPr defaultColWidth="10.140625" defaultRowHeight="12.75" x14ac:dyDescent="0.2"/>
  <cols>
    <col min="1" max="1" width="4.140625" style="2" bestFit="1" customWidth="1"/>
    <col min="2" max="2" width="48.28515625" style="2" customWidth="1"/>
    <col min="3" max="12" width="11" style="2" customWidth="1"/>
    <col min="13" max="256" width="10.140625" style="2"/>
    <col min="257" max="257" width="4.140625" style="2" bestFit="1" customWidth="1"/>
    <col min="258" max="258" width="45.28515625" style="2" customWidth="1"/>
    <col min="259" max="268" width="11.140625" style="2" bestFit="1" customWidth="1"/>
    <col min="269" max="512" width="10.140625" style="2"/>
    <col min="513" max="513" width="4.140625" style="2" bestFit="1" customWidth="1"/>
    <col min="514" max="514" width="45.28515625" style="2" customWidth="1"/>
    <col min="515" max="524" width="11.140625" style="2" bestFit="1" customWidth="1"/>
    <col min="525" max="768" width="10.140625" style="2"/>
    <col min="769" max="769" width="4.140625" style="2" bestFit="1" customWidth="1"/>
    <col min="770" max="770" width="45.28515625" style="2" customWidth="1"/>
    <col min="771" max="780" width="11.140625" style="2" bestFit="1" customWidth="1"/>
    <col min="781" max="1024" width="10.140625" style="2"/>
    <col min="1025" max="1025" width="4.140625" style="2" bestFit="1" customWidth="1"/>
    <col min="1026" max="1026" width="45.28515625" style="2" customWidth="1"/>
    <col min="1027" max="1036" width="11.140625" style="2" bestFit="1" customWidth="1"/>
    <col min="1037" max="1280" width="10.140625" style="2"/>
    <col min="1281" max="1281" width="4.140625" style="2" bestFit="1" customWidth="1"/>
    <col min="1282" max="1282" width="45.28515625" style="2" customWidth="1"/>
    <col min="1283" max="1292" width="11.140625" style="2" bestFit="1" customWidth="1"/>
    <col min="1293" max="1536" width="10.140625" style="2"/>
    <col min="1537" max="1537" width="4.140625" style="2" bestFit="1" customWidth="1"/>
    <col min="1538" max="1538" width="45.28515625" style="2" customWidth="1"/>
    <col min="1539" max="1548" width="11.140625" style="2" bestFit="1" customWidth="1"/>
    <col min="1549" max="1792" width="10.140625" style="2"/>
    <col min="1793" max="1793" width="4.140625" style="2" bestFit="1" customWidth="1"/>
    <col min="1794" max="1794" width="45.28515625" style="2" customWidth="1"/>
    <col min="1795" max="1804" width="11.140625" style="2" bestFit="1" customWidth="1"/>
    <col min="1805" max="2048" width="10.140625" style="2"/>
    <col min="2049" max="2049" width="4.140625" style="2" bestFit="1" customWidth="1"/>
    <col min="2050" max="2050" width="45.28515625" style="2" customWidth="1"/>
    <col min="2051" max="2060" width="11.140625" style="2" bestFit="1" customWidth="1"/>
    <col min="2061" max="2304" width="10.140625" style="2"/>
    <col min="2305" max="2305" width="4.140625" style="2" bestFit="1" customWidth="1"/>
    <col min="2306" max="2306" width="45.28515625" style="2" customWidth="1"/>
    <col min="2307" max="2316" width="11.140625" style="2" bestFit="1" customWidth="1"/>
    <col min="2317" max="2560" width="10.140625" style="2"/>
    <col min="2561" max="2561" width="4.140625" style="2" bestFit="1" customWidth="1"/>
    <col min="2562" max="2562" width="45.28515625" style="2" customWidth="1"/>
    <col min="2563" max="2572" width="11.140625" style="2" bestFit="1" customWidth="1"/>
    <col min="2573" max="2816" width="10.140625" style="2"/>
    <col min="2817" max="2817" width="4.140625" style="2" bestFit="1" customWidth="1"/>
    <col min="2818" max="2818" width="45.28515625" style="2" customWidth="1"/>
    <col min="2819" max="2828" width="11.140625" style="2" bestFit="1" customWidth="1"/>
    <col min="2829" max="3072" width="10.140625" style="2"/>
    <col min="3073" max="3073" width="4.140625" style="2" bestFit="1" customWidth="1"/>
    <col min="3074" max="3074" width="45.28515625" style="2" customWidth="1"/>
    <col min="3075" max="3084" width="11.140625" style="2" bestFit="1" customWidth="1"/>
    <col min="3085" max="3328" width="10.140625" style="2"/>
    <col min="3329" max="3329" width="4.140625" style="2" bestFit="1" customWidth="1"/>
    <col min="3330" max="3330" width="45.28515625" style="2" customWidth="1"/>
    <col min="3331" max="3340" width="11.140625" style="2" bestFit="1" customWidth="1"/>
    <col min="3341" max="3584" width="10.140625" style="2"/>
    <col min="3585" max="3585" width="4.140625" style="2" bestFit="1" customWidth="1"/>
    <col min="3586" max="3586" width="45.28515625" style="2" customWidth="1"/>
    <col min="3587" max="3596" width="11.140625" style="2" bestFit="1" customWidth="1"/>
    <col min="3597" max="3840" width="10.140625" style="2"/>
    <col min="3841" max="3841" width="4.140625" style="2" bestFit="1" customWidth="1"/>
    <col min="3842" max="3842" width="45.28515625" style="2" customWidth="1"/>
    <col min="3843" max="3852" width="11.140625" style="2" bestFit="1" customWidth="1"/>
    <col min="3853" max="4096" width="10.140625" style="2"/>
    <col min="4097" max="4097" width="4.140625" style="2" bestFit="1" customWidth="1"/>
    <col min="4098" max="4098" width="45.28515625" style="2" customWidth="1"/>
    <col min="4099" max="4108" width="11.140625" style="2" bestFit="1" customWidth="1"/>
    <col min="4109" max="4352" width="10.140625" style="2"/>
    <col min="4353" max="4353" width="4.140625" style="2" bestFit="1" customWidth="1"/>
    <col min="4354" max="4354" width="45.28515625" style="2" customWidth="1"/>
    <col min="4355" max="4364" width="11.140625" style="2" bestFit="1" customWidth="1"/>
    <col min="4365" max="4608" width="10.140625" style="2"/>
    <col min="4609" max="4609" width="4.140625" style="2" bestFit="1" customWidth="1"/>
    <col min="4610" max="4610" width="45.28515625" style="2" customWidth="1"/>
    <col min="4611" max="4620" width="11.140625" style="2" bestFit="1" customWidth="1"/>
    <col min="4621" max="4864" width="10.140625" style="2"/>
    <col min="4865" max="4865" width="4.140625" style="2" bestFit="1" customWidth="1"/>
    <col min="4866" max="4866" width="45.28515625" style="2" customWidth="1"/>
    <col min="4867" max="4876" width="11.140625" style="2" bestFit="1" customWidth="1"/>
    <col min="4877" max="5120" width="10.140625" style="2"/>
    <col min="5121" max="5121" width="4.140625" style="2" bestFit="1" customWidth="1"/>
    <col min="5122" max="5122" width="45.28515625" style="2" customWidth="1"/>
    <col min="5123" max="5132" width="11.140625" style="2" bestFit="1" customWidth="1"/>
    <col min="5133" max="5376" width="10.140625" style="2"/>
    <col min="5377" max="5377" width="4.140625" style="2" bestFit="1" customWidth="1"/>
    <col min="5378" max="5378" width="45.28515625" style="2" customWidth="1"/>
    <col min="5379" max="5388" width="11.140625" style="2" bestFit="1" customWidth="1"/>
    <col min="5389" max="5632" width="10.140625" style="2"/>
    <col min="5633" max="5633" width="4.140625" style="2" bestFit="1" customWidth="1"/>
    <col min="5634" max="5634" width="45.28515625" style="2" customWidth="1"/>
    <col min="5635" max="5644" width="11.140625" style="2" bestFit="1" customWidth="1"/>
    <col min="5645" max="5888" width="10.140625" style="2"/>
    <col min="5889" max="5889" width="4.140625" style="2" bestFit="1" customWidth="1"/>
    <col min="5890" max="5890" width="45.28515625" style="2" customWidth="1"/>
    <col min="5891" max="5900" width="11.140625" style="2" bestFit="1" customWidth="1"/>
    <col min="5901" max="6144" width="10.140625" style="2"/>
    <col min="6145" max="6145" width="4.140625" style="2" bestFit="1" customWidth="1"/>
    <col min="6146" max="6146" width="45.28515625" style="2" customWidth="1"/>
    <col min="6147" max="6156" width="11.140625" style="2" bestFit="1" customWidth="1"/>
    <col min="6157" max="6400" width="10.140625" style="2"/>
    <col min="6401" max="6401" width="4.140625" style="2" bestFit="1" customWidth="1"/>
    <col min="6402" max="6402" width="45.28515625" style="2" customWidth="1"/>
    <col min="6403" max="6412" width="11.140625" style="2" bestFit="1" customWidth="1"/>
    <col min="6413" max="6656" width="10.140625" style="2"/>
    <col min="6657" max="6657" width="4.140625" style="2" bestFit="1" customWidth="1"/>
    <col min="6658" max="6658" width="45.28515625" style="2" customWidth="1"/>
    <col min="6659" max="6668" width="11.140625" style="2" bestFit="1" customWidth="1"/>
    <col min="6669" max="6912" width="10.140625" style="2"/>
    <col min="6913" max="6913" width="4.140625" style="2" bestFit="1" customWidth="1"/>
    <col min="6914" max="6914" width="45.28515625" style="2" customWidth="1"/>
    <col min="6915" max="6924" width="11.140625" style="2" bestFit="1" customWidth="1"/>
    <col min="6925" max="7168" width="10.140625" style="2"/>
    <col min="7169" max="7169" width="4.140625" style="2" bestFit="1" customWidth="1"/>
    <col min="7170" max="7170" width="45.28515625" style="2" customWidth="1"/>
    <col min="7171" max="7180" width="11.140625" style="2" bestFit="1" customWidth="1"/>
    <col min="7181" max="7424" width="10.140625" style="2"/>
    <col min="7425" max="7425" width="4.140625" style="2" bestFit="1" customWidth="1"/>
    <col min="7426" max="7426" width="45.28515625" style="2" customWidth="1"/>
    <col min="7427" max="7436" width="11.140625" style="2" bestFit="1" customWidth="1"/>
    <col min="7437" max="7680" width="10.140625" style="2"/>
    <col min="7681" max="7681" width="4.140625" style="2" bestFit="1" customWidth="1"/>
    <col min="7682" max="7682" width="45.28515625" style="2" customWidth="1"/>
    <col min="7683" max="7692" width="11.140625" style="2" bestFit="1" customWidth="1"/>
    <col min="7693" max="7936" width="10.140625" style="2"/>
    <col min="7937" max="7937" width="4.140625" style="2" bestFit="1" customWidth="1"/>
    <col min="7938" max="7938" width="45.28515625" style="2" customWidth="1"/>
    <col min="7939" max="7948" width="11.140625" style="2" bestFit="1" customWidth="1"/>
    <col min="7949" max="8192" width="10.140625" style="2"/>
    <col min="8193" max="8193" width="4.140625" style="2" bestFit="1" customWidth="1"/>
    <col min="8194" max="8194" width="45.28515625" style="2" customWidth="1"/>
    <col min="8195" max="8204" width="11.140625" style="2" bestFit="1" customWidth="1"/>
    <col min="8205" max="8448" width="10.140625" style="2"/>
    <col min="8449" max="8449" width="4.140625" style="2" bestFit="1" customWidth="1"/>
    <col min="8450" max="8450" width="45.28515625" style="2" customWidth="1"/>
    <col min="8451" max="8460" width="11.140625" style="2" bestFit="1" customWidth="1"/>
    <col min="8461" max="8704" width="10.140625" style="2"/>
    <col min="8705" max="8705" width="4.140625" style="2" bestFit="1" customWidth="1"/>
    <col min="8706" max="8706" width="45.28515625" style="2" customWidth="1"/>
    <col min="8707" max="8716" width="11.140625" style="2" bestFit="1" customWidth="1"/>
    <col min="8717" max="8960" width="10.140625" style="2"/>
    <col min="8961" max="8961" width="4.140625" style="2" bestFit="1" customWidth="1"/>
    <col min="8962" max="8962" width="45.28515625" style="2" customWidth="1"/>
    <col min="8963" max="8972" width="11.140625" style="2" bestFit="1" customWidth="1"/>
    <col min="8973" max="9216" width="10.140625" style="2"/>
    <col min="9217" max="9217" width="4.140625" style="2" bestFit="1" customWidth="1"/>
    <col min="9218" max="9218" width="45.28515625" style="2" customWidth="1"/>
    <col min="9219" max="9228" width="11.140625" style="2" bestFit="1" customWidth="1"/>
    <col min="9229" max="9472" width="10.140625" style="2"/>
    <col min="9473" max="9473" width="4.140625" style="2" bestFit="1" customWidth="1"/>
    <col min="9474" max="9474" width="45.28515625" style="2" customWidth="1"/>
    <col min="9475" max="9484" width="11.140625" style="2" bestFit="1" customWidth="1"/>
    <col min="9485" max="9728" width="10.140625" style="2"/>
    <col min="9729" max="9729" width="4.140625" style="2" bestFit="1" customWidth="1"/>
    <col min="9730" max="9730" width="45.28515625" style="2" customWidth="1"/>
    <col min="9731" max="9740" width="11.140625" style="2" bestFit="1" customWidth="1"/>
    <col min="9741" max="9984" width="10.140625" style="2"/>
    <col min="9985" max="9985" width="4.140625" style="2" bestFit="1" customWidth="1"/>
    <col min="9986" max="9986" width="45.28515625" style="2" customWidth="1"/>
    <col min="9987" max="9996" width="11.140625" style="2" bestFit="1" customWidth="1"/>
    <col min="9997" max="10240" width="10.140625" style="2"/>
    <col min="10241" max="10241" width="4.140625" style="2" bestFit="1" customWidth="1"/>
    <col min="10242" max="10242" width="45.28515625" style="2" customWidth="1"/>
    <col min="10243" max="10252" width="11.140625" style="2" bestFit="1" customWidth="1"/>
    <col min="10253" max="10496" width="10.140625" style="2"/>
    <col min="10497" max="10497" width="4.140625" style="2" bestFit="1" customWidth="1"/>
    <col min="10498" max="10498" width="45.28515625" style="2" customWidth="1"/>
    <col min="10499" max="10508" width="11.140625" style="2" bestFit="1" customWidth="1"/>
    <col min="10509" max="10752" width="10.140625" style="2"/>
    <col min="10753" max="10753" width="4.140625" style="2" bestFit="1" customWidth="1"/>
    <col min="10754" max="10754" width="45.28515625" style="2" customWidth="1"/>
    <col min="10755" max="10764" width="11.140625" style="2" bestFit="1" customWidth="1"/>
    <col min="10765" max="11008" width="10.140625" style="2"/>
    <col min="11009" max="11009" width="4.140625" style="2" bestFit="1" customWidth="1"/>
    <col min="11010" max="11010" width="45.28515625" style="2" customWidth="1"/>
    <col min="11011" max="11020" width="11.140625" style="2" bestFit="1" customWidth="1"/>
    <col min="11021" max="11264" width="10.140625" style="2"/>
    <col min="11265" max="11265" width="4.140625" style="2" bestFit="1" customWidth="1"/>
    <col min="11266" max="11266" width="45.28515625" style="2" customWidth="1"/>
    <col min="11267" max="11276" width="11.140625" style="2" bestFit="1" customWidth="1"/>
    <col min="11277" max="11520" width="10.140625" style="2"/>
    <col min="11521" max="11521" width="4.140625" style="2" bestFit="1" customWidth="1"/>
    <col min="11522" max="11522" width="45.28515625" style="2" customWidth="1"/>
    <col min="11523" max="11532" width="11.140625" style="2" bestFit="1" customWidth="1"/>
    <col min="11533" max="11776" width="10.140625" style="2"/>
    <col min="11777" max="11777" width="4.140625" style="2" bestFit="1" customWidth="1"/>
    <col min="11778" max="11778" width="45.28515625" style="2" customWidth="1"/>
    <col min="11779" max="11788" width="11.140625" style="2" bestFit="1" customWidth="1"/>
    <col min="11789" max="12032" width="10.140625" style="2"/>
    <col min="12033" max="12033" width="4.140625" style="2" bestFit="1" customWidth="1"/>
    <col min="12034" max="12034" width="45.28515625" style="2" customWidth="1"/>
    <col min="12035" max="12044" width="11.140625" style="2" bestFit="1" customWidth="1"/>
    <col min="12045" max="12288" width="10.140625" style="2"/>
    <col min="12289" max="12289" width="4.140625" style="2" bestFit="1" customWidth="1"/>
    <col min="12290" max="12290" width="45.28515625" style="2" customWidth="1"/>
    <col min="12291" max="12300" width="11.140625" style="2" bestFit="1" customWidth="1"/>
    <col min="12301" max="12544" width="10.140625" style="2"/>
    <col min="12545" max="12545" width="4.140625" style="2" bestFit="1" customWidth="1"/>
    <col min="12546" max="12546" width="45.28515625" style="2" customWidth="1"/>
    <col min="12547" max="12556" width="11.140625" style="2" bestFit="1" customWidth="1"/>
    <col min="12557" max="12800" width="10.140625" style="2"/>
    <col min="12801" max="12801" width="4.140625" style="2" bestFit="1" customWidth="1"/>
    <col min="12802" max="12802" width="45.28515625" style="2" customWidth="1"/>
    <col min="12803" max="12812" width="11.140625" style="2" bestFit="1" customWidth="1"/>
    <col min="12813" max="13056" width="10.140625" style="2"/>
    <col min="13057" max="13057" width="4.140625" style="2" bestFit="1" customWidth="1"/>
    <col min="13058" max="13058" width="45.28515625" style="2" customWidth="1"/>
    <col min="13059" max="13068" width="11.140625" style="2" bestFit="1" customWidth="1"/>
    <col min="13069" max="13312" width="10.140625" style="2"/>
    <col min="13313" max="13313" width="4.140625" style="2" bestFit="1" customWidth="1"/>
    <col min="13314" max="13314" width="45.28515625" style="2" customWidth="1"/>
    <col min="13315" max="13324" width="11.140625" style="2" bestFit="1" customWidth="1"/>
    <col min="13325" max="13568" width="10.140625" style="2"/>
    <col min="13569" max="13569" width="4.140625" style="2" bestFit="1" customWidth="1"/>
    <col min="13570" max="13570" width="45.28515625" style="2" customWidth="1"/>
    <col min="13571" max="13580" width="11.140625" style="2" bestFit="1" customWidth="1"/>
    <col min="13581" max="13824" width="10.140625" style="2"/>
    <col min="13825" max="13825" width="4.140625" style="2" bestFit="1" customWidth="1"/>
    <col min="13826" max="13826" width="45.28515625" style="2" customWidth="1"/>
    <col min="13827" max="13836" width="11.140625" style="2" bestFit="1" customWidth="1"/>
    <col min="13837" max="14080" width="10.140625" style="2"/>
    <col min="14081" max="14081" width="4.140625" style="2" bestFit="1" customWidth="1"/>
    <col min="14082" max="14082" width="45.28515625" style="2" customWidth="1"/>
    <col min="14083" max="14092" width="11.140625" style="2" bestFit="1" customWidth="1"/>
    <col min="14093" max="14336" width="10.140625" style="2"/>
    <col min="14337" max="14337" width="4.140625" style="2" bestFit="1" customWidth="1"/>
    <col min="14338" max="14338" width="45.28515625" style="2" customWidth="1"/>
    <col min="14339" max="14348" width="11.140625" style="2" bestFit="1" customWidth="1"/>
    <col min="14349" max="14592" width="10.140625" style="2"/>
    <col min="14593" max="14593" width="4.140625" style="2" bestFit="1" customWidth="1"/>
    <col min="14594" max="14594" width="45.28515625" style="2" customWidth="1"/>
    <col min="14595" max="14604" width="11.140625" style="2" bestFit="1" customWidth="1"/>
    <col min="14605" max="14848" width="10.140625" style="2"/>
    <col min="14849" max="14849" width="4.140625" style="2" bestFit="1" customWidth="1"/>
    <col min="14850" max="14850" width="45.28515625" style="2" customWidth="1"/>
    <col min="14851" max="14860" width="11.140625" style="2" bestFit="1" customWidth="1"/>
    <col min="14861" max="15104" width="10.140625" style="2"/>
    <col min="15105" max="15105" width="4.140625" style="2" bestFit="1" customWidth="1"/>
    <col min="15106" max="15106" width="45.28515625" style="2" customWidth="1"/>
    <col min="15107" max="15116" width="11.140625" style="2" bestFit="1" customWidth="1"/>
    <col min="15117" max="15360" width="10.140625" style="2"/>
    <col min="15361" max="15361" width="4.140625" style="2" bestFit="1" customWidth="1"/>
    <col min="15362" max="15362" width="45.28515625" style="2" customWidth="1"/>
    <col min="15363" max="15372" width="11.140625" style="2" bestFit="1" customWidth="1"/>
    <col min="15373" max="15616" width="10.140625" style="2"/>
    <col min="15617" max="15617" width="4.140625" style="2" bestFit="1" customWidth="1"/>
    <col min="15618" max="15618" width="45.28515625" style="2" customWidth="1"/>
    <col min="15619" max="15628" width="11.140625" style="2" bestFit="1" customWidth="1"/>
    <col min="15629" max="15872" width="10.140625" style="2"/>
    <col min="15873" max="15873" width="4.140625" style="2" bestFit="1" customWidth="1"/>
    <col min="15874" max="15874" width="45.28515625" style="2" customWidth="1"/>
    <col min="15875" max="15884" width="11.140625" style="2" bestFit="1" customWidth="1"/>
    <col min="15885" max="16128" width="10.140625" style="2"/>
    <col min="16129" max="16129" width="4.140625" style="2" bestFit="1" customWidth="1"/>
    <col min="16130" max="16130" width="45.28515625" style="2" customWidth="1"/>
    <col min="16131" max="16140" width="11.140625" style="2" bestFit="1" customWidth="1"/>
    <col min="16141" max="16384" width="10.140625" style="2"/>
  </cols>
  <sheetData>
    <row r="1" spans="1:12" ht="13.5" thickBot="1" x14ac:dyDescent="0.25">
      <c r="A1" s="87"/>
    </row>
    <row r="2" spans="1:12" ht="15" x14ac:dyDescent="0.2">
      <c r="A2" s="88"/>
      <c r="B2" s="89"/>
      <c r="C2" s="4" t="s">
        <v>28</v>
      </c>
      <c r="D2" s="5"/>
      <c r="E2" s="5"/>
      <c r="F2" s="6"/>
      <c r="G2" s="4" t="s">
        <v>29</v>
      </c>
      <c r="H2" s="5"/>
      <c r="I2" s="5"/>
      <c r="J2" s="6"/>
      <c r="K2" s="4" t="s">
        <v>30</v>
      </c>
      <c r="L2" s="7"/>
    </row>
    <row r="3" spans="1:12" ht="15" x14ac:dyDescent="0.25">
      <c r="A3" s="90" t="s">
        <v>31</v>
      </c>
      <c r="B3" s="91" t="s">
        <v>32</v>
      </c>
      <c r="C3" s="215" t="s">
        <v>597</v>
      </c>
      <c r="D3" s="215"/>
      <c r="E3" s="215" t="s">
        <v>598</v>
      </c>
      <c r="F3" s="216"/>
      <c r="G3" s="215" t="s">
        <v>597</v>
      </c>
      <c r="H3" s="215"/>
      <c r="I3" s="215" t="s">
        <v>598</v>
      </c>
      <c r="J3" s="216"/>
      <c r="K3" s="215" t="s">
        <v>597</v>
      </c>
      <c r="L3" s="217"/>
    </row>
    <row r="4" spans="1:12" ht="13.5" thickBot="1" x14ac:dyDescent="0.25">
      <c r="A4" s="92"/>
      <c r="B4" s="93"/>
      <c r="C4" s="210" t="s">
        <v>640</v>
      </c>
      <c r="D4" s="316" t="s">
        <v>646</v>
      </c>
      <c r="E4" s="210" t="s">
        <v>640</v>
      </c>
      <c r="F4" s="317" t="s">
        <v>646</v>
      </c>
      <c r="G4" s="210" t="s">
        <v>640</v>
      </c>
      <c r="H4" s="316" t="s">
        <v>646</v>
      </c>
      <c r="I4" s="210" t="s">
        <v>640</v>
      </c>
      <c r="J4" s="316" t="s">
        <v>646</v>
      </c>
      <c r="K4" s="210" t="s">
        <v>640</v>
      </c>
      <c r="L4" s="367" t="s">
        <v>646</v>
      </c>
    </row>
    <row r="5" spans="1:12" x14ac:dyDescent="0.2">
      <c r="A5" s="94" t="s">
        <v>548</v>
      </c>
      <c r="B5" s="95"/>
      <c r="C5" s="348">
        <v>52109.642707999992</v>
      </c>
      <c r="D5" s="349">
        <v>53817.454897000003</v>
      </c>
      <c r="E5" s="348">
        <v>0</v>
      </c>
      <c r="F5" s="350">
        <v>0</v>
      </c>
      <c r="G5" s="348">
        <v>33398.176295999991</v>
      </c>
      <c r="H5" s="349">
        <v>35814.816172999999</v>
      </c>
      <c r="I5" s="348">
        <v>0</v>
      </c>
      <c r="J5" s="350">
        <v>0</v>
      </c>
      <c r="K5" s="348">
        <f>(C5-G5)</f>
        <v>18711.466412000002</v>
      </c>
      <c r="L5" s="351">
        <f t="shared" ref="K5:L20" si="0">(D5-H5)</f>
        <v>18002.638724000004</v>
      </c>
    </row>
    <row r="6" spans="1:12" x14ac:dyDescent="0.2">
      <c r="A6" s="60" t="s">
        <v>549</v>
      </c>
      <c r="B6" s="97" t="s">
        <v>550</v>
      </c>
      <c r="C6" s="352">
        <v>149.92098499999997</v>
      </c>
      <c r="D6" s="353">
        <v>133.909279</v>
      </c>
      <c r="E6" s="352">
        <v>45.993070000000003</v>
      </c>
      <c r="F6" s="354">
        <v>36.641145999999999</v>
      </c>
      <c r="G6" s="352">
        <v>1243.760677</v>
      </c>
      <c r="H6" s="353">
        <v>1324.633523</v>
      </c>
      <c r="I6" s="352">
        <v>492.64609999999999</v>
      </c>
      <c r="J6" s="354">
        <v>520.593031</v>
      </c>
      <c r="K6" s="352">
        <f t="shared" si="0"/>
        <v>-1093.839692</v>
      </c>
      <c r="L6" s="355">
        <f>(D6-H6)</f>
        <v>-1190.724244</v>
      </c>
    </row>
    <row r="7" spans="1:12" x14ac:dyDescent="0.2">
      <c r="A7" s="60" t="s">
        <v>551</v>
      </c>
      <c r="B7" s="97" t="s">
        <v>552</v>
      </c>
      <c r="C7" s="352">
        <v>7522.9107199999999</v>
      </c>
      <c r="D7" s="353">
        <v>8230.8712849999993</v>
      </c>
      <c r="E7" s="352">
        <v>2571.4038420000002</v>
      </c>
      <c r="F7" s="354">
        <v>2808.2598790000002</v>
      </c>
      <c r="G7" s="352">
        <v>2217.9202969999997</v>
      </c>
      <c r="H7" s="353">
        <v>2197.4484600000001</v>
      </c>
      <c r="I7" s="352">
        <v>801.32913199999996</v>
      </c>
      <c r="J7" s="354">
        <v>794.25325600000008</v>
      </c>
      <c r="K7" s="352">
        <f t="shared" si="0"/>
        <v>5304.9904230000002</v>
      </c>
      <c r="L7" s="355">
        <f t="shared" ref="L7:L29" si="1">(D7-H7)</f>
        <v>6033.4228249999996</v>
      </c>
    </row>
    <row r="8" spans="1:12" x14ac:dyDescent="0.2">
      <c r="A8" s="60" t="s">
        <v>553</v>
      </c>
      <c r="B8" s="97" t="s">
        <v>554</v>
      </c>
      <c r="C8" s="352">
        <v>2316.6020709999998</v>
      </c>
      <c r="D8" s="353">
        <v>2394.3763220000001</v>
      </c>
      <c r="E8" s="352">
        <v>211.37805</v>
      </c>
      <c r="F8" s="354">
        <v>214.15814</v>
      </c>
      <c r="G8" s="352">
        <v>3042.5602740000004</v>
      </c>
      <c r="H8" s="353">
        <v>3084.4035199999998</v>
      </c>
      <c r="I8" s="352">
        <v>583.99337700000001</v>
      </c>
      <c r="J8" s="354">
        <v>595.58937800000001</v>
      </c>
      <c r="K8" s="352">
        <f t="shared" si="0"/>
        <v>-725.95820300000059</v>
      </c>
      <c r="L8" s="355">
        <f t="shared" si="1"/>
        <v>-690.02719799999977</v>
      </c>
    </row>
    <row r="9" spans="1:12" x14ac:dyDescent="0.2">
      <c r="A9" s="60" t="s">
        <v>555</v>
      </c>
      <c r="B9" s="97" t="s">
        <v>556</v>
      </c>
      <c r="C9" s="352">
        <v>3604.0648849999998</v>
      </c>
      <c r="D9" s="353">
        <v>3816.9734830000002</v>
      </c>
      <c r="E9" s="352">
        <v>1985.5392360000001</v>
      </c>
      <c r="F9" s="354">
        <v>2046.1012739999999</v>
      </c>
      <c r="G9" s="352">
        <v>1685.008202</v>
      </c>
      <c r="H9" s="353">
        <v>1843.5833379999999</v>
      </c>
      <c r="I9" s="352">
        <v>714.63572599999998</v>
      </c>
      <c r="J9" s="354">
        <v>699.22738399999992</v>
      </c>
      <c r="K9" s="352">
        <f>(C9-G9)</f>
        <v>1919.0566829999998</v>
      </c>
      <c r="L9" s="355">
        <f t="shared" si="1"/>
        <v>1973.3901450000003</v>
      </c>
    </row>
    <row r="10" spans="1:12" x14ac:dyDescent="0.2">
      <c r="A10" s="60" t="s">
        <v>557</v>
      </c>
      <c r="B10" s="97" t="s">
        <v>558</v>
      </c>
      <c r="C10" s="352">
        <v>438.78105200000005</v>
      </c>
      <c r="D10" s="353">
        <v>462.81958500000002</v>
      </c>
      <c r="E10" s="352">
        <v>332.94228299999997</v>
      </c>
      <c r="F10" s="354">
        <v>333.80754300000001</v>
      </c>
      <c r="G10" s="352">
        <v>331.83646600000003</v>
      </c>
      <c r="H10" s="353">
        <v>329.86398800000001</v>
      </c>
      <c r="I10" s="352">
        <v>151.948362</v>
      </c>
      <c r="J10" s="354">
        <v>146.217375</v>
      </c>
      <c r="K10" s="352">
        <f t="shared" si="0"/>
        <v>106.94458600000002</v>
      </c>
      <c r="L10" s="355">
        <f t="shared" si="1"/>
        <v>132.95559700000001</v>
      </c>
    </row>
    <row r="11" spans="1:12" x14ac:dyDescent="0.2">
      <c r="A11" s="60" t="s">
        <v>559</v>
      </c>
      <c r="B11" s="97" t="s">
        <v>560</v>
      </c>
      <c r="C11" s="352">
        <v>220.68785500000001</v>
      </c>
      <c r="D11" s="353">
        <v>296.457853</v>
      </c>
      <c r="E11" s="352">
        <v>129.001879</v>
      </c>
      <c r="F11" s="354">
        <v>168.252441</v>
      </c>
      <c r="G11" s="352">
        <v>543.525847</v>
      </c>
      <c r="H11" s="353">
        <v>610.60606700000005</v>
      </c>
      <c r="I11" s="352">
        <v>157.242403</v>
      </c>
      <c r="J11" s="354">
        <v>165.15892000000002</v>
      </c>
      <c r="K11" s="352">
        <f t="shared" si="0"/>
        <v>-322.83799199999999</v>
      </c>
      <c r="L11" s="355">
        <f t="shared" si="1"/>
        <v>-314.14821400000005</v>
      </c>
    </row>
    <row r="12" spans="1:12" x14ac:dyDescent="0.2">
      <c r="A12" s="60" t="s">
        <v>561</v>
      </c>
      <c r="B12" s="97" t="s">
        <v>562</v>
      </c>
      <c r="C12" s="352">
        <v>1720.3281179999999</v>
      </c>
      <c r="D12" s="353">
        <v>1786.7456689999999</v>
      </c>
      <c r="E12" s="352">
        <v>1388.323136</v>
      </c>
      <c r="F12" s="354">
        <v>1459.1704050000001</v>
      </c>
      <c r="G12" s="352">
        <v>1554.5139360000001</v>
      </c>
      <c r="H12" s="353">
        <v>1567.7381189999999</v>
      </c>
      <c r="I12" s="352">
        <v>1252.6299899999999</v>
      </c>
      <c r="J12" s="354">
        <v>1325.481485</v>
      </c>
      <c r="K12" s="352">
        <f t="shared" si="0"/>
        <v>165.81418199999985</v>
      </c>
      <c r="L12" s="355">
        <f t="shared" si="1"/>
        <v>219.00755000000004</v>
      </c>
    </row>
    <row r="13" spans="1:12" x14ac:dyDescent="0.2">
      <c r="A13" s="60" t="s">
        <v>563</v>
      </c>
      <c r="B13" s="97" t="s">
        <v>564</v>
      </c>
      <c r="C13" s="352">
        <v>1492.0646880000002</v>
      </c>
      <c r="D13" s="353">
        <v>1631.923855</v>
      </c>
      <c r="E13" s="352">
        <v>1447.2441719999999</v>
      </c>
      <c r="F13" s="354">
        <v>1414.9905020000001</v>
      </c>
      <c r="G13" s="352">
        <v>2548.0576420000002</v>
      </c>
      <c r="H13" s="353">
        <v>2899.0869210000001</v>
      </c>
      <c r="I13" s="352">
        <v>1873.176899</v>
      </c>
      <c r="J13" s="354">
        <v>2002.6863719999999</v>
      </c>
      <c r="K13" s="352">
        <f t="shared" si="0"/>
        <v>-1055.9929540000001</v>
      </c>
      <c r="L13" s="355">
        <f t="shared" si="1"/>
        <v>-1267.1630660000001</v>
      </c>
    </row>
    <row r="14" spans="1:12" x14ac:dyDescent="0.2">
      <c r="A14" s="60" t="s">
        <v>565</v>
      </c>
      <c r="B14" s="97" t="s">
        <v>566</v>
      </c>
      <c r="C14" s="352">
        <v>803.21966099999997</v>
      </c>
      <c r="D14" s="353">
        <v>899.03005700000006</v>
      </c>
      <c r="E14" s="352">
        <v>107.478235</v>
      </c>
      <c r="F14" s="354">
        <v>113.280939</v>
      </c>
      <c r="G14" s="352">
        <v>1179.800268</v>
      </c>
      <c r="H14" s="353">
        <v>1454.985169</v>
      </c>
      <c r="I14" s="352">
        <v>267.67136099999999</v>
      </c>
      <c r="J14" s="354">
        <v>301.50890800000002</v>
      </c>
      <c r="K14" s="352">
        <f t="shared" si="0"/>
        <v>-376.58060699999999</v>
      </c>
      <c r="L14" s="355">
        <f t="shared" si="1"/>
        <v>-555.95511199999999</v>
      </c>
    </row>
    <row r="15" spans="1:12" x14ac:dyDescent="0.2">
      <c r="A15" s="60" t="s">
        <v>567</v>
      </c>
      <c r="B15" s="97" t="s">
        <v>568</v>
      </c>
      <c r="C15" s="352">
        <v>3565.4228779999999</v>
      </c>
      <c r="D15" s="353">
        <v>2298.2722549999999</v>
      </c>
      <c r="E15" s="352">
        <v>13689.522629000001</v>
      </c>
      <c r="F15" s="354">
        <v>10316.480120999999</v>
      </c>
      <c r="G15" s="352">
        <v>744.04349100000002</v>
      </c>
      <c r="H15" s="353">
        <v>577.14592799999991</v>
      </c>
      <c r="I15" s="352">
        <v>2047.57918</v>
      </c>
      <c r="J15" s="354">
        <v>1148.2567490000001</v>
      </c>
      <c r="K15" s="352">
        <f t="shared" si="0"/>
        <v>2821.379387</v>
      </c>
      <c r="L15" s="355">
        <f t="shared" si="1"/>
        <v>1721.1263269999999</v>
      </c>
    </row>
    <row r="16" spans="1:12" x14ac:dyDescent="0.2">
      <c r="A16" s="60" t="s">
        <v>569</v>
      </c>
      <c r="B16" s="97" t="s">
        <v>570</v>
      </c>
      <c r="C16" s="352">
        <v>489.88726000000003</v>
      </c>
      <c r="D16" s="353">
        <v>469.02552399999996</v>
      </c>
      <c r="E16" s="352">
        <v>581.80519499999991</v>
      </c>
      <c r="F16" s="354">
        <v>648.72739200000001</v>
      </c>
      <c r="G16" s="352">
        <v>543.487933</v>
      </c>
      <c r="H16" s="353">
        <v>473.70770899999997</v>
      </c>
      <c r="I16" s="352">
        <v>648.08493599999997</v>
      </c>
      <c r="J16" s="354">
        <v>665.498513</v>
      </c>
      <c r="K16" s="352">
        <f t="shared" si="0"/>
        <v>-53.600672999999972</v>
      </c>
      <c r="L16" s="355">
        <f t="shared" si="1"/>
        <v>-4.682185000000004</v>
      </c>
    </row>
    <row r="17" spans="1:12" x14ac:dyDescent="0.2">
      <c r="A17" s="60" t="s">
        <v>571</v>
      </c>
      <c r="B17" s="97" t="s">
        <v>572</v>
      </c>
      <c r="C17" s="352">
        <v>911.09238899999991</v>
      </c>
      <c r="D17" s="353">
        <v>662.055339</v>
      </c>
      <c r="E17" s="352">
        <v>1412.92679</v>
      </c>
      <c r="F17" s="354">
        <v>902.68770099999995</v>
      </c>
      <c r="G17" s="352">
        <v>897.27050199999996</v>
      </c>
      <c r="H17" s="353">
        <v>943.46515199999999</v>
      </c>
      <c r="I17" s="352">
        <v>891.63404500000001</v>
      </c>
      <c r="J17" s="354">
        <v>945.38552800000002</v>
      </c>
      <c r="K17" s="352">
        <f t="shared" si="0"/>
        <v>13.821886999999947</v>
      </c>
      <c r="L17" s="355">
        <f t="shared" si="1"/>
        <v>-281.40981299999999</v>
      </c>
    </row>
    <row r="18" spans="1:12" x14ac:dyDescent="0.2">
      <c r="A18" s="60" t="s">
        <v>573</v>
      </c>
      <c r="B18" s="97" t="s">
        <v>574</v>
      </c>
      <c r="C18" s="352">
        <v>35.281398000000003</v>
      </c>
      <c r="D18" s="353">
        <v>38.812809000000001</v>
      </c>
      <c r="E18" s="352">
        <v>3.054748</v>
      </c>
      <c r="F18" s="354">
        <v>3.163853</v>
      </c>
      <c r="G18" s="352">
        <v>152.45889000000003</v>
      </c>
      <c r="H18" s="353">
        <v>146.50694000000001</v>
      </c>
      <c r="I18" s="352">
        <v>14.678432000000001</v>
      </c>
      <c r="J18" s="354">
        <v>15.172587999999999</v>
      </c>
      <c r="K18" s="352">
        <f t="shared" si="0"/>
        <v>-117.17749200000003</v>
      </c>
      <c r="L18" s="355">
        <f t="shared" si="1"/>
        <v>-107.69413100000001</v>
      </c>
    </row>
    <row r="19" spans="1:12" x14ac:dyDescent="0.2">
      <c r="A19" s="60" t="s">
        <v>575</v>
      </c>
      <c r="B19" s="97" t="s">
        <v>576</v>
      </c>
      <c r="C19" s="352">
        <v>9.223592</v>
      </c>
      <c r="D19" s="353">
        <v>7.7149340000000004</v>
      </c>
      <c r="E19" s="352">
        <v>6.1406679999999998</v>
      </c>
      <c r="F19" s="354">
        <v>8.6650470000000013</v>
      </c>
      <c r="G19" s="352">
        <v>69.812936000000008</v>
      </c>
      <c r="H19" s="353">
        <v>58.043705000000003</v>
      </c>
      <c r="I19" s="352">
        <v>475.518305</v>
      </c>
      <c r="J19" s="354">
        <v>480.57033000000001</v>
      </c>
      <c r="K19" s="352">
        <f t="shared" si="0"/>
        <v>-60.589344000000011</v>
      </c>
      <c r="L19" s="355">
        <f t="shared" si="1"/>
        <v>-50.328771000000003</v>
      </c>
    </row>
    <row r="20" spans="1:12" x14ac:dyDescent="0.2">
      <c r="A20" s="60" t="s">
        <v>577</v>
      </c>
      <c r="B20" s="97" t="s">
        <v>578</v>
      </c>
      <c r="C20" s="352">
        <v>1449.4997499999999</v>
      </c>
      <c r="D20" s="353">
        <v>1335.979302</v>
      </c>
      <c r="E20" s="352">
        <v>1278.684722</v>
      </c>
      <c r="F20" s="354">
        <v>1299.670586</v>
      </c>
      <c r="G20" s="352">
        <v>2002.2158899999999</v>
      </c>
      <c r="H20" s="353">
        <v>1969.2348470000002</v>
      </c>
      <c r="I20" s="352">
        <v>1586.388111</v>
      </c>
      <c r="J20" s="354">
        <v>1670.886555</v>
      </c>
      <c r="K20" s="352">
        <f t="shared" si="0"/>
        <v>-552.71614</v>
      </c>
      <c r="L20" s="355">
        <f t="shared" si="1"/>
        <v>-633.25554500000021</v>
      </c>
    </row>
    <row r="21" spans="1:12" x14ac:dyDescent="0.2">
      <c r="A21" s="60" t="s">
        <v>579</v>
      </c>
      <c r="B21" s="97" t="s">
        <v>580</v>
      </c>
      <c r="C21" s="352">
        <v>3090.1191650000001</v>
      </c>
      <c r="D21" s="353">
        <v>3333.077538</v>
      </c>
      <c r="E21" s="352">
        <v>682.37257099999999</v>
      </c>
      <c r="F21" s="354">
        <v>725.732305</v>
      </c>
      <c r="G21" s="352">
        <v>532.20588800000007</v>
      </c>
      <c r="H21" s="353">
        <v>552.78933999999992</v>
      </c>
      <c r="I21" s="352">
        <v>113.78474300000001</v>
      </c>
      <c r="J21" s="354">
        <v>117.12125400000001</v>
      </c>
      <c r="K21" s="352">
        <f t="shared" ref="K21:K29" si="2">(C21-G21)</f>
        <v>2557.9132770000001</v>
      </c>
      <c r="L21" s="355">
        <f t="shared" si="1"/>
        <v>2780.2881980000002</v>
      </c>
    </row>
    <row r="22" spans="1:12" x14ac:dyDescent="0.2">
      <c r="A22" s="60" t="s">
        <v>581</v>
      </c>
      <c r="B22" s="97" t="s">
        <v>582</v>
      </c>
      <c r="C22" s="352">
        <v>1424.4534659999999</v>
      </c>
      <c r="D22" s="353">
        <v>1531.0834169999998</v>
      </c>
      <c r="E22" s="352">
        <v>1418.333652</v>
      </c>
      <c r="F22" s="354">
        <v>1798.1132700000001</v>
      </c>
      <c r="G22" s="352">
        <v>753.34178599999996</v>
      </c>
      <c r="H22" s="353">
        <v>667.00557800000001</v>
      </c>
      <c r="I22" s="352">
        <v>542.94252500000005</v>
      </c>
      <c r="J22" s="354">
        <v>453.44008600000001</v>
      </c>
      <c r="K22" s="352">
        <f t="shared" si="2"/>
        <v>671.11167999999998</v>
      </c>
      <c r="L22" s="355">
        <f t="shared" si="1"/>
        <v>864.07783899999981</v>
      </c>
    </row>
    <row r="23" spans="1:12" x14ac:dyDescent="0.2">
      <c r="A23" s="60" t="s">
        <v>583</v>
      </c>
      <c r="B23" s="97" t="s">
        <v>584</v>
      </c>
      <c r="C23" s="352">
        <v>2569.5002549999999</v>
      </c>
      <c r="D23" s="353">
        <v>3107.204232</v>
      </c>
      <c r="E23" s="352">
        <v>462.89730599999996</v>
      </c>
      <c r="F23" s="354">
        <v>463.47420799999998</v>
      </c>
      <c r="G23" s="352">
        <v>1770.1307099999999</v>
      </c>
      <c r="H23" s="353">
        <v>2726.8018670000001</v>
      </c>
      <c r="I23" s="352">
        <v>381.52094199999999</v>
      </c>
      <c r="J23" s="354">
        <v>379.97565500000002</v>
      </c>
      <c r="K23" s="352">
        <f t="shared" si="2"/>
        <v>799.36954500000002</v>
      </c>
      <c r="L23" s="355">
        <f t="shared" si="1"/>
        <v>380.40236499999992</v>
      </c>
    </row>
    <row r="24" spans="1:12" x14ac:dyDescent="0.2">
      <c r="A24" s="60" t="s">
        <v>585</v>
      </c>
      <c r="B24" s="97" t="s">
        <v>586</v>
      </c>
      <c r="C24" s="352">
        <v>4651.1289879999995</v>
      </c>
      <c r="D24" s="353">
        <v>4851.6355140000005</v>
      </c>
      <c r="E24" s="352">
        <v>1344.474678</v>
      </c>
      <c r="F24" s="354">
        <v>1411.745058</v>
      </c>
      <c r="G24" s="352">
        <v>1644.387152</v>
      </c>
      <c r="H24" s="353">
        <v>1796.01117</v>
      </c>
      <c r="I24" s="352">
        <v>581.42777899999999</v>
      </c>
      <c r="J24" s="354">
        <v>623.20730600000002</v>
      </c>
      <c r="K24" s="352">
        <f t="shared" si="2"/>
        <v>3006.7418359999992</v>
      </c>
      <c r="L24" s="355">
        <f t="shared" si="1"/>
        <v>3055.6243440000007</v>
      </c>
    </row>
    <row r="25" spans="1:12" x14ac:dyDescent="0.2">
      <c r="A25" s="60" t="s">
        <v>587</v>
      </c>
      <c r="B25" s="97" t="s">
        <v>588</v>
      </c>
      <c r="C25" s="352">
        <v>2107.2126159999998</v>
      </c>
      <c r="D25" s="353">
        <v>2245.0977710000002</v>
      </c>
      <c r="E25" s="352">
        <v>1306.275267</v>
      </c>
      <c r="F25" s="354">
        <v>1285.6540379999999</v>
      </c>
      <c r="G25" s="352">
        <v>1251.2875859999999</v>
      </c>
      <c r="H25" s="353">
        <v>1470.9797509999999</v>
      </c>
      <c r="I25" s="352">
        <v>745.99083799999994</v>
      </c>
      <c r="J25" s="354">
        <v>779.00985000000003</v>
      </c>
      <c r="K25" s="352">
        <f t="shared" si="2"/>
        <v>855.92502999999988</v>
      </c>
      <c r="L25" s="355">
        <f t="shared" si="1"/>
        <v>774.11802000000034</v>
      </c>
    </row>
    <row r="26" spans="1:12" x14ac:dyDescent="0.2">
      <c r="A26" s="60" t="s">
        <v>589</v>
      </c>
      <c r="B26" s="97" t="s">
        <v>590</v>
      </c>
      <c r="C26" s="352">
        <v>3392.7183530000002</v>
      </c>
      <c r="D26" s="353">
        <v>3603.1575380000004</v>
      </c>
      <c r="E26" s="352">
        <v>803.80195800000001</v>
      </c>
      <c r="F26" s="354">
        <v>834.68871999999999</v>
      </c>
      <c r="G26" s="352">
        <v>1766.068814</v>
      </c>
      <c r="H26" s="353">
        <v>1940.2437080000002</v>
      </c>
      <c r="I26" s="352">
        <v>419.78264300000001</v>
      </c>
      <c r="J26" s="354">
        <v>467.085803</v>
      </c>
      <c r="K26" s="352">
        <f t="shared" si="2"/>
        <v>1626.6495390000002</v>
      </c>
      <c r="L26" s="355">
        <f t="shared" si="1"/>
        <v>1662.9138300000002</v>
      </c>
    </row>
    <row r="27" spans="1:12" x14ac:dyDescent="0.2">
      <c r="A27" s="60" t="s">
        <v>591</v>
      </c>
      <c r="B27" s="97" t="s">
        <v>592</v>
      </c>
      <c r="C27" s="352">
        <v>1732.7771729999999</v>
      </c>
      <c r="D27" s="353">
        <v>1848.217253</v>
      </c>
      <c r="E27" s="352">
        <v>2027.390844</v>
      </c>
      <c r="F27" s="354">
        <v>2073.3682920000001</v>
      </c>
      <c r="G27" s="352">
        <v>1679.2894590000001</v>
      </c>
      <c r="H27" s="353">
        <v>1968.189719</v>
      </c>
      <c r="I27" s="352">
        <v>8560.0679650000002</v>
      </c>
      <c r="J27" s="354">
        <v>8500.4958389999993</v>
      </c>
      <c r="K27" s="352">
        <f t="shared" si="2"/>
        <v>53.487713999999869</v>
      </c>
      <c r="L27" s="355">
        <f t="shared" si="1"/>
        <v>-119.97246599999994</v>
      </c>
    </row>
    <row r="28" spans="1:12" x14ac:dyDescent="0.2">
      <c r="A28" s="60" t="s">
        <v>593</v>
      </c>
      <c r="B28" s="97" t="s">
        <v>594</v>
      </c>
      <c r="C28" s="352">
        <v>2999.6646930000002</v>
      </c>
      <c r="D28" s="353">
        <v>3267.9045799999999</v>
      </c>
      <c r="E28" s="352">
        <v>3150.4847020000002</v>
      </c>
      <c r="F28" s="354">
        <v>3192.5170370000001</v>
      </c>
      <c r="G28" s="352">
        <v>3523.6907329999999</v>
      </c>
      <c r="H28" s="353">
        <v>3595.6631170000001</v>
      </c>
      <c r="I28" s="352">
        <v>4982.9591190000001</v>
      </c>
      <c r="J28" s="354">
        <v>5539.4356809999999</v>
      </c>
      <c r="K28" s="352">
        <f t="shared" si="2"/>
        <v>-524.02603999999974</v>
      </c>
      <c r="L28" s="355">
        <f t="shared" si="1"/>
        <v>-327.75853700000016</v>
      </c>
    </row>
    <row r="29" spans="1:12" ht="13.5" thickBot="1" x14ac:dyDescent="0.25">
      <c r="A29" s="100" t="s">
        <v>595</v>
      </c>
      <c r="B29" s="101" t="s">
        <v>596</v>
      </c>
      <c r="C29" s="360">
        <v>5413.0806969999994</v>
      </c>
      <c r="D29" s="357">
        <v>5565.1095029999997</v>
      </c>
      <c r="E29" s="356">
        <v>254.116927</v>
      </c>
      <c r="F29" s="358">
        <v>243.39426999999998</v>
      </c>
      <c r="G29" s="356">
        <v>1721.5009169999998</v>
      </c>
      <c r="H29" s="357">
        <v>1616.678537</v>
      </c>
      <c r="I29" s="356">
        <v>197.420771</v>
      </c>
      <c r="J29" s="358">
        <v>186.54867800000002</v>
      </c>
      <c r="K29" s="356">
        <f t="shared" si="2"/>
        <v>3691.5797799999996</v>
      </c>
      <c r="L29" s="359">
        <f t="shared" si="1"/>
        <v>3948.4309659999999</v>
      </c>
    </row>
    <row r="31" spans="1:12" ht="15.75" x14ac:dyDescent="0.25">
      <c r="A31" s="218"/>
    </row>
    <row r="32" spans="1:12" ht="15.75" x14ac:dyDescent="0.25">
      <c r="E32" s="209"/>
    </row>
    <row r="36" spans="6:6" x14ac:dyDescent="0.2">
      <c r="F36" s="2">
        <v>0</v>
      </c>
    </row>
  </sheetData>
  <printOptions horizontalCentered="1"/>
  <pageMargins left="0.19685039370078741" right="0.19685039370078741" top="1.1417322834645669" bottom="0.51181102362204722" header="0.19685039370078741" footer="0.23622047244094491"/>
  <pageSetup paperSize="9" scale="85" orientation="landscape" r:id="rId1"/>
  <headerFooter alignWithMargins="0">
    <oddHeader>&amp;L&amp;"Times New Roman CE,Pogrubiona kursywa"&amp;12Ministerstwo Rolnictwa i Rozwoju Wsi&amp;C
&amp;8
&amp;"Times New Roman CE,Standardowy"&amp;14Polski handel zagraniczny towarami rolno-spożywczymi w 2024 r. - dane ostateczne!</oddHeader>
    <oddFooter>&amp;L&amp;"Times New Roman CE,Pogrubiona kursywa"&amp;12 Źródło: Min. Finansów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L204"/>
  <sheetViews>
    <sheetView showGridLines="0" showZeros="0" zoomScale="90" zoomScaleNormal="90" workbookViewId="0">
      <selection activeCell="B21" sqref="B21"/>
    </sheetView>
  </sheetViews>
  <sheetFormatPr defaultColWidth="10.140625" defaultRowHeight="15" x14ac:dyDescent="0.25"/>
  <cols>
    <col min="1" max="1" width="4.85546875" style="2" bestFit="1" customWidth="1"/>
    <col min="2" max="2" width="58.5703125" style="2" bestFit="1" customWidth="1"/>
    <col min="3" max="12" width="10.140625" style="102" bestFit="1" customWidth="1"/>
    <col min="13" max="13" width="8.140625" style="2" customWidth="1"/>
    <col min="14" max="14" width="13.5703125" style="2" customWidth="1"/>
    <col min="15" max="15" width="11" style="2" bestFit="1" customWidth="1"/>
    <col min="16" max="16384" width="10.140625" style="2"/>
  </cols>
  <sheetData>
    <row r="1" spans="1:12" ht="15.75" thickBot="1" x14ac:dyDescent="0.3">
      <c r="A1" s="87"/>
    </row>
    <row r="2" spans="1:12" x14ac:dyDescent="0.2">
      <c r="A2" s="88"/>
      <c r="B2" s="89"/>
      <c r="C2" s="4" t="s">
        <v>28</v>
      </c>
      <c r="D2" s="5"/>
      <c r="E2" s="5"/>
      <c r="F2" s="6"/>
      <c r="G2" s="4" t="s">
        <v>29</v>
      </c>
      <c r="H2" s="5"/>
      <c r="I2" s="5"/>
      <c r="J2" s="6"/>
      <c r="K2" s="4" t="s">
        <v>30</v>
      </c>
      <c r="L2" s="7"/>
    </row>
    <row r="3" spans="1:12" x14ac:dyDescent="0.25">
      <c r="A3" s="90" t="s">
        <v>31</v>
      </c>
      <c r="B3" s="91" t="s">
        <v>32</v>
      </c>
      <c r="C3" s="215" t="s">
        <v>33</v>
      </c>
      <c r="D3" s="215"/>
      <c r="E3" s="215" t="s">
        <v>34</v>
      </c>
      <c r="F3" s="216"/>
      <c r="G3" s="215" t="s">
        <v>33</v>
      </c>
      <c r="H3" s="215"/>
      <c r="I3" s="215" t="s">
        <v>34</v>
      </c>
      <c r="J3" s="216"/>
      <c r="K3" s="215" t="s">
        <v>33</v>
      </c>
      <c r="L3" s="217"/>
    </row>
    <row r="4" spans="1:12" ht="14.25" thickBot="1" x14ac:dyDescent="0.3">
      <c r="A4" s="92"/>
      <c r="B4" s="93"/>
      <c r="C4" s="294" t="s">
        <v>640</v>
      </c>
      <c r="D4" s="295" t="s">
        <v>646</v>
      </c>
      <c r="E4" s="294" t="s">
        <v>640</v>
      </c>
      <c r="F4" s="295" t="s">
        <v>646</v>
      </c>
      <c r="G4" s="294" t="s">
        <v>640</v>
      </c>
      <c r="H4" s="295" t="s">
        <v>646</v>
      </c>
      <c r="I4" s="294" t="s">
        <v>640</v>
      </c>
      <c r="J4" s="295" t="s">
        <v>646</v>
      </c>
      <c r="K4" s="294" t="s">
        <v>640</v>
      </c>
      <c r="L4" s="296" t="s">
        <v>646</v>
      </c>
    </row>
    <row r="5" spans="1:12" ht="12.75" x14ac:dyDescent="0.2">
      <c r="A5" s="94" t="s">
        <v>638</v>
      </c>
      <c r="B5" s="95"/>
      <c r="C5" s="297">
        <v>52109642.708000004</v>
      </c>
      <c r="D5" s="298">
        <v>53817454.897000022</v>
      </c>
      <c r="E5" s="297"/>
      <c r="F5" s="299"/>
      <c r="G5" s="297">
        <v>33398176.296000011</v>
      </c>
      <c r="H5" s="298">
        <v>35814816.172999993</v>
      </c>
      <c r="I5" s="297"/>
      <c r="J5" s="299"/>
      <c r="K5" s="297">
        <v>18711466.412000004</v>
      </c>
      <c r="L5" s="300">
        <v>18002638.724000003</v>
      </c>
    </row>
    <row r="6" spans="1:12" ht="12.75" x14ac:dyDescent="0.2">
      <c r="A6" s="60" t="s">
        <v>35</v>
      </c>
      <c r="B6" s="97" t="s">
        <v>36</v>
      </c>
      <c r="C6" s="301">
        <v>10810.516</v>
      </c>
      <c r="D6" s="302">
        <v>11146.485000000001</v>
      </c>
      <c r="E6" s="301">
        <v>2112.1689999999999</v>
      </c>
      <c r="F6" s="303">
        <v>3106.5479999999998</v>
      </c>
      <c r="G6" s="301">
        <v>7156.7650000000003</v>
      </c>
      <c r="H6" s="302">
        <v>7556.1369999999997</v>
      </c>
      <c r="I6" s="301">
        <v>171.12799999999999</v>
      </c>
      <c r="J6" s="303">
        <v>129.55000000000001</v>
      </c>
      <c r="K6" s="304">
        <v>3653.7509999999993</v>
      </c>
      <c r="L6" s="305">
        <v>3590.3480000000009</v>
      </c>
    </row>
    <row r="7" spans="1:12" ht="12.75" x14ac:dyDescent="0.2">
      <c r="A7" s="60" t="s">
        <v>37</v>
      </c>
      <c r="B7" s="97" t="s">
        <v>38</v>
      </c>
      <c r="C7" s="301">
        <v>50999.021000000001</v>
      </c>
      <c r="D7" s="302">
        <v>47596.531999999999</v>
      </c>
      <c r="E7" s="301">
        <v>12208.778</v>
      </c>
      <c r="F7" s="303">
        <v>11657.008</v>
      </c>
      <c r="G7" s="301">
        <v>181619.902</v>
      </c>
      <c r="H7" s="302">
        <v>204203.837</v>
      </c>
      <c r="I7" s="301">
        <v>66885.028999999995</v>
      </c>
      <c r="J7" s="303">
        <v>72861.198000000004</v>
      </c>
      <c r="K7" s="304">
        <v>-130620.88099999999</v>
      </c>
      <c r="L7" s="305">
        <v>-156607.30499999999</v>
      </c>
    </row>
    <row r="8" spans="1:12" ht="12.75" x14ac:dyDescent="0.2">
      <c r="A8" s="60" t="s">
        <v>39</v>
      </c>
      <c r="B8" s="97" t="s">
        <v>40</v>
      </c>
      <c r="C8" s="301">
        <v>6949.98</v>
      </c>
      <c r="D8" s="302">
        <v>2105.0340000000001</v>
      </c>
      <c r="E8" s="301">
        <v>3602.143</v>
      </c>
      <c r="F8" s="303">
        <v>1178.383</v>
      </c>
      <c r="G8" s="301">
        <v>785106.72199999995</v>
      </c>
      <c r="H8" s="302">
        <v>831824.96</v>
      </c>
      <c r="I8" s="301">
        <v>252215.16899999999</v>
      </c>
      <c r="J8" s="303">
        <v>274734.94900000002</v>
      </c>
      <c r="K8" s="304">
        <v>-778156.74199999997</v>
      </c>
      <c r="L8" s="305">
        <v>-829719.92599999998</v>
      </c>
    </row>
    <row r="9" spans="1:12" ht="12.75" x14ac:dyDescent="0.2">
      <c r="A9" s="60" t="s">
        <v>41</v>
      </c>
      <c r="B9" s="97" t="s">
        <v>42</v>
      </c>
      <c r="C9" s="301">
        <v>2090.7849999999999</v>
      </c>
      <c r="D9" s="302">
        <v>2416.2530000000002</v>
      </c>
      <c r="E9" s="301">
        <v>198.125</v>
      </c>
      <c r="F9" s="303">
        <v>442.63</v>
      </c>
      <c r="G9" s="301">
        <v>343.54300000000001</v>
      </c>
      <c r="H9" s="302">
        <v>378.17399999999998</v>
      </c>
      <c r="I9" s="301">
        <v>186.22</v>
      </c>
      <c r="J9" s="303">
        <v>165.02199999999999</v>
      </c>
      <c r="K9" s="304">
        <v>1747.2419999999997</v>
      </c>
      <c r="L9" s="305">
        <v>2038.0790000000002</v>
      </c>
    </row>
    <row r="10" spans="1:12" ht="12.75" x14ac:dyDescent="0.2">
      <c r="A10" s="60" t="s">
        <v>43</v>
      </c>
      <c r="B10" s="97" t="s">
        <v>44</v>
      </c>
      <c r="C10" s="301">
        <v>67272.115999999995</v>
      </c>
      <c r="D10" s="302">
        <v>59340.805999999997</v>
      </c>
      <c r="E10" s="301">
        <v>26154.633999999998</v>
      </c>
      <c r="F10" s="303">
        <v>19011.795999999998</v>
      </c>
      <c r="G10" s="301">
        <v>260881.476</v>
      </c>
      <c r="H10" s="302">
        <v>271213.29399999999</v>
      </c>
      <c r="I10" s="301">
        <v>172689.084</v>
      </c>
      <c r="J10" s="303">
        <v>172217.45</v>
      </c>
      <c r="K10" s="304">
        <v>-193609.36</v>
      </c>
      <c r="L10" s="305">
        <v>-211872.48800000001</v>
      </c>
    </row>
    <row r="11" spans="1:12" ht="12.75" x14ac:dyDescent="0.2">
      <c r="A11" s="60" t="s">
        <v>45</v>
      </c>
      <c r="B11" s="97" t="s">
        <v>46</v>
      </c>
      <c r="C11" s="301">
        <v>11798.566999999999</v>
      </c>
      <c r="D11" s="302">
        <v>11304.169</v>
      </c>
      <c r="E11" s="301">
        <v>1717.221</v>
      </c>
      <c r="F11" s="303">
        <v>1244.7809999999999</v>
      </c>
      <c r="G11" s="301">
        <v>8652.2690000000002</v>
      </c>
      <c r="H11" s="302">
        <v>9457.1209999999992</v>
      </c>
      <c r="I11" s="301">
        <v>499.47</v>
      </c>
      <c r="J11" s="303">
        <v>484.86200000000002</v>
      </c>
      <c r="K11" s="304">
        <v>3146.2979999999989</v>
      </c>
      <c r="L11" s="305">
        <v>1847.0480000000007</v>
      </c>
    </row>
    <row r="12" spans="1:12" ht="12.75" x14ac:dyDescent="0.2">
      <c r="A12" s="60" t="s">
        <v>47</v>
      </c>
      <c r="B12" s="97" t="s">
        <v>48</v>
      </c>
      <c r="C12" s="301">
        <v>1695328.862</v>
      </c>
      <c r="D12" s="302">
        <v>1952192.926</v>
      </c>
      <c r="E12" s="301">
        <v>301141.32799999998</v>
      </c>
      <c r="F12" s="303">
        <v>331770.49400000001</v>
      </c>
      <c r="G12" s="301">
        <v>97974.725000000006</v>
      </c>
      <c r="H12" s="302">
        <v>122851.121</v>
      </c>
      <c r="I12" s="301">
        <v>22937.088</v>
      </c>
      <c r="J12" s="303">
        <v>25046.058000000001</v>
      </c>
      <c r="K12" s="304">
        <v>1597354.1369999999</v>
      </c>
      <c r="L12" s="305">
        <v>1829341.8049999999</v>
      </c>
    </row>
    <row r="13" spans="1:12" ht="12.75" x14ac:dyDescent="0.2">
      <c r="A13" s="60" t="s">
        <v>49</v>
      </c>
      <c r="B13" s="97" t="s">
        <v>50</v>
      </c>
      <c r="C13" s="301">
        <v>535464.446</v>
      </c>
      <c r="D13" s="302">
        <v>541633.99199999997</v>
      </c>
      <c r="E13" s="301">
        <v>105434.826</v>
      </c>
      <c r="F13" s="303">
        <v>100136.412</v>
      </c>
      <c r="G13" s="301">
        <v>31684.992999999999</v>
      </c>
      <c r="H13" s="302">
        <v>31083.42</v>
      </c>
      <c r="I13" s="301">
        <v>6756.4179999999997</v>
      </c>
      <c r="J13" s="303">
        <v>6645.1710000000003</v>
      </c>
      <c r="K13" s="304">
        <v>503779.45299999998</v>
      </c>
      <c r="L13" s="305">
        <v>510550.57199999999</v>
      </c>
    </row>
    <row r="14" spans="1:12" ht="12.75" x14ac:dyDescent="0.2">
      <c r="A14" s="60" t="s">
        <v>51</v>
      </c>
      <c r="B14" s="97" t="s">
        <v>52</v>
      </c>
      <c r="C14" s="301">
        <v>823973.30099999998</v>
      </c>
      <c r="D14" s="302">
        <v>866784.89199999999</v>
      </c>
      <c r="E14" s="301">
        <v>299030.886</v>
      </c>
      <c r="F14" s="303">
        <v>334934.61300000001</v>
      </c>
      <c r="G14" s="301">
        <v>1849432.7379999999</v>
      </c>
      <c r="H14" s="302">
        <v>1809202.463</v>
      </c>
      <c r="I14" s="301">
        <v>654720.62199999997</v>
      </c>
      <c r="J14" s="303">
        <v>666858.18299999996</v>
      </c>
      <c r="K14" s="304">
        <v>-1025459.4369999999</v>
      </c>
      <c r="L14" s="305">
        <v>-942417.571</v>
      </c>
    </row>
    <row r="15" spans="1:12" ht="12.75" x14ac:dyDescent="0.2">
      <c r="A15" s="60" t="s">
        <v>53</v>
      </c>
      <c r="B15" s="97" t="s">
        <v>54</v>
      </c>
      <c r="C15" s="301">
        <v>4614.0730000000003</v>
      </c>
      <c r="D15" s="302">
        <v>15967.971</v>
      </c>
      <c r="E15" s="301">
        <v>652.36099999999999</v>
      </c>
      <c r="F15" s="303">
        <v>2451.8470000000002</v>
      </c>
      <c r="G15" s="301">
        <v>6658.09</v>
      </c>
      <c r="H15" s="302">
        <v>6511.1260000000002</v>
      </c>
      <c r="I15" s="301">
        <v>784.36400000000003</v>
      </c>
      <c r="J15" s="303">
        <v>692.74800000000005</v>
      </c>
      <c r="K15" s="304">
        <v>-2044.0169999999998</v>
      </c>
      <c r="L15" s="305">
        <v>9456.8449999999993</v>
      </c>
    </row>
    <row r="16" spans="1:12" ht="12.75" x14ac:dyDescent="0.2">
      <c r="A16" s="60" t="s">
        <v>55</v>
      </c>
      <c r="B16" s="97" t="s">
        <v>56</v>
      </c>
      <c r="C16" s="301">
        <v>40386.684999999998</v>
      </c>
      <c r="D16" s="302">
        <v>45927.95</v>
      </c>
      <c r="E16" s="301">
        <v>6844.9650000000001</v>
      </c>
      <c r="F16" s="303">
        <v>8156.4319999999998</v>
      </c>
      <c r="G16" s="301">
        <v>837.59</v>
      </c>
      <c r="H16" s="302">
        <v>871.16800000000001</v>
      </c>
      <c r="I16" s="301">
        <v>107.35</v>
      </c>
      <c r="J16" s="303">
        <v>143.452</v>
      </c>
      <c r="K16" s="304">
        <v>39549.095000000001</v>
      </c>
      <c r="L16" s="305">
        <v>45056.781999999999</v>
      </c>
    </row>
    <row r="17" spans="1:12" ht="12.75" x14ac:dyDescent="0.2">
      <c r="A17" s="60" t="s">
        <v>57</v>
      </c>
      <c r="B17" s="97" t="s">
        <v>58</v>
      </c>
      <c r="C17" s="301">
        <v>171322.633</v>
      </c>
      <c r="D17" s="302">
        <v>165144.704</v>
      </c>
      <c r="E17" s="301">
        <v>135892.48199999999</v>
      </c>
      <c r="F17" s="303">
        <v>146529.48699999999</v>
      </c>
      <c r="G17" s="301">
        <v>39551.324000000001</v>
      </c>
      <c r="H17" s="302">
        <v>23273.026000000002</v>
      </c>
      <c r="I17" s="301">
        <v>34744.836000000003</v>
      </c>
      <c r="J17" s="303">
        <v>19289.487000000001</v>
      </c>
      <c r="K17" s="304">
        <v>131771.30900000001</v>
      </c>
      <c r="L17" s="305">
        <v>141871.67799999999</v>
      </c>
    </row>
    <row r="18" spans="1:12" ht="12.75" x14ac:dyDescent="0.2">
      <c r="A18" s="60" t="s">
        <v>59</v>
      </c>
      <c r="B18" s="97" t="s">
        <v>60</v>
      </c>
      <c r="C18" s="301">
        <v>4092408.5279999999</v>
      </c>
      <c r="D18" s="302">
        <v>4495470.1500000004</v>
      </c>
      <c r="E18" s="301">
        <v>1646238.179</v>
      </c>
      <c r="F18" s="303">
        <v>1810187.503</v>
      </c>
      <c r="G18" s="301">
        <v>101916.254</v>
      </c>
      <c r="H18" s="302">
        <v>97539.709000000003</v>
      </c>
      <c r="I18" s="301">
        <v>58937.447</v>
      </c>
      <c r="J18" s="303">
        <v>50387.665000000001</v>
      </c>
      <c r="K18" s="304">
        <v>3990492.2739999997</v>
      </c>
      <c r="L18" s="305">
        <v>4397930.4410000006</v>
      </c>
    </row>
    <row r="19" spans="1:12" ht="12.75" x14ac:dyDescent="0.2">
      <c r="A19" s="60" t="s">
        <v>61</v>
      </c>
      <c r="B19" s="97" t="s">
        <v>62</v>
      </c>
      <c r="C19" s="301">
        <v>62950.082999999999</v>
      </c>
      <c r="D19" s="302">
        <v>45348.417999999998</v>
      </c>
      <c r="E19" s="301">
        <v>12071.8</v>
      </c>
      <c r="F19" s="303">
        <v>6703.3639999999996</v>
      </c>
      <c r="G19" s="301">
        <v>7796.49</v>
      </c>
      <c r="H19" s="302">
        <v>6994.3190000000004</v>
      </c>
      <c r="I19" s="301">
        <v>1533.229</v>
      </c>
      <c r="J19" s="303">
        <v>1176.8579999999999</v>
      </c>
      <c r="K19" s="304">
        <v>55153.593000000001</v>
      </c>
      <c r="L19" s="305">
        <v>38354.098999999995</v>
      </c>
    </row>
    <row r="20" spans="1:12" ht="12.75" x14ac:dyDescent="0.2">
      <c r="A20" s="60" t="s">
        <v>63</v>
      </c>
      <c r="B20" s="97" t="s">
        <v>64</v>
      </c>
      <c r="C20" s="301">
        <v>64992.383000000002</v>
      </c>
      <c r="D20" s="302">
        <v>57365.788</v>
      </c>
      <c r="E20" s="301">
        <v>57546.65</v>
      </c>
      <c r="F20" s="303">
        <v>58660.587</v>
      </c>
      <c r="G20" s="301">
        <v>22466.155999999999</v>
      </c>
      <c r="H20" s="302">
        <v>17902.423999999999</v>
      </c>
      <c r="I20" s="301">
        <v>13896.982</v>
      </c>
      <c r="J20" s="303">
        <v>13744.011</v>
      </c>
      <c r="K20" s="304">
        <v>42526.226999999999</v>
      </c>
      <c r="L20" s="305">
        <v>39463.364000000001</v>
      </c>
    </row>
    <row r="21" spans="1:12" ht="12.75" x14ac:dyDescent="0.2">
      <c r="A21" s="60" t="s">
        <v>65</v>
      </c>
      <c r="B21" s="97" t="s">
        <v>66</v>
      </c>
      <c r="C21" s="301">
        <v>31469.725999999999</v>
      </c>
      <c r="D21" s="302">
        <v>45034.493999999999</v>
      </c>
      <c r="E21" s="301">
        <v>6550.3649999999998</v>
      </c>
      <c r="F21" s="303">
        <v>8729.14</v>
      </c>
      <c r="G21" s="301">
        <v>59601.936999999998</v>
      </c>
      <c r="H21" s="302">
        <v>81219.683999999994</v>
      </c>
      <c r="I21" s="301">
        <v>6910.7960000000003</v>
      </c>
      <c r="J21" s="303">
        <v>10269.623</v>
      </c>
      <c r="K21" s="304">
        <v>-28132.210999999999</v>
      </c>
      <c r="L21" s="305">
        <v>-36185.189999999995</v>
      </c>
    </row>
    <row r="22" spans="1:12" ht="12.75" x14ac:dyDescent="0.2">
      <c r="A22" s="60" t="s">
        <v>67</v>
      </c>
      <c r="B22" s="97" t="s">
        <v>68</v>
      </c>
      <c r="C22" s="301">
        <v>3615.0770000000002</v>
      </c>
      <c r="D22" s="302">
        <v>3481.3290000000002</v>
      </c>
      <c r="E22" s="301">
        <v>680.92499999999995</v>
      </c>
      <c r="F22" s="303">
        <v>594.29200000000003</v>
      </c>
      <c r="G22" s="301">
        <v>7812.5969999999998</v>
      </c>
      <c r="H22" s="302">
        <v>6066.1459999999997</v>
      </c>
      <c r="I22" s="301">
        <v>1593.1890000000001</v>
      </c>
      <c r="J22" s="303">
        <v>1111.279</v>
      </c>
      <c r="K22" s="304">
        <v>-4197.5199999999995</v>
      </c>
      <c r="L22" s="305">
        <v>-2584.8169999999996</v>
      </c>
    </row>
    <row r="23" spans="1:12" s="147" customFormat="1" ht="12.75" x14ac:dyDescent="0.2">
      <c r="A23" s="60" t="s">
        <v>69</v>
      </c>
      <c r="B23" s="97" t="s">
        <v>70</v>
      </c>
      <c r="C23" s="301">
        <v>31222.743999999999</v>
      </c>
      <c r="D23" s="302">
        <v>31896.286</v>
      </c>
      <c r="E23" s="301">
        <v>3783.66</v>
      </c>
      <c r="F23" s="303">
        <v>5607.799</v>
      </c>
      <c r="G23" s="301">
        <v>1665628.754</v>
      </c>
      <c r="H23" s="302">
        <v>1555275.527</v>
      </c>
      <c r="I23" s="301">
        <v>233305.242</v>
      </c>
      <c r="J23" s="303">
        <v>226289.64</v>
      </c>
      <c r="K23" s="304">
        <v>-1634406.01</v>
      </c>
      <c r="L23" s="305">
        <v>-1523379.2409999999</v>
      </c>
    </row>
    <row r="24" spans="1:12" s="147" customFormat="1" ht="12.75" x14ac:dyDescent="0.2">
      <c r="A24" s="60" t="s">
        <v>71</v>
      </c>
      <c r="B24" s="97" t="s">
        <v>72</v>
      </c>
      <c r="C24" s="301">
        <v>114815.49</v>
      </c>
      <c r="D24" s="302">
        <v>139886.236</v>
      </c>
      <c r="E24" s="301">
        <v>32973.313999999998</v>
      </c>
      <c r="F24" s="303">
        <v>29352.955000000002</v>
      </c>
      <c r="G24" s="301">
        <v>363840.55900000001</v>
      </c>
      <c r="H24" s="302">
        <v>413160.337</v>
      </c>
      <c r="I24" s="301">
        <v>109907.341</v>
      </c>
      <c r="J24" s="303">
        <v>116454.106</v>
      </c>
      <c r="K24" s="304">
        <v>-249025.06900000002</v>
      </c>
      <c r="L24" s="305">
        <v>-273274.10100000002</v>
      </c>
    </row>
    <row r="25" spans="1:12" ht="12.75" x14ac:dyDescent="0.2">
      <c r="A25" s="60" t="s">
        <v>73</v>
      </c>
      <c r="B25" s="97" t="s">
        <v>74</v>
      </c>
      <c r="C25" s="301">
        <v>1059436.0209999999</v>
      </c>
      <c r="D25" s="302">
        <v>1045683.997</v>
      </c>
      <c r="E25" s="301">
        <v>107861.913</v>
      </c>
      <c r="F25" s="303">
        <v>105519.105</v>
      </c>
      <c r="G25" s="301">
        <v>906107.01599999995</v>
      </c>
      <c r="H25" s="302">
        <v>1005179.926</v>
      </c>
      <c r="I25" s="301">
        <v>224762.62100000001</v>
      </c>
      <c r="J25" s="303">
        <v>235428.628</v>
      </c>
      <c r="K25" s="304">
        <v>153329.005</v>
      </c>
      <c r="L25" s="305">
        <v>40504.070999999996</v>
      </c>
    </row>
    <row r="26" spans="1:12" ht="12.75" x14ac:dyDescent="0.2">
      <c r="A26" s="60" t="s">
        <v>75</v>
      </c>
      <c r="B26" s="97" t="s">
        <v>76</v>
      </c>
      <c r="C26" s="301">
        <v>1085249.274</v>
      </c>
      <c r="D26" s="302">
        <v>1152611.514</v>
      </c>
      <c r="E26" s="301">
        <v>64094.328000000001</v>
      </c>
      <c r="F26" s="303">
        <v>70833.251000000004</v>
      </c>
      <c r="G26" s="301">
        <v>16120.482</v>
      </c>
      <c r="H26" s="302">
        <v>18508.235000000001</v>
      </c>
      <c r="I26" s="301">
        <v>1451.068</v>
      </c>
      <c r="J26" s="303">
        <v>1996.875</v>
      </c>
      <c r="K26" s="304">
        <v>1069128.7919999999</v>
      </c>
      <c r="L26" s="305">
        <v>1134103.2789999999</v>
      </c>
    </row>
    <row r="27" spans="1:12" ht="12.75" x14ac:dyDescent="0.2">
      <c r="A27" s="60" t="s">
        <v>77</v>
      </c>
      <c r="B27" s="97" t="s">
        <v>78</v>
      </c>
      <c r="C27" s="301">
        <v>11269.493</v>
      </c>
      <c r="D27" s="302">
        <v>10460.091</v>
      </c>
      <c r="E27" s="301">
        <v>1163.037</v>
      </c>
      <c r="F27" s="303">
        <v>1455.8230000000001</v>
      </c>
      <c r="G27" s="301">
        <v>67130.311000000002</v>
      </c>
      <c r="H27" s="302">
        <v>69781.864000000001</v>
      </c>
      <c r="I27" s="301">
        <v>9425.51</v>
      </c>
      <c r="J27" s="303">
        <v>10438.803</v>
      </c>
      <c r="K27" s="304">
        <v>-55860.817999999999</v>
      </c>
      <c r="L27" s="305">
        <v>-59321.773000000001</v>
      </c>
    </row>
    <row r="28" spans="1:12" ht="12.75" x14ac:dyDescent="0.2">
      <c r="A28" s="60" t="s">
        <v>79</v>
      </c>
      <c r="B28" s="97" t="s">
        <v>80</v>
      </c>
      <c r="C28" s="301">
        <v>6532.4319999999998</v>
      </c>
      <c r="D28" s="302">
        <v>5565.2979999999998</v>
      </c>
      <c r="E28" s="301">
        <v>377.99099999999999</v>
      </c>
      <c r="F28" s="303">
        <v>331.34800000000001</v>
      </c>
      <c r="G28" s="301">
        <v>8883.2479999999996</v>
      </c>
      <c r="H28" s="302">
        <v>9353.1630000000005</v>
      </c>
      <c r="I28" s="301">
        <v>1788.433</v>
      </c>
      <c r="J28" s="303">
        <v>1995.3720000000001</v>
      </c>
      <c r="K28" s="304">
        <v>-2350.8159999999998</v>
      </c>
      <c r="L28" s="305">
        <v>-3787.8650000000007</v>
      </c>
    </row>
    <row r="29" spans="1:12" ht="12.75" x14ac:dyDescent="0.2">
      <c r="A29" s="60" t="s">
        <v>81</v>
      </c>
      <c r="B29" s="97" t="s">
        <v>82</v>
      </c>
      <c r="C29" s="301">
        <v>4388.0240000000003</v>
      </c>
      <c r="D29" s="302">
        <v>4678.3720000000003</v>
      </c>
      <c r="E29" s="301">
        <v>335.06700000000001</v>
      </c>
      <c r="F29" s="303">
        <v>353.85399999999998</v>
      </c>
      <c r="G29" s="301">
        <v>6773.9920000000002</v>
      </c>
      <c r="H29" s="302">
        <v>6697.924</v>
      </c>
      <c r="I29" s="301">
        <v>1530.617</v>
      </c>
      <c r="J29" s="303">
        <v>1529.6089999999999</v>
      </c>
      <c r="K29" s="304">
        <v>-2385.9679999999998</v>
      </c>
      <c r="L29" s="305">
        <v>-2019.5519999999997</v>
      </c>
    </row>
    <row r="30" spans="1:12" ht="12.75" x14ac:dyDescent="0.2">
      <c r="A30" s="60" t="s">
        <v>616</v>
      </c>
      <c r="B30" s="97" t="s">
        <v>619</v>
      </c>
      <c r="C30" s="301">
        <v>73.516000000000005</v>
      </c>
      <c r="D30" s="302">
        <v>113.199</v>
      </c>
      <c r="E30" s="301">
        <v>107.815</v>
      </c>
      <c r="F30" s="303">
        <v>109.71299999999999</v>
      </c>
      <c r="G30" s="301">
        <v>263.315</v>
      </c>
      <c r="H30" s="302">
        <v>380.39800000000002</v>
      </c>
      <c r="I30" s="301">
        <v>229.35599999999999</v>
      </c>
      <c r="J30" s="303">
        <v>345.06599999999997</v>
      </c>
      <c r="K30" s="304">
        <v>-189.79899999999998</v>
      </c>
      <c r="L30" s="305">
        <v>-267.19900000000001</v>
      </c>
    </row>
    <row r="31" spans="1:12" ht="12.75" x14ac:dyDescent="0.2">
      <c r="A31" s="60" t="s">
        <v>83</v>
      </c>
      <c r="B31" s="97" t="s">
        <v>84</v>
      </c>
      <c r="C31" s="301">
        <v>569784.16200000001</v>
      </c>
      <c r="D31" s="302">
        <v>686613.71299999999</v>
      </c>
      <c r="E31" s="301">
        <v>836281.67500000005</v>
      </c>
      <c r="F31" s="303">
        <v>884714.70900000003</v>
      </c>
      <c r="G31" s="301">
        <v>277291.33600000001</v>
      </c>
      <c r="H31" s="302">
        <v>303060.29100000003</v>
      </c>
      <c r="I31" s="301">
        <v>215665.946</v>
      </c>
      <c r="J31" s="303">
        <v>185571.174</v>
      </c>
      <c r="K31" s="304">
        <v>292492.826</v>
      </c>
      <c r="L31" s="305">
        <v>383553.42199999996</v>
      </c>
    </row>
    <row r="32" spans="1:12" ht="12.75" x14ac:dyDescent="0.2">
      <c r="A32" s="60" t="s">
        <v>85</v>
      </c>
      <c r="B32" s="97" t="s">
        <v>86</v>
      </c>
      <c r="C32" s="301">
        <v>422063.92599999998</v>
      </c>
      <c r="D32" s="302">
        <v>406317.10800000001</v>
      </c>
      <c r="E32" s="301">
        <v>155107.133</v>
      </c>
      <c r="F32" s="303">
        <v>157031.16899999999</v>
      </c>
      <c r="G32" s="301">
        <v>320274.43</v>
      </c>
      <c r="H32" s="302">
        <v>314164.63699999999</v>
      </c>
      <c r="I32" s="301">
        <v>135372.894</v>
      </c>
      <c r="J32" s="303">
        <v>148135.16399999999</v>
      </c>
      <c r="K32" s="304">
        <v>101789.49599999998</v>
      </c>
      <c r="L32" s="305">
        <v>92152.47100000002</v>
      </c>
    </row>
    <row r="33" spans="1:12" ht="12.75" x14ac:dyDescent="0.2">
      <c r="A33" s="60" t="s">
        <v>87</v>
      </c>
      <c r="B33" s="97" t="s">
        <v>88</v>
      </c>
      <c r="C33" s="301">
        <v>216372.24600000001</v>
      </c>
      <c r="D33" s="302">
        <v>244420.61799999999</v>
      </c>
      <c r="E33" s="301">
        <v>133466.24400000001</v>
      </c>
      <c r="F33" s="303">
        <v>145494.90599999999</v>
      </c>
      <c r="G33" s="301">
        <v>95601.456000000006</v>
      </c>
      <c r="H33" s="302">
        <v>97886.600999999995</v>
      </c>
      <c r="I33" s="301">
        <v>57929.731</v>
      </c>
      <c r="J33" s="303">
        <v>56301.385000000002</v>
      </c>
      <c r="K33" s="304">
        <v>120770.79000000001</v>
      </c>
      <c r="L33" s="305">
        <v>146534.01699999999</v>
      </c>
    </row>
    <row r="34" spans="1:12" ht="12.75" x14ac:dyDescent="0.2">
      <c r="A34" s="60" t="s">
        <v>89</v>
      </c>
      <c r="B34" s="97" t="s">
        <v>90</v>
      </c>
      <c r="C34" s="301">
        <v>185075.05600000001</v>
      </c>
      <c r="D34" s="302">
        <v>194143.62899999999</v>
      </c>
      <c r="E34" s="301">
        <v>215938.87299999999</v>
      </c>
      <c r="F34" s="303">
        <v>203099.709</v>
      </c>
      <c r="G34" s="301">
        <v>67347.476999999999</v>
      </c>
      <c r="H34" s="302">
        <v>89383.361000000004</v>
      </c>
      <c r="I34" s="301">
        <v>95703.376000000004</v>
      </c>
      <c r="J34" s="303">
        <v>79696.672000000006</v>
      </c>
      <c r="K34" s="304">
        <v>117727.57900000001</v>
      </c>
      <c r="L34" s="305">
        <v>104760.26799999998</v>
      </c>
    </row>
    <row r="35" spans="1:12" ht="12.75" x14ac:dyDescent="0.2">
      <c r="A35" s="60" t="s">
        <v>91</v>
      </c>
      <c r="B35" s="97" t="s">
        <v>92</v>
      </c>
      <c r="C35" s="301">
        <v>375043.88199999998</v>
      </c>
      <c r="D35" s="302">
        <v>405726.32400000002</v>
      </c>
      <c r="E35" s="301">
        <v>74666.896999999997</v>
      </c>
      <c r="F35" s="303">
        <v>61625.097000000002</v>
      </c>
      <c r="G35" s="301">
        <v>124055.027</v>
      </c>
      <c r="H35" s="302">
        <v>141004.06299999999</v>
      </c>
      <c r="I35" s="301">
        <v>21709.616000000002</v>
      </c>
      <c r="J35" s="303">
        <v>20380.743999999999</v>
      </c>
      <c r="K35" s="304">
        <v>250988.85499999998</v>
      </c>
      <c r="L35" s="305">
        <v>264722.26100000006</v>
      </c>
    </row>
    <row r="36" spans="1:12" ht="12.75" x14ac:dyDescent="0.2">
      <c r="A36" s="60" t="s">
        <v>93</v>
      </c>
      <c r="B36" s="97" t="s">
        <v>94</v>
      </c>
      <c r="C36" s="301">
        <v>1152518.1259999999</v>
      </c>
      <c r="D36" s="302">
        <v>1215734.3999999999</v>
      </c>
      <c r="E36" s="301">
        <v>281783.25400000002</v>
      </c>
      <c r="F36" s="303">
        <v>286533.728</v>
      </c>
      <c r="G36" s="301">
        <v>606370.81900000002</v>
      </c>
      <c r="H36" s="302">
        <v>699629.36899999995</v>
      </c>
      <c r="I36" s="301">
        <v>118319.702</v>
      </c>
      <c r="J36" s="303">
        <v>135618.26999999999</v>
      </c>
      <c r="K36" s="304">
        <v>546147.30699999991</v>
      </c>
      <c r="L36" s="305">
        <v>516105.03099999996</v>
      </c>
    </row>
    <row r="37" spans="1:12" ht="12.75" x14ac:dyDescent="0.2">
      <c r="A37" s="60" t="s">
        <v>95</v>
      </c>
      <c r="B37" s="97" t="s">
        <v>96</v>
      </c>
      <c r="C37" s="301">
        <v>479786.46</v>
      </c>
      <c r="D37" s="302">
        <v>474511.41600000003</v>
      </c>
      <c r="E37" s="301">
        <v>222013.011</v>
      </c>
      <c r="F37" s="303">
        <v>239661.83900000001</v>
      </c>
      <c r="G37" s="301">
        <v>86405.595000000001</v>
      </c>
      <c r="H37" s="302">
        <v>93999.164999999994</v>
      </c>
      <c r="I37" s="301">
        <v>29092.169000000002</v>
      </c>
      <c r="J37" s="303">
        <v>30435.814999999999</v>
      </c>
      <c r="K37" s="304">
        <v>393380.86499999999</v>
      </c>
      <c r="L37" s="305">
        <v>380512.25100000005</v>
      </c>
    </row>
    <row r="38" spans="1:12" ht="12.75" x14ac:dyDescent="0.2">
      <c r="A38" s="60" t="s">
        <v>97</v>
      </c>
      <c r="B38" s="97" t="s">
        <v>98</v>
      </c>
      <c r="C38" s="301">
        <v>163957.049</v>
      </c>
      <c r="D38" s="302">
        <v>154999.17600000001</v>
      </c>
      <c r="E38" s="301">
        <v>52295.207999999999</v>
      </c>
      <c r="F38" s="303">
        <v>55697.319000000003</v>
      </c>
      <c r="G38" s="301">
        <v>53808.135000000002</v>
      </c>
      <c r="H38" s="302">
        <v>56239.277000000002</v>
      </c>
      <c r="I38" s="301">
        <v>13217.62</v>
      </c>
      <c r="J38" s="303">
        <v>16275.953</v>
      </c>
      <c r="K38" s="304">
        <v>110148.91399999999</v>
      </c>
      <c r="L38" s="305">
        <v>98759.899000000005</v>
      </c>
    </row>
    <row r="39" spans="1:12" ht="12.75" x14ac:dyDescent="0.2">
      <c r="A39" s="60" t="s">
        <v>99</v>
      </c>
      <c r="B39" s="97" t="s">
        <v>100</v>
      </c>
      <c r="C39" s="301">
        <v>39438.245999999999</v>
      </c>
      <c r="D39" s="302">
        <v>34425.623</v>
      </c>
      <c r="E39" s="301">
        <v>13984.064</v>
      </c>
      <c r="F39" s="303">
        <v>12239.02</v>
      </c>
      <c r="G39" s="301">
        <v>52391.152000000002</v>
      </c>
      <c r="H39" s="302">
        <v>47131.093000000001</v>
      </c>
      <c r="I39" s="301">
        <v>27202.234</v>
      </c>
      <c r="J39" s="303">
        <v>26585.596000000001</v>
      </c>
      <c r="K39" s="304">
        <v>-12952.906000000003</v>
      </c>
      <c r="L39" s="305">
        <v>-12705.470000000001</v>
      </c>
    </row>
    <row r="40" spans="1:12" ht="12.75" x14ac:dyDescent="0.2">
      <c r="A40" s="60" t="s">
        <v>101</v>
      </c>
      <c r="B40" s="97" t="s">
        <v>102</v>
      </c>
      <c r="C40" s="301">
        <v>25.731999999999999</v>
      </c>
      <c r="D40" s="302">
        <v>81.475999999999999</v>
      </c>
      <c r="E40" s="301">
        <v>2.8769999999999998</v>
      </c>
      <c r="F40" s="303">
        <v>3.778</v>
      </c>
      <c r="G40" s="301">
        <v>1462.7750000000001</v>
      </c>
      <c r="H40" s="302">
        <v>1085.481</v>
      </c>
      <c r="I40" s="301">
        <v>422.43799999999999</v>
      </c>
      <c r="J40" s="303">
        <v>226.61099999999999</v>
      </c>
      <c r="K40" s="304">
        <v>-1437.0430000000001</v>
      </c>
      <c r="L40" s="305">
        <v>-1004.005</v>
      </c>
    </row>
    <row r="41" spans="1:12" ht="12.75" x14ac:dyDescent="0.2">
      <c r="A41" s="60" t="s">
        <v>103</v>
      </c>
      <c r="B41" s="97" t="s">
        <v>104</v>
      </c>
      <c r="C41" s="301">
        <v>2.6739999999999999</v>
      </c>
      <c r="D41" s="302">
        <v>0.80200000000000005</v>
      </c>
      <c r="E41" s="301">
        <v>6.0000000000000001E-3</v>
      </c>
      <c r="F41" s="303">
        <v>2E-3</v>
      </c>
      <c r="G41" s="301">
        <v>103.157</v>
      </c>
      <c r="H41" s="302">
        <v>267.45999999999998</v>
      </c>
      <c r="I41" s="301">
        <v>0.14599999999999999</v>
      </c>
      <c r="J41" s="303">
        <v>0.33800000000000002</v>
      </c>
      <c r="K41" s="304">
        <v>-100.48299999999999</v>
      </c>
      <c r="L41" s="305">
        <v>-266.65799999999996</v>
      </c>
    </row>
    <row r="42" spans="1:12" ht="12.75" x14ac:dyDescent="0.2">
      <c r="A42" s="60" t="s">
        <v>105</v>
      </c>
      <c r="B42" s="97" t="s">
        <v>106</v>
      </c>
      <c r="C42" s="301">
        <v>0.42799999999999999</v>
      </c>
      <c r="D42" s="302">
        <v>10.3</v>
      </c>
      <c r="E42" s="301">
        <v>1.9E-2</v>
      </c>
      <c r="F42" s="303">
        <v>1.4039999999999999</v>
      </c>
      <c r="G42" s="301">
        <v>1134.019</v>
      </c>
      <c r="H42" s="302">
        <v>734.44200000000001</v>
      </c>
      <c r="I42" s="301">
        <v>175.429</v>
      </c>
      <c r="J42" s="303">
        <v>106.554</v>
      </c>
      <c r="K42" s="304">
        <v>-1133.5909999999999</v>
      </c>
      <c r="L42" s="305">
        <v>-724.14200000000005</v>
      </c>
    </row>
    <row r="43" spans="1:12" ht="12.75" x14ac:dyDescent="0.2">
      <c r="A43" s="60" t="s">
        <v>107</v>
      </c>
      <c r="B43" s="97" t="s">
        <v>108</v>
      </c>
      <c r="C43" s="301">
        <v>154888.16899999999</v>
      </c>
      <c r="D43" s="302">
        <v>166850.84599999999</v>
      </c>
      <c r="E43" s="301">
        <v>50645.536999999997</v>
      </c>
      <c r="F43" s="303">
        <v>51775.758000000002</v>
      </c>
      <c r="G43" s="301">
        <v>187780.77100000001</v>
      </c>
      <c r="H43" s="302">
        <v>199916.992</v>
      </c>
      <c r="I43" s="301">
        <v>31915.866000000002</v>
      </c>
      <c r="J43" s="303">
        <v>38344.847000000002</v>
      </c>
      <c r="K43" s="304">
        <v>-32892.602000000014</v>
      </c>
      <c r="L43" s="305">
        <v>-33066.146000000008</v>
      </c>
    </row>
    <row r="44" spans="1:12" ht="12.75" x14ac:dyDescent="0.2">
      <c r="A44" s="60" t="s">
        <v>109</v>
      </c>
      <c r="B44" s="97" t="s">
        <v>110</v>
      </c>
      <c r="C44" s="301">
        <v>91780.918999999994</v>
      </c>
      <c r="D44" s="302">
        <v>118742.178</v>
      </c>
      <c r="E44" s="301">
        <v>24435.285</v>
      </c>
      <c r="F44" s="303">
        <v>22207.469000000001</v>
      </c>
      <c r="G44" s="301">
        <v>27777.74</v>
      </c>
      <c r="H44" s="302">
        <v>36478.319000000003</v>
      </c>
      <c r="I44" s="301">
        <v>6731.2449999999999</v>
      </c>
      <c r="J44" s="303">
        <v>6730.8670000000002</v>
      </c>
      <c r="K44" s="304">
        <v>64003.178999999989</v>
      </c>
      <c r="L44" s="305">
        <v>82263.858999999997</v>
      </c>
    </row>
    <row r="45" spans="1:12" ht="12.75" x14ac:dyDescent="0.2">
      <c r="A45" s="60" t="s">
        <v>111</v>
      </c>
      <c r="B45" s="97" t="s">
        <v>112</v>
      </c>
      <c r="C45" s="301">
        <v>25077.65</v>
      </c>
      <c r="D45" s="302">
        <v>17780.931</v>
      </c>
      <c r="E45" s="301">
        <v>89123.91</v>
      </c>
      <c r="F45" s="303">
        <v>82181.747000000003</v>
      </c>
      <c r="G45" s="301">
        <v>1630.385</v>
      </c>
      <c r="H45" s="302">
        <v>609.00099999999998</v>
      </c>
      <c r="I45" s="301">
        <v>5976.7939999999999</v>
      </c>
      <c r="J45" s="303">
        <v>2660.69</v>
      </c>
      <c r="K45" s="304">
        <v>23447.265000000003</v>
      </c>
      <c r="L45" s="305">
        <v>17171.93</v>
      </c>
    </row>
    <row r="46" spans="1:12" ht="12.75" x14ac:dyDescent="0.2">
      <c r="A46" s="60" t="s">
        <v>113</v>
      </c>
      <c r="B46" s="97" t="s">
        <v>114</v>
      </c>
      <c r="C46" s="301">
        <v>6445.2610000000004</v>
      </c>
      <c r="D46" s="302">
        <v>4056.6039999999998</v>
      </c>
      <c r="E46" s="301">
        <v>187.70400000000001</v>
      </c>
      <c r="F46" s="303">
        <v>114.624</v>
      </c>
      <c r="G46" s="301">
        <v>239.036</v>
      </c>
      <c r="H46" s="302">
        <v>115.68</v>
      </c>
      <c r="I46" s="301">
        <v>30.664000000000001</v>
      </c>
      <c r="J46" s="303">
        <v>40.729999999999997</v>
      </c>
      <c r="K46" s="304">
        <v>6206.2250000000004</v>
      </c>
      <c r="L46" s="305">
        <v>3940.924</v>
      </c>
    </row>
    <row r="47" spans="1:12" ht="12.75" x14ac:dyDescent="0.2">
      <c r="A47" s="60" t="s">
        <v>115</v>
      </c>
      <c r="B47" s="97" t="s">
        <v>116</v>
      </c>
      <c r="C47" s="301">
        <v>910.43399999999997</v>
      </c>
      <c r="D47" s="302">
        <v>258.10300000000001</v>
      </c>
      <c r="E47" s="301">
        <v>289.911</v>
      </c>
      <c r="F47" s="303">
        <v>81.863</v>
      </c>
      <c r="G47" s="301">
        <v>452.92899999999997</v>
      </c>
      <c r="H47" s="302">
        <v>271.88200000000001</v>
      </c>
      <c r="I47" s="301">
        <v>620.89200000000005</v>
      </c>
      <c r="J47" s="303">
        <v>238.55699999999999</v>
      </c>
      <c r="K47" s="304">
        <v>457.505</v>
      </c>
      <c r="L47" s="305">
        <v>-13.778999999999996</v>
      </c>
    </row>
    <row r="48" spans="1:12" ht="12.75" x14ac:dyDescent="0.2">
      <c r="A48" s="60" t="s">
        <v>117</v>
      </c>
      <c r="B48" s="97" t="s">
        <v>118</v>
      </c>
      <c r="C48" s="301">
        <v>433.21600000000001</v>
      </c>
      <c r="D48" s="302">
        <v>485.072</v>
      </c>
      <c r="E48" s="301">
        <v>176.10499999999999</v>
      </c>
      <c r="F48" s="303">
        <v>1847.492</v>
      </c>
      <c r="G48" s="301">
        <v>0.77500000000000002</v>
      </c>
      <c r="H48" s="302">
        <v>46.289000000000001</v>
      </c>
      <c r="I48" s="301">
        <v>1E-3</v>
      </c>
      <c r="J48" s="303">
        <v>4.96</v>
      </c>
      <c r="K48" s="304">
        <v>432.44100000000003</v>
      </c>
      <c r="L48" s="305">
        <v>438.78300000000002</v>
      </c>
    </row>
    <row r="49" spans="1:12" ht="12.75" x14ac:dyDescent="0.2">
      <c r="A49" s="60" t="s">
        <v>119</v>
      </c>
      <c r="B49" s="97" t="s">
        <v>120</v>
      </c>
      <c r="C49" s="301">
        <v>159242.30100000001</v>
      </c>
      <c r="D49" s="302">
        <v>154634.74900000001</v>
      </c>
      <c r="E49" s="301">
        <v>168083.80600000001</v>
      </c>
      <c r="F49" s="303">
        <v>175597.18400000001</v>
      </c>
      <c r="G49" s="301">
        <v>112717.65399999999</v>
      </c>
      <c r="H49" s="302">
        <v>91423.922999999995</v>
      </c>
      <c r="I49" s="301">
        <v>106497.325</v>
      </c>
      <c r="J49" s="303">
        <v>98089.831999999995</v>
      </c>
      <c r="K49" s="304">
        <v>46524.647000000012</v>
      </c>
      <c r="L49" s="305">
        <v>63210.826000000015</v>
      </c>
    </row>
    <row r="50" spans="1:12" ht="12.75" x14ac:dyDescent="0.2">
      <c r="A50" s="60" t="s">
        <v>121</v>
      </c>
      <c r="B50" s="97" t="s">
        <v>122</v>
      </c>
      <c r="C50" s="301">
        <v>23241.51</v>
      </c>
      <c r="D50" s="302">
        <v>39762.945</v>
      </c>
      <c r="E50" s="301">
        <v>9803.1029999999992</v>
      </c>
      <c r="F50" s="303">
        <v>16410.585999999999</v>
      </c>
      <c r="G50" s="301">
        <v>57795.43</v>
      </c>
      <c r="H50" s="302">
        <v>61949.347000000002</v>
      </c>
      <c r="I50" s="301">
        <v>16323.306</v>
      </c>
      <c r="J50" s="303">
        <v>16524.212</v>
      </c>
      <c r="K50" s="304">
        <v>-34553.919999999998</v>
      </c>
      <c r="L50" s="305">
        <v>-22186.402000000002</v>
      </c>
    </row>
    <row r="51" spans="1:12" ht="12.75" x14ac:dyDescent="0.2">
      <c r="A51" s="60" t="s">
        <v>123</v>
      </c>
      <c r="B51" s="97" t="s">
        <v>124</v>
      </c>
      <c r="C51" s="301">
        <v>140175.041</v>
      </c>
      <c r="D51" s="302">
        <v>178903.55799999999</v>
      </c>
      <c r="E51" s="301">
        <v>96880.843999999997</v>
      </c>
      <c r="F51" s="303">
        <v>125273.02</v>
      </c>
      <c r="G51" s="301">
        <v>271177.886</v>
      </c>
      <c r="H51" s="302">
        <v>297915.20899999997</v>
      </c>
      <c r="I51" s="301">
        <v>94675.517999999996</v>
      </c>
      <c r="J51" s="303">
        <v>98728.423999999999</v>
      </c>
      <c r="K51" s="304">
        <v>-131002.845</v>
      </c>
      <c r="L51" s="305">
        <v>-119011.65099999998</v>
      </c>
    </row>
    <row r="52" spans="1:12" ht="12.75" x14ac:dyDescent="0.2">
      <c r="A52" s="60" t="s">
        <v>125</v>
      </c>
      <c r="B52" s="97" t="s">
        <v>126</v>
      </c>
      <c r="C52" s="301">
        <v>23229.37</v>
      </c>
      <c r="D52" s="302">
        <v>37213.112999999998</v>
      </c>
      <c r="E52" s="301">
        <v>5095.9189999999999</v>
      </c>
      <c r="F52" s="303">
        <v>7376.683</v>
      </c>
      <c r="G52" s="301">
        <v>195168.46599999999</v>
      </c>
      <c r="H52" s="302">
        <v>229751.576</v>
      </c>
      <c r="I52" s="301">
        <v>38049.563000000002</v>
      </c>
      <c r="J52" s="303">
        <v>39895.82</v>
      </c>
      <c r="K52" s="304">
        <v>-171939.09599999999</v>
      </c>
      <c r="L52" s="305">
        <v>-192538.46299999999</v>
      </c>
    </row>
    <row r="53" spans="1:12" ht="12.75" x14ac:dyDescent="0.2">
      <c r="A53" s="60" t="s">
        <v>127</v>
      </c>
      <c r="B53" s="97" t="s">
        <v>128</v>
      </c>
      <c r="C53" s="301">
        <v>34041.934000000001</v>
      </c>
      <c r="D53" s="302">
        <v>40578.237000000001</v>
      </c>
      <c r="E53" s="301">
        <v>17222.012999999999</v>
      </c>
      <c r="F53" s="303">
        <v>19192.151999999998</v>
      </c>
      <c r="G53" s="301">
        <v>19384.064999999999</v>
      </c>
      <c r="H53" s="302">
        <v>20989.935000000001</v>
      </c>
      <c r="I53" s="301">
        <v>8194.0159999999996</v>
      </c>
      <c r="J53" s="303">
        <v>10010.464</v>
      </c>
      <c r="K53" s="304">
        <v>14657.869000000002</v>
      </c>
      <c r="L53" s="305">
        <v>19588.302</v>
      </c>
    </row>
    <row r="54" spans="1:12" ht="12.75" x14ac:dyDescent="0.2">
      <c r="A54" s="60" t="s">
        <v>129</v>
      </c>
      <c r="B54" s="97" t="s">
        <v>130</v>
      </c>
      <c r="C54" s="301">
        <v>21187.311000000002</v>
      </c>
      <c r="D54" s="302">
        <v>46460.788</v>
      </c>
      <c r="E54" s="301">
        <v>52251.572999999997</v>
      </c>
      <c r="F54" s="303">
        <v>119743.264</v>
      </c>
      <c r="G54" s="301">
        <v>62246.118999999999</v>
      </c>
      <c r="H54" s="302">
        <v>63341.137999999999</v>
      </c>
      <c r="I54" s="301">
        <v>172501.84099999999</v>
      </c>
      <c r="J54" s="303">
        <v>157064.05100000001</v>
      </c>
      <c r="K54" s="304">
        <v>-41058.807999999997</v>
      </c>
      <c r="L54" s="305">
        <v>-16880.349999999999</v>
      </c>
    </row>
    <row r="55" spans="1:12" ht="12.75" x14ac:dyDescent="0.2">
      <c r="A55" s="60" t="s">
        <v>131</v>
      </c>
      <c r="B55" s="97" t="s">
        <v>132</v>
      </c>
      <c r="C55" s="301">
        <v>110072.834</v>
      </c>
      <c r="D55" s="302">
        <v>118770.49</v>
      </c>
      <c r="E55" s="301">
        <v>76305.925000000003</v>
      </c>
      <c r="F55" s="303">
        <v>78265.073000000004</v>
      </c>
      <c r="G55" s="301">
        <v>438201.84399999998</v>
      </c>
      <c r="H55" s="302">
        <v>420922.978</v>
      </c>
      <c r="I55" s="301">
        <v>218513.94099999999</v>
      </c>
      <c r="J55" s="303">
        <v>246260.81200000001</v>
      </c>
      <c r="K55" s="304">
        <v>-328129.01</v>
      </c>
      <c r="L55" s="305">
        <v>-302152.48800000001</v>
      </c>
    </row>
    <row r="56" spans="1:12" ht="12.75" x14ac:dyDescent="0.2">
      <c r="A56" s="60" t="s">
        <v>133</v>
      </c>
      <c r="B56" s="97" t="s">
        <v>134</v>
      </c>
      <c r="C56" s="301">
        <v>144023.30499999999</v>
      </c>
      <c r="D56" s="302">
        <v>129088.629</v>
      </c>
      <c r="E56" s="301">
        <v>166981.049</v>
      </c>
      <c r="F56" s="303">
        <v>170182.022</v>
      </c>
      <c r="G56" s="301">
        <v>122805.757</v>
      </c>
      <c r="H56" s="302">
        <v>102974.431</v>
      </c>
      <c r="I56" s="301">
        <v>223781.421</v>
      </c>
      <c r="J56" s="303">
        <v>228146.948</v>
      </c>
      <c r="K56" s="304">
        <v>21217.547999999995</v>
      </c>
      <c r="L56" s="305">
        <v>26114.198000000004</v>
      </c>
    </row>
    <row r="57" spans="1:12" ht="12.75" x14ac:dyDescent="0.2">
      <c r="A57" s="60" t="s">
        <v>135</v>
      </c>
      <c r="B57" s="97" t="s">
        <v>136</v>
      </c>
      <c r="C57" s="301">
        <v>75806.63</v>
      </c>
      <c r="D57" s="302">
        <v>78418.27</v>
      </c>
      <c r="E57" s="301">
        <v>108009.167</v>
      </c>
      <c r="F57" s="303">
        <v>103773.701</v>
      </c>
      <c r="G57" s="301">
        <v>84785.892000000007</v>
      </c>
      <c r="H57" s="302">
        <v>91457.972999999998</v>
      </c>
      <c r="I57" s="301">
        <v>65273.557000000001</v>
      </c>
      <c r="J57" s="303">
        <v>85863.154999999999</v>
      </c>
      <c r="K57" s="304">
        <v>-8979.2620000000024</v>
      </c>
      <c r="L57" s="305">
        <v>-13039.702999999994</v>
      </c>
    </row>
    <row r="58" spans="1:12" ht="12.75" x14ac:dyDescent="0.2">
      <c r="A58" s="60" t="s">
        <v>137</v>
      </c>
      <c r="B58" s="97" t="s">
        <v>138</v>
      </c>
      <c r="C58" s="301">
        <v>33284.881000000001</v>
      </c>
      <c r="D58" s="302">
        <v>32269.805</v>
      </c>
      <c r="E58" s="301">
        <v>24277.699000000001</v>
      </c>
      <c r="F58" s="303">
        <v>26063.481</v>
      </c>
      <c r="G58" s="301">
        <v>103530.88400000001</v>
      </c>
      <c r="H58" s="302">
        <v>97087.925000000003</v>
      </c>
      <c r="I58" s="301">
        <v>70095.582999999999</v>
      </c>
      <c r="J58" s="303">
        <v>73073.850999999995</v>
      </c>
      <c r="K58" s="304">
        <v>-70246.002999999997</v>
      </c>
      <c r="L58" s="305">
        <v>-64818.12</v>
      </c>
    </row>
    <row r="59" spans="1:12" ht="12.75" x14ac:dyDescent="0.2">
      <c r="A59" s="60" t="s">
        <v>139</v>
      </c>
      <c r="B59" s="97" t="s">
        <v>140</v>
      </c>
      <c r="C59" s="301">
        <v>40089.523000000001</v>
      </c>
      <c r="D59" s="302">
        <v>42404.232000000004</v>
      </c>
      <c r="E59" s="301">
        <v>71299.740999999995</v>
      </c>
      <c r="F59" s="303">
        <v>64597.357000000004</v>
      </c>
      <c r="G59" s="301">
        <v>75423.489000000001</v>
      </c>
      <c r="H59" s="302">
        <v>78545.05</v>
      </c>
      <c r="I59" s="301">
        <v>93809.948999999993</v>
      </c>
      <c r="J59" s="303">
        <v>96386.331999999995</v>
      </c>
      <c r="K59" s="304">
        <v>-35333.966</v>
      </c>
      <c r="L59" s="305">
        <v>-36140.817999999999</v>
      </c>
    </row>
    <row r="60" spans="1:12" ht="12.75" x14ac:dyDescent="0.2">
      <c r="A60" s="60" t="s">
        <v>141</v>
      </c>
      <c r="B60" s="97" t="s">
        <v>142</v>
      </c>
      <c r="C60" s="301">
        <v>27283.598999999998</v>
      </c>
      <c r="D60" s="302">
        <v>25426.210999999999</v>
      </c>
      <c r="E60" s="301">
        <v>22368.221000000001</v>
      </c>
      <c r="F60" s="303">
        <v>19346.303</v>
      </c>
      <c r="G60" s="301">
        <v>117106.47900000001</v>
      </c>
      <c r="H60" s="302">
        <v>121899.38800000001</v>
      </c>
      <c r="I60" s="301">
        <v>85553.008000000002</v>
      </c>
      <c r="J60" s="303">
        <v>106985.876</v>
      </c>
      <c r="K60" s="304">
        <v>-89822.88</v>
      </c>
      <c r="L60" s="305">
        <v>-96473.177000000011</v>
      </c>
    </row>
    <row r="61" spans="1:12" ht="12.75" x14ac:dyDescent="0.2">
      <c r="A61" s="60" t="s">
        <v>143</v>
      </c>
      <c r="B61" s="97" t="s">
        <v>144</v>
      </c>
      <c r="C61" s="301">
        <v>13762.097</v>
      </c>
      <c r="D61" s="302">
        <v>15052.011</v>
      </c>
      <c r="E61" s="301">
        <v>17153.951000000001</v>
      </c>
      <c r="F61" s="303">
        <v>27324.965</v>
      </c>
      <c r="G61" s="301">
        <v>3607.0709999999999</v>
      </c>
      <c r="H61" s="302">
        <v>4006.4229999999998</v>
      </c>
      <c r="I61" s="301">
        <v>3138.7020000000002</v>
      </c>
      <c r="J61" s="303">
        <v>4157.3310000000001</v>
      </c>
      <c r="K61" s="304">
        <v>10155.026</v>
      </c>
      <c r="L61" s="305">
        <v>11045.588</v>
      </c>
    </row>
    <row r="62" spans="1:12" ht="12.75" x14ac:dyDescent="0.2">
      <c r="A62" s="60" t="s">
        <v>145</v>
      </c>
      <c r="B62" s="97" t="s">
        <v>146</v>
      </c>
      <c r="C62" s="301">
        <v>637871.80799999996</v>
      </c>
      <c r="D62" s="302">
        <v>681523.48100000003</v>
      </c>
      <c r="E62" s="301">
        <v>325221.66399999999</v>
      </c>
      <c r="F62" s="303">
        <v>323321.08799999999</v>
      </c>
      <c r="G62" s="301">
        <v>337218.18599999999</v>
      </c>
      <c r="H62" s="302">
        <v>345498.75699999998</v>
      </c>
      <c r="I62" s="301">
        <v>164025.837</v>
      </c>
      <c r="J62" s="303">
        <v>168142.902</v>
      </c>
      <c r="K62" s="304">
        <v>300653.62199999997</v>
      </c>
      <c r="L62" s="305">
        <v>336024.72400000005</v>
      </c>
    </row>
    <row r="63" spans="1:12" ht="12.75" x14ac:dyDescent="0.2">
      <c r="A63" s="60" t="s">
        <v>147</v>
      </c>
      <c r="B63" s="97" t="s">
        <v>148</v>
      </c>
      <c r="C63" s="301">
        <v>440139.739</v>
      </c>
      <c r="D63" s="302">
        <v>432572.37300000002</v>
      </c>
      <c r="E63" s="301">
        <v>409561.58899999998</v>
      </c>
      <c r="F63" s="303">
        <v>407308.91200000001</v>
      </c>
      <c r="G63" s="301">
        <v>73019.805999999997</v>
      </c>
      <c r="H63" s="302">
        <v>78589.331000000006</v>
      </c>
      <c r="I63" s="301">
        <v>66524.441000000006</v>
      </c>
      <c r="J63" s="303">
        <v>68252.736999999994</v>
      </c>
      <c r="K63" s="304">
        <v>367119.93300000002</v>
      </c>
      <c r="L63" s="305">
        <v>353983.04200000002</v>
      </c>
    </row>
    <row r="64" spans="1:12" ht="12.75" x14ac:dyDescent="0.2">
      <c r="A64" s="60" t="s">
        <v>149</v>
      </c>
      <c r="B64" s="97" t="s">
        <v>150</v>
      </c>
      <c r="C64" s="301">
        <v>18856.876</v>
      </c>
      <c r="D64" s="302">
        <v>16368.888000000001</v>
      </c>
      <c r="E64" s="301">
        <v>10612.934999999999</v>
      </c>
      <c r="F64" s="303">
        <v>8776.6550000000007</v>
      </c>
      <c r="G64" s="301">
        <v>26571.359</v>
      </c>
      <c r="H64" s="302">
        <v>36676.991000000002</v>
      </c>
      <c r="I64" s="301">
        <v>16658.866999999998</v>
      </c>
      <c r="J64" s="303">
        <v>18377.683000000001</v>
      </c>
      <c r="K64" s="304">
        <v>-7714.4830000000002</v>
      </c>
      <c r="L64" s="305">
        <v>-20308.103000000003</v>
      </c>
    </row>
    <row r="65" spans="1:12" ht="12.75" x14ac:dyDescent="0.2">
      <c r="A65" s="60" t="s">
        <v>151</v>
      </c>
      <c r="B65" s="97" t="s">
        <v>152</v>
      </c>
      <c r="C65" s="301">
        <v>102755.16499999999</v>
      </c>
      <c r="D65" s="302">
        <v>110353.245</v>
      </c>
      <c r="E65" s="301">
        <v>35094.955999999998</v>
      </c>
      <c r="F65" s="303">
        <v>45331.324000000001</v>
      </c>
      <c r="G65" s="301">
        <v>64033.726999999999</v>
      </c>
      <c r="H65" s="302">
        <v>71873.123999999996</v>
      </c>
      <c r="I65" s="301">
        <v>19368.849999999999</v>
      </c>
      <c r="J65" s="303">
        <v>22262.13</v>
      </c>
      <c r="K65" s="304">
        <v>38721.437999999995</v>
      </c>
      <c r="L65" s="305">
        <v>38480.120999999999</v>
      </c>
    </row>
    <row r="66" spans="1:12" ht="12.75" x14ac:dyDescent="0.2">
      <c r="A66" s="60" t="s">
        <v>153</v>
      </c>
      <c r="B66" s="97" t="s">
        <v>154</v>
      </c>
      <c r="C66" s="301">
        <v>53099.686000000002</v>
      </c>
      <c r="D66" s="302">
        <v>55082.137999999999</v>
      </c>
      <c r="E66" s="301">
        <v>65007.025999999998</v>
      </c>
      <c r="F66" s="303">
        <v>59904.607000000004</v>
      </c>
      <c r="G66" s="301">
        <v>33257.474000000002</v>
      </c>
      <c r="H66" s="302">
        <v>39170.148999999998</v>
      </c>
      <c r="I66" s="301">
        <v>42877.37</v>
      </c>
      <c r="J66" s="303">
        <v>37214.813999999998</v>
      </c>
      <c r="K66" s="304">
        <v>19842.212</v>
      </c>
      <c r="L66" s="305">
        <v>15911.989000000001</v>
      </c>
    </row>
    <row r="67" spans="1:12" ht="12.75" x14ac:dyDescent="0.2">
      <c r="A67" s="60" t="s">
        <v>155</v>
      </c>
      <c r="B67" s="97" t="s">
        <v>156</v>
      </c>
      <c r="C67" s="301">
        <v>2094.6640000000002</v>
      </c>
      <c r="D67" s="302">
        <v>2955.1080000000002</v>
      </c>
      <c r="E67" s="301">
        <v>4177.6400000000003</v>
      </c>
      <c r="F67" s="303">
        <v>5231.6530000000002</v>
      </c>
      <c r="G67" s="301">
        <v>12705.849</v>
      </c>
      <c r="H67" s="302">
        <v>15694.460999999999</v>
      </c>
      <c r="I67" s="301">
        <v>10506.623</v>
      </c>
      <c r="J67" s="303">
        <v>13292.862999999999</v>
      </c>
      <c r="K67" s="304">
        <v>-10611.184999999999</v>
      </c>
      <c r="L67" s="305">
        <v>-12739.352999999999</v>
      </c>
    </row>
    <row r="68" spans="1:12" ht="12.75" x14ac:dyDescent="0.2">
      <c r="A68" s="60" t="s">
        <v>157</v>
      </c>
      <c r="B68" s="97" t="s">
        <v>158</v>
      </c>
      <c r="C68" s="301">
        <v>4133.43</v>
      </c>
      <c r="D68" s="302">
        <v>7851.5829999999996</v>
      </c>
      <c r="E68" s="301">
        <v>1020.29</v>
      </c>
      <c r="F68" s="303">
        <v>2318.8670000000002</v>
      </c>
      <c r="G68" s="301">
        <v>83914.066999999995</v>
      </c>
      <c r="H68" s="302">
        <v>110115.17</v>
      </c>
      <c r="I68" s="301">
        <v>21639.618999999999</v>
      </c>
      <c r="J68" s="303">
        <v>25099.96</v>
      </c>
      <c r="K68" s="304">
        <v>-79780.636999999988</v>
      </c>
      <c r="L68" s="305">
        <v>-102263.587</v>
      </c>
    </row>
    <row r="69" spans="1:12" ht="12.75" x14ac:dyDescent="0.2">
      <c r="A69" s="60" t="s">
        <v>159</v>
      </c>
      <c r="B69" s="97" t="s">
        <v>160</v>
      </c>
      <c r="C69" s="301">
        <v>13340.715</v>
      </c>
      <c r="D69" s="302">
        <v>15313.968000000001</v>
      </c>
      <c r="E69" s="301">
        <v>3595.6669999999999</v>
      </c>
      <c r="F69" s="303">
        <v>3571.24</v>
      </c>
      <c r="G69" s="301">
        <v>190182.28099999999</v>
      </c>
      <c r="H69" s="302">
        <v>245253.53700000001</v>
      </c>
      <c r="I69" s="301">
        <v>27949.695</v>
      </c>
      <c r="J69" s="303">
        <v>35186.319000000003</v>
      </c>
      <c r="K69" s="304">
        <v>-176841.56599999999</v>
      </c>
      <c r="L69" s="305">
        <v>-229939.56900000002</v>
      </c>
    </row>
    <row r="70" spans="1:12" ht="12.75" x14ac:dyDescent="0.2">
      <c r="A70" s="60" t="s">
        <v>161</v>
      </c>
      <c r="B70" s="97" t="s">
        <v>162</v>
      </c>
      <c r="C70" s="301">
        <v>36460.447</v>
      </c>
      <c r="D70" s="302">
        <v>39439.760999999999</v>
      </c>
      <c r="E70" s="301">
        <v>39321.150999999998</v>
      </c>
      <c r="F70" s="303">
        <v>42826.396000000001</v>
      </c>
      <c r="G70" s="301">
        <v>345719.4</v>
      </c>
      <c r="H70" s="302">
        <v>358825.07500000001</v>
      </c>
      <c r="I70" s="301">
        <v>494602.28700000001</v>
      </c>
      <c r="J70" s="303">
        <v>520864.96899999998</v>
      </c>
      <c r="K70" s="304">
        <v>-309258.95300000004</v>
      </c>
      <c r="L70" s="305">
        <v>-319385.31400000001</v>
      </c>
    </row>
    <row r="71" spans="1:12" ht="12.75" x14ac:dyDescent="0.2">
      <c r="A71" s="60" t="s">
        <v>163</v>
      </c>
      <c r="B71" s="97" t="s">
        <v>164</v>
      </c>
      <c r="C71" s="301">
        <v>26509.171999999999</v>
      </c>
      <c r="D71" s="302">
        <v>25378.289000000001</v>
      </c>
      <c r="E71" s="301">
        <v>14029.143</v>
      </c>
      <c r="F71" s="303">
        <v>11064.236000000001</v>
      </c>
      <c r="G71" s="301">
        <v>182549.67499999999</v>
      </c>
      <c r="H71" s="302">
        <v>209006.728</v>
      </c>
      <c r="I71" s="301">
        <v>83694.251999999993</v>
      </c>
      <c r="J71" s="303">
        <v>85670.934999999998</v>
      </c>
      <c r="K71" s="304">
        <v>-156040.503</v>
      </c>
      <c r="L71" s="305">
        <v>-183628.43900000001</v>
      </c>
    </row>
    <row r="72" spans="1:12" ht="12.75" x14ac:dyDescent="0.2">
      <c r="A72" s="60" t="s">
        <v>165</v>
      </c>
      <c r="B72" s="97" t="s">
        <v>166</v>
      </c>
      <c r="C72" s="301">
        <v>30395.713</v>
      </c>
      <c r="D72" s="302">
        <v>32473.885999999999</v>
      </c>
      <c r="E72" s="301">
        <v>31546.092000000001</v>
      </c>
      <c r="F72" s="303">
        <v>32746.687000000002</v>
      </c>
      <c r="G72" s="301">
        <v>522176.33100000001</v>
      </c>
      <c r="H72" s="302">
        <v>528723.62199999997</v>
      </c>
      <c r="I72" s="301">
        <v>498264.35499999998</v>
      </c>
      <c r="J72" s="303">
        <v>517739.52600000001</v>
      </c>
      <c r="K72" s="304">
        <v>-491780.61800000002</v>
      </c>
      <c r="L72" s="305">
        <v>-496249.73599999998</v>
      </c>
    </row>
    <row r="73" spans="1:12" ht="12.75" x14ac:dyDescent="0.2">
      <c r="A73" s="60" t="s">
        <v>167</v>
      </c>
      <c r="B73" s="97" t="s">
        <v>168</v>
      </c>
      <c r="C73" s="301">
        <v>8336.9390000000003</v>
      </c>
      <c r="D73" s="302">
        <v>8341.9689999999991</v>
      </c>
      <c r="E73" s="301">
        <v>4403.3549999999996</v>
      </c>
      <c r="F73" s="303">
        <v>4305.21</v>
      </c>
      <c r="G73" s="301">
        <v>260088.96599999999</v>
      </c>
      <c r="H73" s="302">
        <v>285879.58100000001</v>
      </c>
      <c r="I73" s="301">
        <v>140191.09099999999</v>
      </c>
      <c r="J73" s="303">
        <v>139383.43100000001</v>
      </c>
      <c r="K73" s="304">
        <v>-251752.02699999997</v>
      </c>
      <c r="L73" s="305">
        <v>-277537.61200000002</v>
      </c>
    </row>
    <row r="74" spans="1:12" ht="12.75" x14ac:dyDescent="0.2">
      <c r="A74" s="60" t="s">
        <v>169</v>
      </c>
      <c r="B74" s="97" t="s">
        <v>170</v>
      </c>
      <c r="C74" s="301">
        <v>3929.6849999999999</v>
      </c>
      <c r="D74" s="302">
        <v>2835.806</v>
      </c>
      <c r="E74" s="301">
        <v>5635.1120000000001</v>
      </c>
      <c r="F74" s="303">
        <v>3636.6849999999999</v>
      </c>
      <c r="G74" s="301">
        <v>125012.526</v>
      </c>
      <c r="H74" s="302">
        <v>144339.302</v>
      </c>
      <c r="I74" s="301">
        <v>195419.46400000001</v>
      </c>
      <c r="J74" s="303">
        <v>223717.34599999999</v>
      </c>
      <c r="K74" s="304">
        <v>-121082.841</v>
      </c>
      <c r="L74" s="305">
        <v>-141503.49599999998</v>
      </c>
    </row>
    <row r="75" spans="1:12" ht="12.75" x14ac:dyDescent="0.2">
      <c r="A75" s="60" t="s">
        <v>171</v>
      </c>
      <c r="B75" s="97" t="s">
        <v>172</v>
      </c>
      <c r="C75" s="301">
        <v>453925.44799999997</v>
      </c>
      <c r="D75" s="302">
        <v>524745.56299999997</v>
      </c>
      <c r="E75" s="301">
        <v>926165.25100000005</v>
      </c>
      <c r="F75" s="303">
        <v>900138.34100000001</v>
      </c>
      <c r="G75" s="301">
        <v>48658.069000000003</v>
      </c>
      <c r="H75" s="302">
        <v>43104.131000000001</v>
      </c>
      <c r="I75" s="301">
        <v>40575.851000000002</v>
      </c>
      <c r="J75" s="303">
        <v>36921.964</v>
      </c>
      <c r="K75" s="304">
        <v>405267.37899999996</v>
      </c>
      <c r="L75" s="305">
        <v>481641.43199999997</v>
      </c>
    </row>
    <row r="76" spans="1:12" ht="12.75" x14ac:dyDescent="0.2">
      <c r="A76" s="60" t="s">
        <v>173</v>
      </c>
      <c r="B76" s="97" t="s">
        <v>174</v>
      </c>
      <c r="C76" s="301">
        <v>23395.269</v>
      </c>
      <c r="D76" s="302">
        <v>24011.463</v>
      </c>
      <c r="E76" s="301">
        <v>21361.484</v>
      </c>
      <c r="F76" s="303">
        <v>22161.883000000002</v>
      </c>
      <c r="G76" s="301">
        <v>164388.25899999999</v>
      </c>
      <c r="H76" s="302">
        <v>219973.75899999999</v>
      </c>
      <c r="I76" s="301">
        <v>121231.66899999999</v>
      </c>
      <c r="J76" s="303">
        <v>149121.49</v>
      </c>
      <c r="K76" s="304">
        <v>-140992.99</v>
      </c>
      <c r="L76" s="305">
        <v>-195962.296</v>
      </c>
    </row>
    <row r="77" spans="1:12" ht="12.75" x14ac:dyDescent="0.2">
      <c r="A77" s="60" t="s">
        <v>175</v>
      </c>
      <c r="B77" s="97" t="s">
        <v>176</v>
      </c>
      <c r="C77" s="301">
        <v>246879.829</v>
      </c>
      <c r="D77" s="302">
        <v>292567.88199999998</v>
      </c>
      <c r="E77" s="301">
        <v>73675.815000000002</v>
      </c>
      <c r="F77" s="303">
        <v>70540.002999999997</v>
      </c>
      <c r="G77" s="301">
        <v>341711.70299999998</v>
      </c>
      <c r="H77" s="302">
        <v>423150.09700000001</v>
      </c>
      <c r="I77" s="301">
        <v>104818.109</v>
      </c>
      <c r="J77" s="303">
        <v>109894.761</v>
      </c>
      <c r="K77" s="304">
        <v>-94831.873999999982</v>
      </c>
      <c r="L77" s="305">
        <v>-130582.21500000003</v>
      </c>
    </row>
    <row r="78" spans="1:12" ht="12.75" x14ac:dyDescent="0.2">
      <c r="A78" s="60" t="s">
        <v>177</v>
      </c>
      <c r="B78" s="97" t="s">
        <v>178</v>
      </c>
      <c r="C78" s="301">
        <v>584290.81900000002</v>
      </c>
      <c r="D78" s="302">
        <v>596419.40099999995</v>
      </c>
      <c r="E78" s="301">
        <v>316600.592</v>
      </c>
      <c r="F78" s="303">
        <v>312730.15500000003</v>
      </c>
      <c r="G78" s="301">
        <v>213719.05499999999</v>
      </c>
      <c r="H78" s="302">
        <v>253071.29800000001</v>
      </c>
      <c r="I78" s="301">
        <v>128668.092</v>
      </c>
      <c r="J78" s="303">
        <v>139204.36499999999</v>
      </c>
      <c r="K78" s="304">
        <v>370571.76400000002</v>
      </c>
      <c r="L78" s="305">
        <v>343348.10299999994</v>
      </c>
    </row>
    <row r="79" spans="1:12" ht="12.75" x14ac:dyDescent="0.2">
      <c r="A79" s="60" t="s">
        <v>179</v>
      </c>
      <c r="B79" s="97" t="s">
        <v>180</v>
      </c>
      <c r="C79" s="301">
        <v>456.69600000000003</v>
      </c>
      <c r="D79" s="302">
        <v>215.107</v>
      </c>
      <c r="E79" s="301">
        <v>107.16</v>
      </c>
      <c r="F79" s="303">
        <v>92.893000000000001</v>
      </c>
      <c r="G79" s="301">
        <v>1021.592</v>
      </c>
      <c r="H79" s="302">
        <v>240.58699999999999</v>
      </c>
      <c r="I79" s="301">
        <v>763.86099999999999</v>
      </c>
      <c r="J79" s="303">
        <v>102.48699999999999</v>
      </c>
      <c r="K79" s="304">
        <v>-564.89599999999996</v>
      </c>
      <c r="L79" s="305">
        <v>-25.47999999999999</v>
      </c>
    </row>
    <row r="80" spans="1:12" ht="12.75" x14ac:dyDescent="0.2">
      <c r="A80" s="60" t="s">
        <v>181</v>
      </c>
      <c r="B80" s="97" t="s">
        <v>182</v>
      </c>
      <c r="C80" s="301">
        <v>59845.947</v>
      </c>
      <c r="D80" s="302">
        <v>62195.277000000002</v>
      </c>
      <c r="E80" s="301">
        <v>9724.8819999999996</v>
      </c>
      <c r="F80" s="303">
        <v>8837.67</v>
      </c>
      <c r="G80" s="301">
        <v>66544.914999999994</v>
      </c>
      <c r="H80" s="302">
        <v>75168.687000000005</v>
      </c>
      <c r="I80" s="301">
        <v>14564.656999999999</v>
      </c>
      <c r="J80" s="303">
        <v>19110.201000000001</v>
      </c>
      <c r="K80" s="304">
        <v>-6698.9679999999935</v>
      </c>
      <c r="L80" s="305">
        <v>-12973.410000000003</v>
      </c>
    </row>
    <row r="81" spans="1:12" ht="12.75" x14ac:dyDescent="0.2">
      <c r="A81" s="60" t="s">
        <v>183</v>
      </c>
      <c r="B81" s="97" t="s">
        <v>184</v>
      </c>
      <c r="C81" s="301">
        <v>164.57900000000001</v>
      </c>
      <c r="D81" s="302">
        <v>133.9</v>
      </c>
      <c r="E81" s="301">
        <v>58.177999999999997</v>
      </c>
      <c r="F81" s="303">
        <v>20.236000000000001</v>
      </c>
      <c r="G81" s="301">
        <v>2370.8029999999999</v>
      </c>
      <c r="H81" s="302">
        <v>2235.3470000000002</v>
      </c>
      <c r="I81" s="301">
        <v>793.89700000000005</v>
      </c>
      <c r="J81" s="303">
        <v>668.61800000000005</v>
      </c>
      <c r="K81" s="304">
        <v>-2206.2239999999997</v>
      </c>
      <c r="L81" s="305">
        <v>-2101.4470000000001</v>
      </c>
    </row>
    <row r="82" spans="1:12" ht="12.75" x14ac:dyDescent="0.2">
      <c r="A82" s="60" t="s">
        <v>185</v>
      </c>
      <c r="B82" s="97" t="s">
        <v>186</v>
      </c>
      <c r="C82" s="301">
        <v>498307.342</v>
      </c>
      <c r="D82" s="302">
        <v>582625.51100000006</v>
      </c>
      <c r="E82" s="301">
        <v>72016.081000000006</v>
      </c>
      <c r="F82" s="303">
        <v>77462.209000000003</v>
      </c>
      <c r="G82" s="301">
        <v>928415.603</v>
      </c>
      <c r="H82" s="302">
        <v>1149825.7350000001</v>
      </c>
      <c r="I82" s="301">
        <v>197407.31099999999</v>
      </c>
      <c r="J82" s="303">
        <v>211587.75899999999</v>
      </c>
      <c r="K82" s="304">
        <v>-430108.261</v>
      </c>
      <c r="L82" s="305">
        <v>-567200.22400000005</v>
      </c>
    </row>
    <row r="83" spans="1:12" ht="12.75" x14ac:dyDescent="0.2">
      <c r="A83" s="60" t="s">
        <v>187</v>
      </c>
      <c r="B83" s="97" t="s">
        <v>188</v>
      </c>
      <c r="C83" s="301">
        <v>232200.03700000001</v>
      </c>
      <c r="D83" s="302">
        <v>244194.83900000001</v>
      </c>
      <c r="E83" s="301">
        <v>19704.208999999999</v>
      </c>
      <c r="F83" s="303">
        <v>20995.397000000001</v>
      </c>
      <c r="G83" s="301">
        <v>102657.291</v>
      </c>
      <c r="H83" s="302">
        <v>135572.67499999999</v>
      </c>
      <c r="I83" s="301">
        <v>32720.129000000001</v>
      </c>
      <c r="J83" s="303">
        <v>45329.945</v>
      </c>
      <c r="K83" s="304">
        <v>129542.74600000001</v>
      </c>
      <c r="L83" s="305">
        <v>108622.16400000002</v>
      </c>
    </row>
    <row r="84" spans="1:12" ht="12.75" x14ac:dyDescent="0.2">
      <c r="A84" s="60" t="s">
        <v>189</v>
      </c>
      <c r="B84" s="97" t="s">
        <v>190</v>
      </c>
      <c r="C84" s="301">
        <v>217.178</v>
      </c>
      <c r="D84" s="302">
        <v>328.46899999999999</v>
      </c>
      <c r="E84" s="301">
        <v>22.684999999999999</v>
      </c>
      <c r="F84" s="303">
        <v>33.662999999999997</v>
      </c>
      <c r="G84" s="301">
        <v>237.75399999999999</v>
      </c>
      <c r="H84" s="302">
        <v>255.422</v>
      </c>
      <c r="I84" s="301">
        <v>37.145000000000003</v>
      </c>
      <c r="J84" s="303">
        <v>51.566000000000003</v>
      </c>
      <c r="K84" s="304">
        <v>-20.575999999999993</v>
      </c>
      <c r="L84" s="305">
        <v>73.046999999999997</v>
      </c>
    </row>
    <row r="85" spans="1:12" ht="12.75" x14ac:dyDescent="0.2">
      <c r="A85" s="60" t="s">
        <v>191</v>
      </c>
      <c r="B85" s="97" t="s">
        <v>192</v>
      </c>
      <c r="C85" s="301">
        <v>19990.772000000001</v>
      </c>
      <c r="D85" s="302">
        <v>24701.719000000001</v>
      </c>
      <c r="E85" s="301">
        <v>3084.4389999999999</v>
      </c>
      <c r="F85" s="303">
        <v>3537.4920000000002</v>
      </c>
      <c r="G85" s="301">
        <v>57634.423999999999</v>
      </c>
      <c r="H85" s="302">
        <v>70040.94</v>
      </c>
      <c r="I85" s="301">
        <v>13507.074000000001</v>
      </c>
      <c r="J85" s="303">
        <v>15872.129000000001</v>
      </c>
      <c r="K85" s="304">
        <v>-37643.652000000002</v>
      </c>
      <c r="L85" s="305">
        <v>-45339.221000000005</v>
      </c>
    </row>
    <row r="86" spans="1:12" ht="12.75" x14ac:dyDescent="0.2">
      <c r="A86" s="60" t="s">
        <v>193</v>
      </c>
      <c r="B86" s="97" t="s">
        <v>194</v>
      </c>
      <c r="C86" s="301">
        <v>6984.3829999999998</v>
      </c>
      <c r="D86" s="302">
        <v>5136.8119999999999</v>
      </c>
      <c r="E86" s="301">
        <v>16.853000000000002</v>
      </c>
      <c r="F86" s="303">
        <v>18.195</v>
      </c>
      <c r="G86" s="301">
        <v>6486.6120000000001</v>
      </c>
      <c r="H86" s="302">
        <v>5400.71</v>
      </c>
      <c r="I86" s="301">
        <v>40.15</v>
      </c>
      <c r="J86" s="303">
        <v>41.581000000000003</v>
      </c>
      <c r="K86" s="304">
        <v>497.77099999999973</v>
      </c>
      <c r="L86" s="305">
        <v>-263.89800000000014</v>
      </c>
    </row>
    <row r="87" spans="1:12" ht="12.75" x14ac:dyDescent="0.2">
      <c r="A87" s="60" t="s">
        <v>195</v>
      </c>
      <c r="B87" s="97" t="s">
        <v>196</v>
      </c>
      <c r="C87" s="301">
        <v>6147.99</v>
      </c>
      <c r="D87" s="302">
        <v>5370.5860000000002</v>
      </c>
      <c r="E87" s="301">
        <v>720.32100000000003</v>
      </c>
      <c r="F87" s="303">
        <v>757.78499999999997</v>
      </c>
      <c r="G87" s="301">
        <v>9730.7810000000009</v>
      </c>
      <c r="H87" s="302">
        <v>9371.0709999999999</v>
      </c>
      <c r="I87" s="301">
        <v>1715.415</v>
      </c>
      <c r="J87" s="303">
        <v>1778.6089999999999</v>
      </c>
      <c r="K87" s="304">
        <v>-3582.7910000000011</v>
      </c>
      <c r="L87" s="305">
        <v>-4000.4849999999997</v>
      </c>
    </row>
    <row r="88" spans="1:12" ht="12.75" x14ac:dyDescent="0.2">
      <c r="A88" s="60" t="s">
        <v>197</v>
      </c>
      <c r="B88" s="97" t="s">
        <v>198</v>
      </c>
      <c r="C88" s="301">
        <v>881.72500000000002</v>
      </c>
      <c r="D88" s="302">
        <v>1249.2249999999999</v>
      </c>
      <c r="E88" s="301">
        <v>72.284000000000006</v>
      </c>
      <c r="F88" s="303">
        <v>100.572</v>
      </c>
      <c r="G88" s="301">
        <v>2979.616</v>
      </c>
      <c r="H88" s="302">
        <v>3605.1320000000001</v>
      </c>
      <c r="I88" s="301">
        <v>334.65</v>
      </c>
      <c r="J88" s="303">
        <v>502.45600000000002</v>
      </c>
      <c r="K88" s="304">
        <v>-2097.8910000000001</v>
      </c>
      <c r="L88" s="305">
        <v>-2355.9070000000002</v>
      </c>
    </row>
    <row r="89" spans="1:12" ht="12.75" x14ac:dyDescent="0.2">
      <c r="A89" s="60" t="s">
        <v>199</v>
      </c>
      <c r="B89" s="97" t="s">
        <v>200</v>
      </c>
      <c r="C89" s="301">
        <v>1554.5419999999999</v>
      </c>
      <c r="D89" s="302">
        <v>1763.7249999999999</v>
      </c>
      <c r="E89" s="301">
        <v>118.13</v>
      </c>
      <c r="F89" s="303">
        <v>135.10400000000001</v>
      </c>
      <c r="G89" s="301">
        <v>4371.2960000000003</v>
      </c>
      <c r="H89" s="302">
        <v>3672.24</v>
      </c>
      <c r="I89" s="301">
        <v>411.40899999999999</v>
      </c>
      <c r="J89" s="303">
        <v>300.55799999999999</v>
      </c>
      <c r="K89" s="304">
        <v>-2816.7540000000004</v>
      </c>
      <c r="L89" s="305">
        <v>-1908.5149999999999</v>
      </c>
    </row>
    <row r="90" spans="1:12" ht="12.75" x14ac:dyDescent="0.2">
      <c r="A90" s="60" t="s">
        <v>201</v>
      </c>
      <c r="B90" s="97" t="s">
        <v>202</v>
      </c>
      <c r="C90" s="301">
        <v>15172.808999999999</v>
      </c>
      <c r="D90" s="302">
        <v>11525.326999999999</v>
      </c>
      <c r="E90" s="301">
        <v>7550.9070000000002</v>
      </c>
      <c r="F90" s="303">
        <v>5912.4530000000004</v>
      </c>
      <c r="G90" s="301">
        <v>11617.333000000001</v>
      </c>
      <c r="H90" s="302">
        <v>14388.802</v>
      </c>
      <c r="I90" s="301">
        <v>6948.683</v>
      </c>
      <c r="J90" s="303">
        <v>9807.0859999999993</v>
      </c>
      <c r="K90" s="304">
        <v>3555.4759999999987</v>
      </c>
      <c r="L90" s="305">
        <v>-2863.4750000000004</v>
      </c>
    </row>
    <row r="91" spans="1:12" ht="12.75" x14ac:dyDescent="0.2">
      <c r="A91" s="60" t="s">
        <v>203</v>
      </c>
      <c r="B91" s="97" t="s">
        <v>204</v>
      </c>
      <c r="C91" s="301">
        <v>21762.883000000002</v>
      </c>
      <c r="D91" s="302">
        <v>22133.844000000001</v>
      </c>
      <c r="E91" s="301">
        <v>4172.326</v>
      </c>
      <c r="F91" s="303">
        <v>4328.0690000000004</v>
      </c>
      <c r="G91" s="301">
        <v>55669.557999999997</v>
      </c>
      <c r="H91" s="302">
        <v>62852.442000000003</v>
      </c>
      <c r="I91" s="301">
        <v>14549.395</v>
      </c>
      <c r="J91" s="303">
        <v>16237.218999999999</v>
      </c>
      <c r="K91" s="304">
        <v>-33906.674999999996</v>
      </c>
      <c r="L91" s="305">
        <v>-40718.597999999998</v>
      </c>
    </row>
    <row r="92" spans="1:12" ht="12.75" x14ac:dyDescent="0.2">
      <c r="A92" s="60" t="s">
        <v>205</v>
      </c>
      <c r="B92" s="97" t="s">
        <v>206</v>
      </c>
      <c r="C92" s="301">
        <v>1808400.024</v>
      </c>
      <c r="D92" s="302">
        <v>1128426.5630000001</v>
      </c>
      <c r="E92" s="301">
        <v>6977904.6009999998</v>
      </c>
      <c r="F92" s="303">
        <v>5061861.9680000003</v>
      </c>
      <c r="G92" s="301">
        <v>192321.416</v>
      </c>
      <c r="H92" s="302">
        <v>126218.087</v>
      </c>
      <c r="I92" s="301">
        <v>856740.125</v>
      </c>
      <c r="J92" s="303">
        <v>576450.09</v>
      </c>
      <c r="K92" s="304">
        <v>1616078.608</v>
      </c>
      <c r="L92" s="305">
        <v>1002208.476</v>
      </c>
    </row>
    <row r="93" spans="1:12" ht="12.75" x14ac:dyDescent="0.2">
      <c r="A93" s="60" t="s">
        <v>207</v>
      </c>
      <c r="B93" s="97" t="s">
        <v>208</v>
      </c>
      <c r="C93" s="301">
        <v>150551.66899999999</v>
      </c>
      <c r="D93" s="302">
        <v>145723.609</v>
      </c>
      <c r="E93" s="301">
        <v>686064.701</v>
      </c>
      <c r="F93" s="303">
        <v>759303.06799999997</v>
      </c>
      <c r="G93" s="301">
        <v>3626.4450000000002</v>
      </c>
      <c r="H93" s="302">
        <v>3329.21</v>
      </c>
      <c r="I93" s="301">
        <v>8287.9439999999995</v>
      </c>
      <c r="J93" s="303">
        <v>5134.1170000000002</v>
      </c>
      <c r="K93" s="304">
        <v>146925.22399999999</v>
      </c>
      <c r="L93" s="305">
        <v>142394.399</v>
      </c>
    </row>
    <row r="94" spans="1:12" ht="12.75" x14ac:dyDescent="0.2">
      <c r="A94" s="60" t="s">
        <v>209</v>
      </c>
      <c r="B94" s="97" t="s">
        <v>210</v>
      </c>
      <c r="C94" s="301">
        <v>107745.74099999999</v>
      </c>
      <c r="D94" s="302">
        <v>66970.434999999998</v>
      </c>
      <c r="E94" s="301">
        <v>477585.96399999998</v>
      </c>
      <c r="F94" s="303">
        <v>317382.076</v>
      </c>
      <c r="G94" s="301">
        <v>57180.82</v>
      </c>
      <c r="H94" s="302">
        <v>28514.691999999999</v>
      </c>
      <c r="I94" s="301">
        <v>202707.84299999999</v>
      </c>
      <c r="J94" s="303">
        <v>122305.633</v>
      </c>
      <c r="K94" s="304">
        <v>50564.920999999995</v>
      </c>
      <c r="L94" s="305">
        <v>38455.743000000002</v>
      </c>
    </row>
    <row r="95" spans="1:12" ht="12.75" x14ac:dyDescent="0.2">
      <c r="A95" s="60" t="s">
        <v>211</v>
      </c>
      <c r="B95" s="97" t="s">
        <v>212</v>
      </c>
      <c r="C95" s="301">
        <v>38951.271000000001</v>
      </c>
      <c r="D95" s="302">
        <v>40340.478000000003</v>
      </c>
      <c r="E95" s="301">
        <v>147563.046</v>
      </c>
      <c r="F95" s="303">
        <v>149237.23699999999</v>
      </c>
      <c r="G95" s="301">
        <v>2216.5920000000001</v>
      </c>
      <c r="H95" s="302">
        <v>1761.78</v>
      </c>
      <c r="I95" s="301">
        <v>9394.3819999999996</v>
      </c>
      <c r="J95" s="303">
        <v>9251.4290000000001</v>
      </c>
      <c r="K95" s="304">
        <v>36734.679000000004</v>
      </c>
      <c r="L95" s="305">
        <v>38578.698000000004</v>
      </c>
    </row>
    <row r="96" spans="1:12" ht="12.75" x14ac:dyDescent="0.2">
      <c r="A96" s="60" t="s">
        <v>213</v>
      </c>
      <c r="B96" s="97" t="s">
        <v>214</v>
      </c>
      <c r="C96" s="301">
        <v>1204160.4480000001</v>
      </c>
      <c r="D96" s="302">
        <v>717709.58299999998</v>
      </c>
      <c r="E96" s="301">
        <v>4604475.1660000002</v>
      </c>
      <c r="F96" s="303">
        <v>3387271.7379999999</v>
      </c>
      <c r="G96" s="301">
        <v>331545.98</v>
      </c>
      <c r="H96" s="302">
        <v>238873.04199999999</v>
      </c>
      <c r="I96" s="301">
        <v>732668.17500000005</v>
      </c>
      <c r="J96" s="303">
        <v>170833.24799999999</v>
      </c>
      <c r="K96" s="304">
        <v>872614.46800000011</v>
      </c>
      <c r="L96" s="305">
        <v>478836.54099999997</v>
      </c>
    </row>
    <row r="97" spans="1:12" ht="12.75" x14ac:dyDescent="0.2">
      <c r="A97" s="60" t="s">
        <v>215</v>
      </c>
      <c r="B97" s="97" t="s">
        <v>216</v>
      </c>
      <c r="C97" s="301">
        <v>61361.606</v>
      </c>
      <c r="D97" s="302">
        <v>65708.725999999995</v>
      </c>
      <c r="E97" s="301">
        <v>43793.523000000001</v>
      </c>
      <c r="F97" s="303">
        <v>50416.173999999999</v>
      </c>
      <c r="G97" s="301">
        <v>137259.98199999999</v>
      </c>
      <c r="H97" s="302">
        <v>159297.47500000001</v>
      </c>
      <c r="I97" s="301">
        <v>185595.45800000001</v>
      </c>
      <c r="J97" s="303">
        <v>201442.068</v>
      </c>
      <c r="K97" s="304">
        <v>-75898.375999999989</v>
      </c>
      <c r="L97" s="305">
        <v>-93588.749000000011</v>
      </c>
    </row>
    <row r="98" spans="1:12" ht="12.75" x14ac:dyDescent="0.2">
      <c r="A98" s="60" t="s">
        <v>217</v>
      </c>
      <c r="B98" s="97" t="s">
        <v>218</v>
      </c>
      <c r="C98" s="301">
        <v>1562.3240000000001</v>
      </c>
      <c r="D98" s="302">
        <v>508.07100000000003</v>
      </c>
      <c r="E98" s="301">
        <v>3751.46</v>
      </c>
      <c r="F98" s="303">
        <v>1385.2550000000001</v>
      </c>
      <c r="G98" s="301">
        <v>5410.8689999999997</v>
      </c>
      <c r="H98" s="302">
        <v>3188.2660000000001</v>
      </c>
      <c r="I98" s="301">
        <v>20003.197</v>
      </c>
      <c r="J98" s="303">
        <v>13574.013999999999</v>
      </c>
      <c r="K98" s="304">
        <v>-3848.5449999999996</v>
      </c>
      <c r="L98" s="305">
        <v>-2680.1950000000002</v>
      </c>
    </row>
    <row r="99" spans="1:12" ht="12.75" x14ac:dyDescent="0.2">
      <c r="A99" s="60" t="s">
        <v>219</v>
      </c>
      <c r="B99" s="97" t="s">
        <v>220</v>
      </c>
      <c r="C99" s="301">
        <v>192689.79500000001</v>
      </c>
      <c r="D99" s="302">
        <v>132884.79</v>
      </c>
      <c r="E99" s="301">
        <v>748384.16799999995</v>
      </c>
      <c r="F99" s="303">
        <v>589622.60499999998</v>
      </c>
      <c r="G99" s="301">
        <v>14481.387000000001</v>
      </c>
      <c r="H99" s="302">
        <v>15963.376</v>
      </c>
      <c r="I99" s="301">
        <v>32182.056</v>
      </c>
      <c r="J99" s="303">
        <v>49266.15</v>
      </c>
      <c r="K99" s="304">
        <v>178208.40800000002</v>
      </c>
      <c r="L99" s="305">
        <v>116921.414</v>
      </c>
    </row>
    <row r="100" spans="1:12" ht="12.75" x14ac:dyDescent="0.2">
      <c r="A100" s="60" t="s">
        <v>221</v>
      </c>
      <c r="B100" s="97" t="s">
        <v>222</v>
      </c>
      <c r="C100" s="301">
        <v>55718.483999999997</v>
      </c>
      <c r="D100" s="302">
        <v>51677.607000000004</v>
      </c>
      <c r="E100" s="301">
        <v>123941.586</v>
      </c>
      <c r="F100" s="303">
        <v>125409.81600000001</v>
      </c>
      <c r="G100" s="301">
        <v>48770.845000000001</v>
      </c>
      <c r="H100" s="302">
        <v>36907.525999999998</v>
      </c>
      <c r="I100" s="301">
        <v>78761.380999999994</v>
      </c>
      <c r="J100" s="303">
        <v>56554.637999999999</v>
      </c>
      <c r="K100" s="304">
        <v>6947.6389999999956</v>
      </c>
      <c r="L100" s="305">
        <v>14770.081000000006</v>
      </c>
    </row>
    <row r="101" spans="1:12" ht="12.75" x14ac:dyDescent="0.2">
      <c r="A101" s="60" t="s">
        <v>223</v>
      </c>
      <c r="B101" s="97" t="s">
        <v>224</v>
      </c>
      <c r="C101" s="301">
        <v>15263.428</v>
      </c>
      <c r="D101" s="302">
        <v>15028.063</v>
      </c>
      <c r="E101" s="301">
        <v>24983.085999999999</v>
      </c>
      <c r="F101" s="303">
        <v>27596.516</v>
      </c>
      <c r="G101" s="301">
        <v>24670.606</v>
      </c>
      <c r="H101" s="302">
        <v>33265.656000000003</v>
      </c>
      <c r="I101" s="301">
        <v>30369.904999999999</v>
      </c>
      <c r="J101" s="303">
        <v>42159.902000000002</v>
      </c>
      <c r="K101" s="304">
        <v>-9407.1779999999999</v>
      </c>
      <c r="L101" s="305">
        <v>-18237.593000000001</v>
      </c>
    </row>
    <row r="102" spans="1:12" ht="12.75" x14ac:dyDescent="0.2">
      <c r="A102" s="60" t="s">
        <v>225</v>
      </c>
      <c r="B102" s="97" t="s">
        <v>226</v>
      </c>
      <c r="C102" s="301">
        <v>47718.061000000002</v>
      </c>
      <c r="D102" s="302">
        <v>46345.042000000001</v>
      </c>
      <c r="E102" s="301">
        <v>65578.070999999996</v>
      </c>
      <c r="F102" s="303">
        <v>74757.267999999996</v>
      </c>
      <c r="G102" s="301">
        <v>27609.496999999999</v>
      </c>
      <c r="H102" s="302">
        <v>30990.347000000002</v>
      </c>
      <c r="I102" s="301">
        <v>41001.195</v>
      </c>
      <c r="J102" s="303">
        <v>55675.279000000002</v>
      </c>
      <c r="K102" s="304">
        <v>20108.564000000002</v>
      </c>
      <c r="L102" s="305">
        <v>15354.695</v>
      </c>
    </row>
    <row r="103" spans="1:12" ht="12.75" x14ac:dyDescent="0.2">
      <c r="A103" s="60" t="s">
        <v>227</v>
      </c>
      <c r="B103" s="97" t="s">
        <v>228</v>
      </c>
      <c r="C103" s="301">
        <v>52724.951000000001</v>
      </c>
      <c r="D103" s="302">
        <v>50558.453000000001</v>
      </c>
      <c r="E103" s="301">
        <v>64353.146999999997</v>
      </c>
      <c r="F103" s="303">
        <v>72190.009000000005</v>
      </c>
      <c r="G103" s="301">
        <v>34416.917000000001</v>
      </c>
      <c r="H103" s="302">
        <v>27644.347000000002</v>
      </c>
      <c r="I103" s="301">
        <v>47149.095999999998</v>
      </c>
      <c r="J103" s="303">
        <v>45366.296000000002</v>
      </c>
      <c r="K103" s="304">
        <v>18308.034</v>
      </c>
      <c r="L103" s="305">
        <v>22914.106</v>
      </c>
    </row>
    <row r="104" spans="1:12" ht="12.75" x14ac:dyDescent="0.2">
      <c r="A104" s="60" t="s">
        <v>229</v>
      </c>
      <c r="B104" s="97" t="s">
        <v>230</v>
      </c>
      <c r="C104" s="301">
        <v>35565.875</v>
      </c>
      <c r="D104" s="302">
        <v>41793.347000000002</v>
      </c>
      <c r="E104" s="301">
        <v>17778.048999999999</v>
      </c>
      <c r="F104" s="303">
        <v>19456.804</v>
      </c>
      <c r="G104" s="301">
        <v>55570.16</v>
      </c>
      <c r="H104" s="302">
        <v>66698.95</v>
      </c>
      <c r="I104" s="301">
        <v>37298.972999999998</v>
      </c>
      <c r="J104" s="303">
        <v>42417.360999999997</v>
      </c>
      <c r="K104" s="304">
        <v>-20004.285000000003</v>
      </c>
      <c r="L104" s="305">
        <v>-24905.602999999996</v>
      </c>
    </row>
    <row r="105" spans="1:12" ht="12.75" x14ac:dyDescent="0.2">
      <c r="A105" s="60" t="s">
        <v>231</v>
      </c>
      <c r="B105" s="97" t="s">
        <v>232</v>
      </c>
      <c r="C105" s="301">
        <v>11250.594999999999</v>
      </c>
      <c r="D105" s="302">
        <v>15933.834000000001</v>
      </c>
      <c r="E105" s="301">
        <v>950.84199999999998</v>
      </c>
      <c r="F105" s="303">
        <v>1008.667</v>
      </c>
      <c r="G105" s="301">
        <v>5407.2960000000003</v>
      </c>
      <c r="H105" s="302">
        <v>9283.3320000000003</v>
      </c>
      <c r="I105" s="301">
        <v>1850.9490000000001</v>
      </c>
      <c r="J105" s="303">
        <v>2805.7109999999998</v>
      </c>
      <c r="K105" s="304">
        <v>5843.2989999999991</v>
      </c>
      <c r="L105" s="305">
        <v>6650.5020000000004</v>
      </c>
    </row>
    <row r="106" spans="1:12" ht="12.75" x14ac:dyDescent="0.2">
      <c r="A106" s="60" t="s">
        <v>233</v>
      </c>
      <c r="B106" s="97" t="s">
        <v>234</v>
      </c>
      <c r="C106" s="301">
        <v>81065.793999999994</v>
      </c>
      <c r="D106" s="302">
        <v>66415.430999999997</v>
      </c>
      <c r="E106" s="301">
        <v>114012.636</v>
      </c>
      <c r="F106" s="303">
        <v>108243.825</v>
      </c>
      <c r="G106" s="301">
        <v>146117.57500000001</v>
      </c>
      <c r="H106" s="302">
        <v>119026.557</v>
      </c>
      <c r="I106" s="301">
        <v>221520.26300000001</v>
      </c>
      <c r="J106" s="303">
        <v>221646.95499999999</v>
      </c>
      <c r="K106" s="304">
        <v>-65051.781000000017</v>
      </c>
      <c r="L106" s="305">
        <v>-52611.126000000004</v>
      </c>
    </row>
    <row r="107" spans="1:12" ht="12.75" x14ac:dyDescent="0.2">
      <c r="A107" s="60" t="s">
        <v>235</v>
      </c>
      <c r="B107" s="97" t="s">
        <v>236</v>
      </c>
      <c r="C107" s="301">
        <v>120127.871</v>
      </c>
      <c r="D107" s="302">
        <v>131389.32399999999</v>
      </c>
      <c r="E107" s="301">
        <v>143993.11799999999</v>
      </c>
      <c r="F107" s="303">
        <v>188612.348</v>
      </c>
      <c r="G107" s="301">
        <v>136114.65599999999</v>
      </c>
      <c r="H107" s="302">
        <v>117571.624</v>
      </c>
      <c r="I107" s="301">
        <v>165871.361</v>
      </c>
      <c r="J107" s="303">
        <v>179218.33100000001</v>
      </c>
      <c r="K107" s="304">
        <v>-15986.784999999989</v>
      </c>
      <c r="L107" s="305">
        <v>13817.699999999997</v>
      </c>
    </row>
    <row r="108" spans="1:12" ht="12.75" x14ac:dyDescent="0.2">
      <c r="A108" s="60" t="s">
        <v>237</v>
      </c>
      <c r="B108" s="97" t="s">
        <v>238</v>
      </c>
      <c r="C108" s="301">
        <v>70452.201000000001</v>
      </c>
      <c r="D108" s="302">
        <v>49884.423000000003</v>
      </c>
      <c r="E108" s="301">
        <v>26214.66</v>
      </c>
      <c r="F108" s="303">
        <v>31452.138999999999</v>
      </c>
      <c r="G108" s="301">
        <v>64810.381000000001</v>
      </c>
      <c r="H108" s="302">
        <v>32319.37</v>
      </c>
      <c r="I108" s="301">
        <v>24261.812999999998</v>
      </c>
      <c r="J108" s="303">
        <v>19654.04</v>
      </c>
      <c r="K108" s="304">
        <v>5641.82</v>
      </c>
      <c r="L108" s="305">
        <v>17565.053000000004</v>
      </c>
    </row>
    <row r="109" spans="1:12" ht="12.75" x14ac:dyDescent="0.2">
      <c r="A109" s="60" t="s">
        <v>239</v>
      </c>
      <c r="B109" s="97" t="s">
        <v>240</v>
      </c>
      <c r="C109" s="301">
        <v>41931.129999999997</v>
      </c>
      <c r="D109" s="302">
        <v>68776.861999999994</v>
      </c>
      <c r="E109" s="301">
        <v>82356.822</v>
      </c>
      <c r="F109" s="303">
        <v>145135.141</v>
      </c>
      <c r="G109" s="301">
        <v>68084.740000000005</v>
      </c>
      <c r="H109" s="302">
        <v>68223.981</v>
      </c>
      <c r="I109" s="301">
        <v>160081.804</v>
      </c>
      <c r="J109" s="303">
        <v>164478.37</v>
      </c>
      <c r="K109" s="304">
        <v>-26153.610000000008</v>
      </c>
      <c r="L109" s="305">
        <v>552.88099999999395</v>
      </c>
    </row>
    <row r="110" spans="1:12" ht="12.75" x14ac:dyDescent="0.2">
      <c r="A110" s="60" t="s">
        <v>241</v>
      </c>
      <c r="B110" s="97" t="s">
        <v>242</v>
      </c>
      <c r="C110" s="301">
        <v>1981.2059999999999</v>
      </c>
      <c r="D110" s="302">
        <v>2331.71</v>
      </c>
      <c r="E110" s="301">
        <v>892.18700000000001</v>
      </c>
      <c r="F110" s="303">
        <v>1045.7850000000001</v>
      </c>
      <c r="G110" s="301">
        <v>117471.29</v>
      </c>
      <c r="H110" s="302">
        <v>142866.80799999999</v>
      </c>
      <c r="I110" s="301">
        <v>75706.853000000003</v>
      </c>
      <c r="J110" s="303">
        <v>78686.457999999999</v>
      </c>
      <c r="K110" s="304">
        <v>-115490.08399999999</v>
      </c>
      <c r="L110" s="305">
        <v>-140535.098</v>
      </c>
    </row>
    <row r="111" spans="1:12" ht="12.75" x14ac:dyDescent="0.2">
      <c r="A111" s="60" t="s">
        <v>243</v>
      </c>
      <c r="B111" s="97" t="s">
        <v>244</v>
      </c>
      <c r="C111" s="301">
        <v>14.87</v>
      </c>
      <c r="D111" s="302">
        <v>0.06</v>
      </c>
      <c r="E111" s="301">
        <v>1.2050000000000001</v>
      </c>
      <c r="F111" s="303">
        <v>6.0000000000000001E-3</v>
      </c>
      <c r="G111" s="301">
        <v>5.593</v>
      </c>
      <c r="H111" s="302">
        <v>0</v>
      </c>
      <c r="I111" s="301">
        <v>0.72499999999999998</v>
      </c>
      <c r="J111" s="303">
        <v>0</v>
      </c>
      <c r="K111" s="304">
        <v>9.2769999999999992</v>
      </c>
      <c r="L111" s="305">
        <v>0.06</v>
      </c>
    </row>
    <row r="112" spans="1:12" ht="12.75" x14ac:dyDescent="0.2">
      <c r="A112" s="60" t="s">
        <v>245</v>
      </c>
      <c r="B112" s="97" t="s">
        <v>246</v>
      </c>
      <c r="C112" s="301">
        <v>64244.434999999998</v>
      </c>
      <c r="D112" s="302">
        <v>66646.014999999999</v>
      </c>
      <c r="E112" s="301">
        <v>83930.877999999997</v>
      </c>
      <c r="F112" s="303">
        <v>81584.328999999998</v>
      </c>
      <c r="G112" s="301">
        <v>58870.557999999997</v>
      </c>
      <c r="H112" s="302">
        <v>76773.381999999998</v>
      </c>
      <c r="I112" s="301">
        <v>119969.258</v>
      </c>
      <c r="J112" s="303">
        <v>137792.23000000001</v>
      </c>
      <c r="K112" s="304">
        <v>5373.8770000000004</v>
      </c>
      <c r="L112" s="305">
        <v>-10127.366999999998</v>
      </c>
    </row>
    <row r="113" spans="1:12" ht="12.75" x14ac:dyDescent="0.2">
      <c r="A113" s="60" t="s">
        <v>247</v>
      </c>
      <c r="B113" s="97" t="s">
        <v>248</v>
      </c>
      <c r="C113" s="301">
        <v>443998.54399999999</v>
      </c>
      <c r="D113" s="302">
        <v>191952.09599999999</v>
      </c>
      <c r="E113" s="301">
        <v>881138.41500000004</v>
      </c>
      <c r="F113" s="303">
        <v>376444.29700000002</v>
      </c>
      <c r="G113" s="301">
        <v>222859.587</v>
      </c>
      <c r="H113" s="302">
        <v>200206.59599999999</v>
      </c>
      <c r="I113" s="301">
        <v>327910.8</v>
      </c>
      <c r="J113" s="303">
        <v>338605.34</v>
      </c>
      <c r="K113" s="304">
        <v>221138.95699999999</v>
      </c>
      <c r="L113" s="305">
        <v>-8254.5</v>
      </c>
    </row>
    <row r="114" spans="1:12" ht="12.75" x14ac:dyDescent="0.2">
      <c r="A114" s="60" t="s">
        <v>249</v>
      </c>
      <c r="B114" s="97" t="s">
        <v>250</v>
      </c>
      <c r="C114" s="301">
        <v>39526.637999999999</v>
      </c>
      <c r="D114" s="302">
        <v>29908.43</v>
      </c>
      <c r="E114" s="301">
        <v>49021.232000000004</v>
      </c>
      <c r="F114" s="303">
        <v>37982.546000000002</v>
      </c>
      <c r="G114" s="301">
        <v>63744.129000000001</v>
      </c>
      <c r="H114" s="302">
        <v>56816.142999999996</v>
      </c>
      <c r="I114" s="301">
        <v>55147.31</v>
      </c>
      <c r="J114" s="303">
        <v>52578.614000000001</v>
      </c>
      <c r="K114" s="304">
        <v>-24217.491000000002</v>
      </c>
      <c r="L114" s="305">
        <v>-26907.712999999996</v>
      </c>
    </row>
    <row r="115" spans="1:12" ht="12.75" x14ac:dyDescent="0.2">
      <c r="A115" s="60" t="s">
        <v>251</v>
      </c>
      <c r="B115" s="97" t="s">
        <v>252</v>
      </c>
      <c r="C115" s="301">
        <v>53633.625999999997</v>
      </c>
      <c r="D115" s="302">
        <v>50478.656000000003</v>
      </c>
      <c r="E115" s="301">
        <v>28386.016</v>
      </c>
      <c r="F115" s="303">
        <v>32382.589</v>
      </c>
      <c r="G115" s="301">
        <v>94900.891000000003</v>
      </c>
      <c r="H115" s="302">
        <v>85919.024999999994</v>
      </c>
      <c r="I115" s="301">
        <v>70751.131999999998</v>
      </c>
      <c r="J115" s="303">
        <v>76999.673999999999</v>
      </c>
      <c r="K115" s="304">
        <v>-41267.265000000007</v>
      </c>
      <c r="L115" s="305">
        <v>-35440.368999999992</v>
      </c>
    </row>
    <row r="116" spans="1:12" ht="12.75" x14ac:dyDescent="0.2">
      <c r="A116" s="60" t="s">
        <v>253</v>
      </c>
      <c r="B116" s="97" t="s">
        <v>254</v>
      </c>
      <c r="C116" s="301">
        <v>1361.117</v>
      </c>
      <c r="D116" s="302">
        <v>6283.3370000000004</v>
      </c>
      <c r="E116" s="301">
        <v>833.83299999999997</v>
      </c>
      <c r="F116" s="303">
        <v>10165.289000000001</v>
      </c>
      <c r="G116" s="301">
        <v>10193.148999999999</v>
      </c>
      <c r="H116" s="302">
        <v>7247.0810000000001</v>
      </c>
      <c r="I116" s="301">
        <v>5508.6869999999999</v>
      </c>
      <c r="J116" s="303">
        <v>3586.223</v>
      </c>
      <c r="K116" s="304">
        <v>-8832.0319999999992</v>
      </c>
      <c r="L116" s="305">
        <v>-963.74399999999969</v>
      </c>
    </row>
    <row r="117" spans="1:12" ht="12.75" x14ac:dyDescent="0.2">
      <c r="A117" s="60" t="s">
        <v>255</v>
      </c>
      <c r="B117" s="97" t="s">
        <v>256</v>
      </c>
      <c r="C117" s="301">
        <v>98953.694000000003</v>
      </c>
      <c r="D117" s="302">
        <v>80326.911999999997</v>
      </c>
      <c r="E117" s="301">
        <v>27022.678</v>
      </c>
      <c r="F117" s="303">
        <v>30112.164000000001</v>
      </c>
      <c r="G117" s="301">
        <v>134967.875</v>
      </c>
      <c r="H117" s="302">
        <v>161616.38200000001</v>
      </c>
      <c r="I117" s="301">
        <v>15243.326999999999</v>
      </c>
      <c r="J117" s="303">
        <v>14220.374</v>
      </c>
      <c r="K117" s="304">
        <v>-36014.180999999997</v>
      </c>
      <c r="L117" s="305">
        <v>-81289.470000000016</v>
      </c>
    </row>
    <row r="118" spans="1:12" ht="12.75" x14ac:dyDescent="0.2">
      <c r="A118" s="60" t="s">
        <v>257</v>
      </c>
      <c r="B118" s="97" t="s">
        <v>258</v>
      </c>
      <c r="C118" s="301">
        <v>16216.050999999999</v>
      </c>
      <c r="D118" s="302">
        <v>11716.132</v>
      </c>
      <c r="E118" s="301">
        <v>2381.1129999999998</v>
      </c>
      <c r="F118" s="303">
        <v>1702.779</v>
      </c>
      <c r="G118" s="301">
        <v>9938.31</v>
      </c>
      <c r="H118" s="302">
        <v>6589.66</v>
      </c>
      <c r="I118" s="301">
        <v>1064.7719999999999</v>
      </c>
      <c r="J118" s="303">
        <v>830.43899999999996</v>
      </c>
      <c r="K118" s="304">
        <v>6277.741</v>
      </c>
      <c r="L118" s="305">
        <v>5126.4719999999998</v>
      </c>
    </row>
    <row r="119" spans="1:12" ht="12.75" x14ac:dyDescent="0.2">
      <c r="A119" s="60" t="s">
        <v>259</v>
      </c>
      <c r="B119" s="97" t="s">
        <v>260</v>
      </c>
      <c r="C119" s="301">
        <v>99113.797999999995</v>
      </c>
      <c r="D119" s="302">
        <v>100306.61599999999</v>
      </c>
      <c r="E119" s="301">
        <v>18521.492999999999</v>
      </c>
      <c r="F119" s="303">
        <v>18192.091</v>
      </c>
      <c r="G119" s="301">
        <v>73723.437999999995</v>
      </c>
      <c r="H119" s="302">
        <v>84681.498999999996</v>
      </c>
      <c r="I119" s="301">
        <v>16085.763999999999</v>
      </c>
      <c r="J119" s="303">
        <v>16846.621999999999</v>
      </c>
      <c r="K119" s="304">
        <v>25390.36</v>
      </c>
      <c r="L119" s="305">
        <v>15625.116999999998</v>
      </c>
    </row>
    <row r="120" spans="1:12" ht="12.75" x14ac:dyDescent="0.2">
      <c r="A120" s="60" t="s">
        <v>261</v>
      </c>
      <c r="B120" s="97" t="s">
        <v>262</v>
      </c>
      <c r="C120" s="301">
        <v>18071.537</v>
      </c>
      <c r="D120" s="302">
        <v>18004.563999999998</v>
      </c>
      <c r="E120" s="301">
        <v>100216.83500000001</v>
      </c>
      <c r="F120" s="303">
        <v>38936.154999999999</v>
      </c>
      <c r="G120" s="301">
        <v>26306.68</v>
      </c>
      <c r="H120" s="302">
        <v>36793.322999999997</v>
      </c>
      <c r="I120" s="301">
        <v>9597.2540000000008</v>
      </c>
      <c r="J120" s="303">
        <v>15552.898999999999</v>
      </c>
      <c r="K120" s="304">
        <v>-8235.143</v>
      </c>
      <c r="L120" s="305">
        <v>-18788.758999999998</v>
      </c>
    </row>
    <row r="121" spans="1:12" ht="12.75" x14ac:dyDescent="0.2">
      <c r="A121" s="60" t="s">
        <v>263</v>
      </c>
      <c r="B121" s="97" t="s">
        <v>264</v>
      </c>
      <c r="C121" s="301">
        <v>22896.541000000001</v>
      </c>
      <c r="D121" s="302">
        <v>21875.312000000002</v>
      </c>
      <c r="E121" s="301">
        <v>123122.902</v>
      </c>
      <c r="F121" s="303">
        <v>106073.65</v>
      </c>
      <c r="G121" s="301">
        <v>2477.9720000000002</v>
      </c>
      <c r="H121" s="302">
        <v>3941.8879999999999</v>
      </c>
      <c r="I121" s="301">
        <v>16775.77</v>
      </c>
      <c r="J121" s="303">
        <v>30120.581999999999</v>
      </c>
      <c r="K121" s="304">
        <v>20418.569</v>
      </c>
      <c r="L121" s="305">
        <v>17933.424000000003</v>
      </c>
    </row>
    <row r="122" spans="1:12" ht="12.75" x14ac:dyDescent="0.2">
      <c r="A122" s="60" t="s">
        <v>265</v>
      </c>
      <c r="B122" s="97" t="s">
        <v>266</v>
      </c>
      <c r="C122" s="301">
        <v>9149.2019999999993</v>
      </c>
      <c r="D122" s="302">
        <v>13448.637000000001</v>
      </c>
      <c r="E122" s="301">
        <v>15101.181</v>
      </c>
      <c r="F122" s="303">
        <v>22930.880000000001</v>
      </c>
      <c r="G122" s="301">
        <v>13726.29</v>
      </c>
      <c r="H122" s="302">
        <v>11789.384</v>
      </c>
      <c r="I122" s="301">
        <v>17790.589</v>
      </c>
      <c r="J122" s="303">
        <v>15087.703</v>
      </c>
      <c r="K122" s="304">
        <v>-4577.0880000000016</v>
      </c>
      <c r="L122" s="305">
        <v>1659.2530000000006</v>
      </c>
    </row>
    <row r="123" spans="1:12" ht="12.75" x14ac:dyDescent="0.2">
      <c r="A123" s="60" t="s">
        <v>267</v>
      </c>
      <c r="B123" s="97" t="s">
        <v>268</v>
      </c>
      <c r="C123" s="301">
        <v>423.08800000000002</v>
      </c>
      <c r="D123" s="302">
        <v>548.40499999999997</v>
      </c>
      <c r="E123" s="301">
        <v>48.798999999999999</v>
      </c>
      <c r="F123" s="303">
        <v>76.424999999999997</v>
      </c>
      <c r="G123" s="301">
        <v>14366.169</v>
      </c>
      <c r="H123" s="302">
        <v>11309.644</v>
      </c>
      <c r="I123" s="301">
        <v>3651.2640000000001</v>
      </c>
      <c r="J123" s="303">
        <v>2910.018</v>
      </c>
      <c r="K123" s="304">
        <v>-13943.081</v>
      </c>
      <c r="L123" s="305">
        <v>-10761.239</v>
      </c>
    </row>
    <row r="124" spans="1:12" ht="12.75" x14ac:dyDescent="0.2">
      <c r="A124" s="60" t="s">
        <v>269</v>
      </c>
      <c r="B124" s="97" t="s">
        <v>270</v>
      </c>
      <c r="C124" s="301">
        <v>34858.31</v>
      </c>
      <c r="D124" s="302">
        <v>38264.404000000002</v>
      </c>
      <c r="E124" s="301">
        <v>3005.9490000000001</v>
      </c>
      <c r="F124" s="303">
        <v>3087.4279999999999</v>
      </c>
      <c r="G124" s="301">
        <v>138092.72099999999</v>
      </c>
      <c r="H124" s="302">
        <v>135197.296</v>
      </c>
      <c r="I124" s="301">
        <v>11027.168</v>
      </c>
      <c r="J124" s="303">
        <v>12262.57</v>
      </c>
      <c r="K124" s="304">
        <v>-103234.41099999999</v>
      </c>
      <c r="L124" s="305">
        <v>-96932.891999999993</v>
      </c>
    </row>
    <row r="125" spans="1:12" ht="12.75" x14ac:dyDescent="0.2">
      <c r="A125" s="60" t="s">
        <v>271</v>
      </c>
      <c r="B125" s="97" t="s">
        <v>272</v>
      </c>
      <c r="C125" s="301">
        <v>6049.5770000000002</v>
      </c>
      <c r="D125" s="302">
        <v>3206.4780000000001</v>
      </c>
      <c r="E125" s="301">
        <v>2583.7460000000001</v>
      </c>
      <c r="F125" s="303">
        <v>1491.0360000000001</v>
      </c>
      <c r="G125" s="301">
        <v>5094.4539999999997</v>
      </c>
      <c r="H125" s="302">
        <v>6678.3680000000004</v>
      </c>
      <c r="I125" s="301">
        <v>6499.02</v>
      </c>
      <c r="J125" s="303">
        <v>8142.3509999999997</v>
      </c>
      <c r="K125" s="304">
        <v>955.1230000000005</v>
      </c>
      <c r="L125" s="305">
        <v>-3471.8900000000003</v>
      </c>
    </row>
    <row r="126" spans="1:12" ht="12.75" x14ac:dyDescent="0.2">
      <c r="A126" s="60" t="s">
        <v>273</v>
      </c>
      <c r="B126" s="97" t="s">
        <v>274</v>
      </c>
      <c r="C126" s="301">
        <v>3174.0149999999999</v>
      </c>
      <c r="D126" s="302">
        <v>4508.4560000000001</v>
      </c>
      <c r="E126" s="301">
        <v>3556.922</v>
      </c>
      <c r="F126" s="303">
        <v>7174.0110000000004</v>
      </c>
      <c r="G126" s="301">
        <v>64718.482000000004</v>
      </c>
      <c r="H126" s="302">
        <v>51365.337</v>
      </c>
      <c r="I126" s="301">
        <v>469019.28499999997</v>
      </c>
      <c r="J126" s="303">
        <v>472427.97899999999</v>
      </c>
      <c r="K126" s="304">
        <v>-61544.467000000004</v>
      </c>
      <c r="L126" s="305">
        <v>-46856.881000000001</v>
      </c>
    </row>
    <row r="127" spans="1:12" ht="12.75" x14ac:dyDescent="0.2">
      <c r="A127" s="60" t="s">
        <v>275</v>
      </c>
      <c r="B127" s="97" t="s">
        <v>276</v>
      </c>
      <c r="C127" s="301">
        <v>60539.512999999999</v>
      </c>
      <c r="D127" s="302">
        <v>72628.474000000002</v>
      </c>
      <c r="E127" s="301">
        <v>45691.8</v>
      </c>
      <c r="F127" s="303">
        <v>68236.698000000004</v>
      </c>
      <c r="G127" s="301">
        <v>25013.613000000001</v>
      </c>
      <c r="H127" s="302">
        <v>25561.344000000001</v>
      </c>
      <c r="I127" s="301">
        <v>33305.277999999998</v>
      </c>
      <c r="J127" s="303">
        <v>38010.79</v>
      </c>
      <c r="K127" s="304">
        <v>35525.899999999994</v>
      </c>
      <c r="L127" s="305">
        <v>47067.130000000005</v>
      </c>
    </row>
    <row r="128" spans="1:12" ht="12.75" x14ac:dyDescent="0.2">
      <c r="A128" s="60" t="s">
        <v>277</v>
      </c>
      <c r="B128" s="97" t="s">
        <v>278</v>
      </c>
      <c r="C128" s="301">
        <v>23068.062000000002</v>
      </c>
      <c r="D128" s="302">
        <v>22564.232</v>
      </c>
      <c r="E128" s="301">
        <v>23838.867999999999</v>
      </c>
      <c r="F128" s="303">
        <v>25127.679</v>
      </c>
      <c r="G128" s="301">
        <v>14194.441999999999</v>
      </c>
      <c r="H128" s="302">
        <v>14377.829</v>
      </c>
      <c r="I128" s="301">
        <v>13480.843999999999</v>
      </c>
      <c r="J128" s="303">
        <v>17638.805</v>
      </c>
      <c r="K128" s="304">
        <v>8873.6200000000026</v>
      </c>
      <c r="L128" s="305">
        <v>8186.4030000000002</v>
      </c>
    </row>
    <row r="129" spans="1:12" ht="12.75" x14ac:dyDescent="0.2">
      <c r="A129" s="60" t="s">
        <v>279</v>
      </c>
      <c r="B129" s="97" t="s">
        <v>280</v>
      </c>
      <c r="C129" s="301">
        <v>0.23599999999999999</v>
      </c>
      <c r="D129" s="302">
        <v>79.195999999999998</v>
      </c>
      <c r="E129" s="301">
        <v>2E-3</v>
      </c>
      <c r="F129" s="303">
        <v>62</v>
      </c>
      <c r="G129" s="301">
        <v>1869.125</v>
      </c>
      <c r="H129" s="302">
        <v>281.25900000000001</v>
      </c>
      <c r="I129" s="301">
        <v>1135.1500000000001</v>
      </c>
      <c r="J129" s="303">
        <v>252.18</v>
      </c>
      <c r="K129" s="304">
        <v>-1868.8889999999999</v>
      </c>
      <c r="L129" s="305">
        <v>-202.06300000000002</v>
      </c>
    </row>
    <row r="130" spans="1:12" ht="12.75" x14ac:dyDescent="0.2">
      <c r="A130" s="60" t="s">
        <v>281</v>
      </c>
      <c r="B130" s="97" t="s">
        <v>282</v>
      </c>
      <c r="C130" s="301">
        <v>26191.962</v>
      </c>
      <c r="D130" s="302">
        <v>20778.528999999999</v>
      </c>
      <c r="E130" s="301">
        <v>9877.3819999999996</v>
      </c>
      <c r="F130" s="303">
        <v>8070.7579999999998</v>
      </c>
      <c r="G130" s="301">
        <v>19378.046999999999</v>
      </c>
      <c r="H130" s="302">
        <v>21529.131000000001</v>
      </c>
      <c r="I130" s="301">
        <v>3091.9470000000001</v>
      </c>
      <c r="J130" s="303">
        <v>2910.2689999999998</v>
      </c>
      <c r="K130" s="304">
        <v>6813.9150000000009</v>
      </c>
      <c r="L130" s="305">
        <v>-750.60200000000259</v>
      </c>
    </row>
    <row r="131" spans="1:12" ht="12.75" x14ac:dyDescent="0.2">
      <c r="A131" s="60" t="s">
        <v>283</v>
      </c>
      <c r="B131" s="97" t="s">
        <v>284</v>
      </c>
      <c r="C131" s="301">
        <v>159.71700000000001</v>
      </c>
      <c r="D131" s="302">
        <v>243.667</v>
      </c>
      <c r="E131" s="301">
        <v>9.4949999999999992</v>
      </c>
      <c r="F131" s="303">
        <v>14.138</v>
      </c>
      <c r="G131" s="301">
        <v>3212.3470000000002</v>
      </c>
      <c r="H131" s="302">
        <v>3548.326</v>
      </c>
      <c r="I131" s="301">
        <v>171.90700000000001</v>
      </c>
      <c r="J131" s="303">
        <v>201.02</v>
      </c>
      <c r="K131" s="304">
        <v>-3052.63</v>
      </c>
      <c r="L131" s="305">
        <v>-3304.6590000000001</v>
      </c>
    </row>
    <row r="132" spans="1:12" ht="12.75" x14ac:dyDescent="0.2">
      <c r="A132" s="60" t="s">
        <v>285</v>
      </c>
      <c r="B132" s="97" t="s">
        <v>286</v>
      </c>
      <c r="C132" s="301">
        <v>3650.9859999999999</v>
      </c>
      <c r="D132" s="302">
        <v>6207.4440000000004</v>
      </c>
      <c r="E132" s="301">
        <v>3763.9830000000002</v>
      </c>
      <c r="F132" s="303">
        <v>7609.2579999999998</v>
      </c>
      <c r="G132" s="301">
        <v>1089.1130000000001</v>
      </c>
      <c r="H132" s="302">
        <v>910.56700000000001</v>
      </c>
      <c r="I132" s="301">
        <v>753.55799999999999</v>
      </c>
      <c r="J132" s="303">
        <v>691.00300000000004</v>
      </c>
      <c r="K132" s="304">
        <v>2561.8729999999996</v>
      </c>
      <c r="L132" s="305">
        <v>5296.8770000000004</v>
      </c>
    </row>
    <row r="133" spans="1:12" ht="12.75" x14ac:dyDescent="0.2">
      <c r="A133" s="60" t="s">
        <v>287</v>
      </c>
      <c r="B133" s="97" t="s">
        <v>288</v>
      </c>
      <c r="C133" s="301">
        <v>87441.566000000006</v>
      </c>
      <c r="D133" s="302">
        <v>95910.634999999995</v>
      </c>
      <c r="E133" s="301">
        <v>89233.376000000004</v>
      </c>
      <c r="F133" s="303">
        <v>105030.311</v>
      </c>
      <c r="G133" s="301">
        <v>208098.08300000001</v>
      </c>
      <c r="H133" s="302">
        <v>244460.867</v>
      </c>
      <c r="I133" s="301">
        <v>242442.89</v>
      </c>
      <c r="J133" s="303">
        <v>298700.07299999997</v>
      </c>
      <c r="K133" s="304">
        <v>-120656.51700000001</v>
      </c>
      <c r="L133" s="305">
        <v>-148550.23200000002</v>
      </c>
    </row>
    <row r="134" spans="1:12" ht="12.75" x14ac:dyDescent="0.2">
      <c r="A134" s="60" t="s">
        <v>289</v>
      </c>
      <c r="B134" s="97" t="s">
        <v>290</v>
      </c>
      <c r="C134" s="301">
        <v>0.96799999999999997</v>
      </c>
      <c r="D134" s="302">
        <v>2.1909999999999998</v>
      </c>
      <c r="E134" s="301">
        <v>0.15</v>
      </c>
      <c r="F134" s="303">
        <v>0.17599999999999999</v>
      </c>
      <c r="G134" s="301">
        <v>171.602</v>
      </c>
      <c r="H134" s="302">
        <v>161.672</v>
      </c>
      <c r="I134" s="301">
        <v>46.76</v>
      </c>
      <c r="J134" s="303">
        <v>39.012999999999998</v>
      </c>
      <c r="K134" s="304">
        <v>-170.63400000000001</v>
      </c>
      <c r="L134" s="305">
        <v>-159.48099999999999</v>
      </c>
    </row>
    <row r="135" spans="1:12" ht="12.75" x14ac:dyDescent="0.2">
      <c r="A135" s="60" t="s">
        <v>291</v>
      </c>
      <c r="B135" s="97" t="s">
        <v>292</v>
      </c>
      <c r="C135" s="301">
        <v>8298.8490000000002</v>
      </c>
      <c r="D135" s="302">
        <v>6720.5680000000002</v>
      </c>
      <c r="E135" s="301">
        <v>1245.95</v>
      </c>
      <c r="F135" s="303">
        <v>784.13400000000001</v>
      </c>
      <c r="G135" s="301">
        <v>78323.024999999994</v>
      </c>
      <c r="H135" s="302">
        <v>106352.675</v>
      </c>
      <c r="I135" s="301">
        <v>13176.825000000001</v>
      </c>
      <c r="J135" s="303">
        <v>11468.56</v>
      </c>
      <c r="K135" s="304">
        <v>-70024.175999999992</v>
      </c>
      <c r="L135" s="305">
        <v>-99632.107000000004</v>
      </c>
    </row>
    <row r="136" spans="1:12" ht="12.75" x14ac:dyDescent="0.2">
      <c r="A136" s="60" t="s">
        <v>293</v>
      </c>
      <c r="B136" s="97" t="s">
        <v>294</v>
      </c>
      <c r="C136" s="301">
        <v>947.37699999999995</v>
      </c>
      <c r="D136" s="302">
        <v>786.94</v>
      </c>
      <c r="E136" s="301">
        <v>266.44099999999997</v>
      </c>
      <c r="F136" s="303">
        <v>178.26900000000001</v>
      </c>
      <c r="G136" s="301">
        <v>13707.852000000001</v>
      </c>
      <c r="H136" s="302">
        <v>18767.968000000001</v>
      </c>
      <c r="I136" s="301">
        <v>3204.1959999999999</v>
      </c>
      <c r="J136" s="303">
        <v>3263.7049999999999</v>
      </c>
      <c r="K136" s="304">
        <v>-12760.475</v>
      </c>
      <c r="L136" s="305">
        <v>-17981.028000000002</v>
      </c>
    </row>
    <row r="137" spans="1:12" ht="12.75" x14ac:dyDescent="0.2">
      <c r="A137" s="60" t="s">
        <v>295</v>
      </c>
      <c r="B137" s="97" t="s">
        <v>296</v>
      </c>
      <c r="C137" s="301">
        <v>7974.7709999999997</v>
      </c>
      <c r="D137" s="302">
        <v>7506.3239999999996</v>
      </c>
      <c r="E137" s="301">
        <v>4865.24</v>
      </c>
      <c r="F137" s="303">
        <v>4847.9709999999995</v>
      </c>
      <c r="G137" s="301">
        <v>328083.34499999997</v>
      </c>
      <c r="H137" s="302">
        <v>315665.18800000002</v>
      </c>
      <c r="I137" s="301">
        <v>219802.899</v>
      </c>
      <c r="J137" s="303">
        <v>220966.98</v>
      </c>
      <c r="K137" s="304">
        <v>-320108.57399999996</v>
      </c>
      <c r="L137" s="305">
        <v>-308158.864</v>
      </c>
    </row>
    <row r="138" spans="1:12" ht="12.75" x14ac:dyDescent="0.2">
      <c r="A138" s="60" t="s">
        <v>297</v>
      </c>
      <c r="B138" s="97" t="s">
        <v>298</v>
      </c>
      <c r="C138" s="301">
        <v>281435.891</v>
      </c>
      <c r="D138" s="302">
        <v>269428.54499999998</v>
      </c>
      <c r="E138" s="301">
        <v>289872.24</v>
      </c>
      <c r="F138" s="303">
        <v>303937.30200000003</v>
      </c>
      <c r="G138" s="301">
        <v>508298.27799999999</v>
      </c>
      <c r="H138" s="302">
        <v>492722.97600000002</v>
      </c>
      <c r="I138" s="301">
        <v>521279.29</v>
      </c>
      <c r="J138" s="303">
        <v>552672.57400000002</v>
      </c>
      <c r="K138" s="304">
        <v>-226862.38699999999</v>
      </c>
      <c r="L138" s="305">
        <v>-223294.43100000004</v>
      </c>
    </row>
    <row r="139" spans="1:12" ht="12.75" x14ac:dyDescent="0.2">
      <c r="A139" s="60" t="s">
        <v>299</v>
      </c>
      <c r="B139" s="97" t="s">
        <v>300</v>
      </c>
      <c r="C139" s="301">
        <v>4585.0219999999999</v>
      </c>
      <c r="D139" s="302">
        <v>5036.2610000000004</v>
      </c>
      <c r="E139" s="301">
        <v>1262.4549999999999</v>
      </c>
      <c r="F139" s="303">
        <v>1768.6179999999999</v>
      </c>
      <c r="G139" s="301">
        <v>83402.474000000002</v>
      </c>
      <c r="H139" s="302">
        <v>88904.703999999998</v>
      </c>
      <c r="I139" s="301">
        <v>49572.34</v>
      </c>
      <c r="J139" s="303">
        <v>55346.071000000004</v>
      </c>
      <c r="K139" s="304">
        <v>-78817.452000000005</v>
      </c>
      <c r="L139" s="305">
        <v>-83868.442999999999</v>
      </c>
    </row>
    <row r="140" spans="1:12" ht="12.75" x14ac:dyDescent="0.2">
      <c r="A140" s="60" t="s">
        <v>301</v>
      </c>
      <c r="B140" s="97" t="s">
        <v>302</v>
      </c>
      <c r="C140" s="301">
        <v>267060.50300000003</v>
      </c>
      <c r="D140" s="302">
        <v>201069.342</v>
      </c>
      <c r="E140" s="301">
        <v>245351.122</v>
      </c>
      <c r="F140" s="303">
        <v>202443.7</v>
      </c>
      <c r="G140" s="301">
        <v>222161.245</v>
      </c>
      <c r="H140" s="302">
        <v>175275.95199999999</v>
      </c>
      <c r="I140" s="301">
        <v>196953.31400000001</v>
      </c>
      <c r="J140" s="303">
        <v>171534.31200000001</v>
      </c>
      <c r="K140" s="304">
        <v>44899.258000000031</v>
      </c>
      <c r="L140" s="305">
        <v>25793.390000000014</v>
      </c>
    </row>
    <row r="141" spans="1:12" ht="12.75" x14ac:dyDescent="0.2">
      <c r="A141" s="60" t="s">
        <v>303</v>
      </c>
      <c r="B141" s="97" t="s">
        <v>304</v>
      </c>
      <c r="C141" s="301">
        <v>21382.771000000001</v>
      </c>
      <c r="D141" s="302">
        <v>21171.499</v>
      </c>
      <c r="E141" s="301">
        <v>12396.011</v>
      </c>
      <c r="F141" s="303">
        <v>12495.763000000001</v>
      </c>
      <c r="G141" s="301">
        <v>68131.854999999996</v>
      </c>
      <c r="H141" s="302">
        <v>52293.860999999997</v>
      </c>
      <c r="I141" s="301">
        <v>24138.731</v>
      </c>
      <c r="J141" s="303">
        <v>18655.328000000001</v>
      </c>
      <c r="K141" s="304">
        <v>-46749.083999999995</v>
      </c>
      <c r="L141" s="305">
        <v>-31122.361999999997</v>
      </c>
    </row>
    <row r="142" spans="1:12" ht="12.75" x14ac:dyDescent="0.2">
      <c r="A142" s="60" t="s">
        <v>305</v>
      </c>
      <c r="B142" s="97" t="s">
        <v>306</v>
      </c>
      <c r="C142" s="301">
        <v>3781.6410000000001</v>
      </c>
      <c r="D142" s="302">
        <v>3395.4839999999999</v>
      </c>
      <c r="E142" s="301">
        <v>732.35</v>
      </c>
      <c r="F142" s="303">
        <v>1268.5519999999999</v>
      </c>
      <c r="G142" s="301">
        <v>129765.486</v>
      </c>
      <c r="H142" s="302">
        <v>93672.438999999998</v>
      </c>
      <c r="I142" s="301">
        <v>61159.826999999997</v>
      </c>
      <c r="J142" s="303">
        <v>48361.582999999999</v>
      </c>
      <c r="K142" s="304">
        <v>-125983.845</v>
      </c>
      <c r="L142" s="305">
        <v>-90276.955000000002</v>
      </c>
    </row>
    <row r="143" spans="1:12" ht="12.75" x14ac:dyDescent="0.2">
      <c r="A143" s="60" t="s">
        <v>307</v>
      </c>
      <c r="B143" s="97" t="s">
        <v>308</v>
      </c>
      <c r="C143" s="301">
        <v>362048.40700000001</v>
      </c>
      <c r="D143" s="302">
        <v>345360.41499999998</v>
      </c>
      <c r="E143" s="301">
        <v>219349.83799999999</v>
      </c>
      <c r="F143" s="303">
        <v>230250.81899999999</v>
      </c>
      <c r="G143" s="301">
        <v>214745.93400000001</v>
      </c>
      <c r="H143" s="302">
        <v>231158.18700000001</v>
      </c>
      <c r="I143" s="301">
        <v>115586.156</v>
      </c>
      <c r="J143" s="303">
        <v>129479.768</v>
      </c>
      <c r="K143" s="304">
        <v>147302.473</v>
      </c>
      <c r="L143" s="305">
        <v>114202.22799999997</v>
      </c>
    </row>
    <row r="144" spans="1:12" ht="12.75" x14ac:dyDescent="0.2">
      <c r="A144" s="60" t="s">
        <v>309</v>
      </c>
      <c r="B144" s="97" t="s">
        <v>310</v>
      </c>
      <c r="C144" s="301">
        <v>276295.88400000002</v>
      </c>
      <c r="D144" s="302">
        <v>240451.38399999999</v>
      </c>
      <c r="E144" s="301">
        <v>273941.35399999999</v>
      </c>
      <c r="F144" s="303">
        <v>267832.11700000003</v>
      </c>
      <c r="G144" s="301">
        <v>73889.214999999997</v>
      </c>
      <c r="H144" s="302">
        <v>74130.160999999993</v>
      </c>
      <c r="I144" s="301">
        <v>81910.566000000006</v>
      </c>
      <c r="J144" s="303">
        <v>93775.040999999997</v>
      </c>
      <c r="K144" s="304">
        <v>202406.66900000002</v>
      </c>
      <c r="L144" s="305">
        <v>166321.223</v>
      </c>
    </row>
    <row r="145" spans="1:12" ht="12.75" x14ac:dyDescent="0.2">
      <c r="A145" s="60" t="s">
        <v>311</v>
      </c>
      <c r="B145" s="97" t="s">
        <v>312</v>
      </c>
      <c r="C145" s="301">
        <v>11644.18</v>
      </c>
      <c r="D145" s="302">
        <v>14019.939</v>
      </c>
      <c r="E145" s="301">
        <v>36355.521999999997</v>
      </c>
      <c r="F145" s="303">
        <v>40564.040999999997</v>
      </c>
      <c r="G145" s="301">
        <v>2244.8989999999999</v>
      </c>
      <c r="H145" s="302">
        <v>2223.1610000000001</v>
      </c>
      <c r="I145" s="301">
        <v>4011.2539999999999</v>
      </c>
      <c r="J145" s="303">
        <v>5586.3879999999999</v>
      </c>
      <c r="K145" s="304">
        <v>9399.2810000000009</v>
      </c>
      <c r="L145" s="305">
        <v>11796.778</v>
      </c>
    </row>
    <row r="146" spans="1:12" ht="12.75" x14ac:dyDescent="0.2">
      <c r="A146" s="60" t="s">
        <v>313</v>
      </c>
      <c r="B146" s="97" t="s">
        <v>314</v>
      </c>
      <c r="C146" s="301">
        <v>563.76499999999999</v>
      </c>
      <c r="D146" s="302">
        <v>606.71400000000006</v>
      </c>
      <c r="E146" s="301">
        <v>99.578999999999994</v>
      </c>
      <c r="F146" s="303">
        <v>76.599000000000004</v>
      </c>
      <c r="G146" s="301">
        <v>6349.0020000000004</v>
      </c>
      <c r="H146" s="302">
        <v>7235.6229999999996</v>
      </c>
      <c r="I146" s="301">
        <v>1069.0619999999999</v>
      </c>
      <c r="J146" s="303">
        <v>1333.0070000000001</v>
      </c>
      <c r="K146" s="304">
        <v>-5785.2370000000001</v>
      </c>
      <c r="L146" s="305">
        <v>-6628.9089999999997</v>
      </c>
    </row>
    <row r="147" spans="1:12" ht="12.75" x14ac:dyDescent="0.2">
      <c r="A147" s="60" t="s">
        <v>315</v>
      </c>
      <c r="B147" s="97" t="s">
        <v>316</v>
      </c>
      <c r="C147" s="301">
        <v>2427.6790000000001</v>
      </c>
      <c r="D147" s="302">
        <v>2011.519</v>
      </c>
      <c r="E147" s="301">
        <v>20531.563999999998</v>
      </c>
      <c r="F147" s="303">
        <v>19071.683000000001</v>
      </c>
      <c r="G147" s="301">
        <v>86.908000000000001</v>
      </c>
      <c r="H147" s="302">
        <v>0.95699999999999996</v>
      </c>
      <c r="I147" s="301">
        <v>95.316999999999993</v>
      </c>
      <c r="J147" s="303">
        <v>8.5000000000000006E-2</v>
      </c>
      <c r="K147" s="304">
        <v>2340.7710000000002</v>
      </c>
      <c r="L147" s="305">
        <v>2010.5619999999999</v>
      </c>
    </row>
    <row r="148" spans="1:12" ht="12.75" x14ac:dyDescent="0.2">
      <c r="A148" s="60" t="s">
        <v>317</v>
      </c>
      <c r="B148" s="97" t="s">
        <v>318</v>
      </c>
      <c r="C148" s="301">
        <v>582383.42700000003</v>
      </c>
      <c r="D148" s="302">
        <v>629583.76800000004</v>
      </c>
      <c r="E148" s="301">
        <v>131502.14799999999</v>
      </c>
      <c r="F148" s="303">
        <v>137009.326</v>
      </c>
      <c r="G148" s="301">
        <v>87451.414000000004</v>
      </c>
      <c r="H148" s="302">
        <v>95175.880999999994</v>
      </c>
      <c r="I148" s="301">
        <v>14154.710999999999</v>
      </c>
      <c r="J148" s="303">
        <v>15349.657999999999</v>
      </c>
      <c r="K148" s="304">
        <v>494932.01300000004</v>
      </c>
      <c r="L148" s="305">
        <v>534407.8870000001</v>
      </c>
    </row>
    <row r="149" spans="1:12" ht="12.75" x14ac:dyDescent="0.2">
      <c r="A149" s="60" t="s">
        <v>319</v>
      </c>
      <c r="B149" s="97" t="s">
        <v>320</v>
      </c>
      <c r="C149" s="301">
        <v>1719585.1340000001</v>
      </c>
      <c r="D149" s="302">
        <v>1921314.709</v>
      </c>
      <c r="E149" s="301">
        <v>399122.20600000001</v>
      </c>
      <c r="F149" s="303">
        <v>435983.652</v>
      </c>
      <c r="G149" s="301">
        <v>253835.63500000001</v>
      </c>
      <c r="H149" s="302">
        <v>230550.78899999999</v>
      </c>
      <c r="I149" s="301">
        <v>46912.987000000001</v>
      </c>
      <c r="J149" s="303">
        <v>42465.402999999998</v>
      </c>
      <c r="K149" s="304">
        <v>1465749.4990000001</v>
      </c>
      <c r="L149" s="305">
        <v>1690763.92</v>
      </c>
    </row>
    <row r="150" spans="1:12" ht="12.75" x14ac:dyDescent="0.2">
      <c r="A150" s="60" t="s">
        <v>321</v>
      </c>
      <c r="B150" s="97" t="s">
        <v>322</v>
      </c>
      <c r="C150" s="301">
        <v>767.97199999999998</v>
      </c>
      <c r="D150" s="302">
        <v>720.505</v>
      </c>
      <c r="E150" s="301">
        <v>213.66300000000001</v>
      </c>
      <c r="F150" s="303">
        <v>198.22200000000001</v>
      </c>
      <c r="G150" s="301">
        <v>1097.846</v>
      </c>
      <c r="H150" s="302">
        <v>626.52499999999998</v>
      </c>
      <c r="I150" s="301">
        <v>57.331000000000003</v>
      </c>
      <c r="J150" s="303">
        <v>70.519000000000005</v>
      </c>
      <c r="K150" s="304">
        <v>-329.87400000000002</v>
      </c>
      <c r="L150" s="305">
        <v>93.980000000000018</v>
      </c>
    </row>
    <row r="151" spans="1:12" ht="12.75" x14ac:dyDescent="0.2">
      <c r="A151" s="60" t="s">
        <v>323</v>
      </c>
      <c r="B151" s="97" t="s">
        <v>324</v>
      </c>
      <c r="C151" s="301">
        <v>775951.38300000003</v>
      </c>
      <c r="D151" s="302">
        <v>773230.67200000002</v>
      </c>
      <c r="E151" s="301">
        <v>149947.08300000001</v>
      </c>
      <c r="F151" s="303">
        <v>151396.60500000001</v>
      </c>
      <c r="G151" s="301">
        <v>171250.109</v>
      </c>
      <c r="H151" s="302">
        <v>204956.97200000001</v>
      </c>
      <c r="I151" s="301">
        <v>50451.336000000003</v>
      </c>
      <c r="J151" s="303">
        <v>56768.953000000001</v>
      </c>
      <c r="K151" s="304">
        <v>604701.27399999998</v>
      </c>
      <c r="L151" s="305">
        <v>568273.69999999995</v>
      </c>
    </row>
    <row r="152" spans="1:12" ht="12.75" x14ac:dyDescent="0.2">
      <c r="A152" s="60" t="s">
        <v>325</v>
      </c>
      <c r="B152" s="97" t="s">
        <v>326</v>
      </c>
      <c r="C152" s="301">
        <v>11431.249</v>
      </c>
      <c r="D152" s="302">
        <v>8227.884</v>
      </c>
      <c r="E152" s="301">
        <v>1587.471</v>
      </c>
      <c r="F152" s="303">
        <v>1144.5</v>
      </c>
      <c r="G152" s="301">
        <v>18570.883999999998</v>
      </c>
      <c r="H152" s="302">
        <v>21479.172999999999</v>
      </c>
      <c r="I152" s="301">
        <v>2208.3780000000002</v>
      </c>
      <c r="J152" s="303">
        <v>2466.721</v>
      </c>
      <c r="K152" s="304">
        <v>-7139.6349999999984</v>
      </c>
      <c r="L152" s="305">
        <v>-13251.288999999999</v>
      </c>
    </row>
    <row r="153" spans="1:12" ht="12.75" x14ac:dyDescent="0.2">
      <c r="A153" s="60" t="s">
        <v>327</v>
      </c>
      <c r="B153" s="97" t="s">
        <v>328</v>
      </c>
      <c r="C153" s="301">
        <v>560983.16099999996</v>
      </c>
      <c r="D153" s="302">
        <v>653928.16799999995</v>
      </c>
      <c r="E153" s="301">
        <v>678416.92</v>
      </c>
      <c r="F153" s="303">
        <v>982717.37899999996</v>
      </c>
      <c r="G153" s="301">
        <v>166113.62</v>
      </c>
      <c r="H153" s="302">
        <v>81434.035999999993</v>
      </c>
      <c r="I153" s="301">
        <v>221665.508</v>
      </c>
      <c r="J153" s="303">
        <v>110997.69500000001</v>
      </c>
      <c r="K153" s="304">
        <v>394869.54099999997</v>
      </c>
      <c r="L153" s="305">
        <v>572494.13199999998</v>
      </c>
    </row>
    <row r="154" spans="1:12" ht="12.75" x14ac:dyDescent="0.2">
      <c r="A154" s="60" t="s">
        <v>329</v>
      </c>
      <c r="B154" s="97" t="s">
        <v>330</v>
      </c>
      <c r="C154" s="301">
        <v>141635.88</v>
      </c>
      <c r="D154" s="302">
        <v>104099.592</v>
      </c>
      <c r="E154" s="301">
        <v>145544.12899999999</v>
      </c>
      <c r="F154" s="303">
        <v>134228.16500000001</v>
      </c>
      <c r="G154" s="301">
        <v>232575.37</v>
      </c>
      <c r="H154" s="302">
        <v>199207.09400000001</v>
      </c>
      <c r="I154" s="301">
        <v>207938.057</v>
      </c>
      <c r="J154" s="303">
        <v>219582.20300000001</v>
      </c>
      <c r="K154" s="304">
        <v>-90939.489999999991</v>
      </c>
      <c r="L154" s="305">
        <v>-95107.502000000008</v>
      </c>
    </row>
    <row r="155" spans="1:12" ht="12.75" x14ac:dyDescent="0.2">
      <c r="A155" s="60" t="s">
        <v>331</v>
      </c>
      <c r="B155" s="97" t="s">
        <v>332</v>
      </c>
      <c r="C155" s="301">
        <v>94009.672000000006</v>
      </c>
      <c r="D155" s="302">
        <v>64026.411</v>
      </c>
      <c r="E155" s="301">
        <v>463445.52500000002</v>
      </c>
      <c r="F155" s="303">
        <v>547370.23800000001</v>
      </c>
      <c r="G155" s="301">
        <v>3521.1039999999998</v>
      </c>
      <c r="H155" s="302">
        <v>3267.4760000000001</v>
      </c>
      <c r="I155" s="301">
        <v>19319.485000000001</v>
      </c>
      <c r="J155" s="303">
        <v>28170.723000000002</v>
      </c>
      <c r="K155" s="304">
        <v>90488.567999999999</v>
      </c>
      <c r="L155" s="305">
        <v>60758.934999999998</v>
      </c>
    </row>
    <row r="156" spans="1:12" ht="12.75" x14ac:dyDescent="0.2">
      <c r="A156" s="60" t="s">
        <v>333</v>
      </c>
      <c r="B156" s="97" t="s">
        <v>334</v>
      </c>
      <c r="C156" s="301">
        <v>627824.75300000003</v>
      </c>
      <c r="D156" s="302">
        <v>709029.24600000004</v>
      </c>
      <c r="E156" s="301">
        <v>130927.07799999999</v>
      </c>
      <c r="F156" s="303">
        <v>133797.48800000001</v>
      </c>
      <c r="G156" s="301">
        <v>351131.69199999998</v>
      </c>
      <c r="H156" s="302">
        <v>383096.97200000001</v>
      </c>
      <c r="I156" s="301">
        <v>94019.475000000006</v>
      </c>
      <c r="J156" s="303">
        <v>94689.464999999997</v>
      </c>
      <c r="K156" s="304">
        <v>276693.06100000005</v>
      </c>
      <c r="L156" s="305">
        <v>325932.27400000003</v>
      </c>
    </row>
    <row r="157" spans="1:12" ht="12.75" x14ac:dyDescent="0.2">
      <c r="A157" s="60" t="s">
        <v>335</v>
      </c>
      <c r="B157" s="97" t="s">
        <v>336</v>
      </c>
      <c r="C157" s="301">
        <v>736.30399999999997</v>
      </c>
      <c r="D157" s="302">
        <v>1253.67</v>
      </c>
      <c r="E157" s="301">
        <v>131.83799999999999</v>
      </c>
      <c r="F157" s="303">
        <v>176.08099999999999</v>
      </c>
      <c r="G157" s="301">
        <v>35498.038999999997</v>
      </c>
      <c r="H157" s="302">
        <v>56907.88</v>
      </c>
      <c r="I157" s="301">
        <v>11713.653</v>
      </c>
      <c r="J157" s="303">
        <v>10942.047</v>
      </c>
      <c r="K157" s="304">
        <v>-34761.735000000001</v>
      </c>
      <c r="L157" s="305">
        <v>-55654.21</v>
      </c>
    </row>
    <row r="158" spans="1:12" ht="12.75" x14ac:dyDescent="0.2">
      <c r="A158" s="60" t="s">
        <v>337</v>
      </c>
      <c r="B158" s="97" t="s">
        <v>338</v>
      </c>
      <c r="C158" s="301">
        <v>579.73900000000003</v>
      </c>
      <c r="D158" s="302">
        <v>881.048</v>
      </c>
      <c r="E158" s="301">
        <v>830.35199999999998</v>
      </c>
      <c r="F158" s="303">
        <v>890.48599999999999</v>
      </c>
      <c r="G158" s="301">
        <v>27.684999999999999</v>
      </c>
      <c r="H158" s="302">
        <v>38.94</v>
      </c>
      <c r="I158" s="301">
        <v>10.705</v>
      </c>
      <c r="J158" s="303">
        <v>20.643999999999998</v>
      </c>
      <c r="K158" s="304">
        <v>552.05400000000009</v>
      </c>
      <c r="L158" s="305">
        <v>842.10799999999995</v>
      </c>
    </row>
    <row r="159" spans="1:12" ht="12.75" x14ac:dyDescent="0.2">
      <c r="A159" s="60" t="s">
        <v>339</v>
      </c>
      <c r="B159" s="97" t="s">
        <v>340</v>
      </c>
      <c r="C159" s="301">
        <v>45790.9</v>
      </c>
      <c r="D159" s="302">
        <v>81070.868000000002</v>
      </c>
      <c r="E159" s="301">
        <v>11355.929</v>
      </c>
      <c r="F159" s="303">
        <v>11992.308999999999</v>
      </c>
      <c r="G159" s="301">
        <v>211111.61199999999</v>
      </c>
      <c r="H159" s="302">
        <v>429528.08199999999</v>
      </c>
      <c r="I159" s="301">
        <v>53513.718999999997</v>
      </c>
      <c r="J159" s="303">
        <v>53800.574999999997</v>
      </c>
      <c r="K159" s="304">
        <v>-165320.712</v>
      </c>
      <c r="L159" s="305">
        <v>-348457.21399999998</v>
      </c>
    </row>
    <row r="160" spans="1:12" ht="12.75" x14ac:dyDescent="0.2">
      <c r="A160" s="60" t="s">
        <v>341</v>
      </c>
      <c r="B160" s="97" t="s">
        <v>342</v>
      </c>
      <c r="C160" s="301">
        <v>2227.922</v>
      </c>
      <c r="D160" s="302">
        <v>5153.8130000000001</v>
      </c>
      <c r="E160" s="301">
        <v>420.69099999999997</v>
      </c>
      <c r="F160" s="303">
        <v>271.63</v>
      </c>
      <c r="G160" s="301">
        <v>322424.26899999997</v>
      </c>
      <c r="H160" s="302">
        <v>771719.21100000001</v>
      </c>
      <c r="I160" s="301">
        <v>59894.512000000002</v>
      </c>
      <c r="J160" s="303">
        <v>59724.663999999997</v>
      </c>
      <c r="K160" s="304">
        <v>-320196.34699999995</v>
      </c>
      <c r="L160" s="305">
        <v>-766565.39800000004</v>
      </c>
    </row>
    <row r="161" spans="1:12" ht="12.75" x14ac:dyDescent="0.2">
      <c r="A161" s="60" t="s">
        <v>343</v>
      </c>
      <c r="B161" s="97" t="s">
        <v>344</v>
      </c>
      <c r="C161" s="301">
        <v>7401.8419999999996</v>
      </c>
      <c r="D161" s="302">
        <v>14199.235000000001</v>
      </c>
      <c r="E161" s="301">
        <v>2063.9279999999999</v>
      </c>
      <c r="F161" s="303">
        <v>2853.46</v>
      </c>
      <c r="G161" s="301">
        <v>71280.028000000006</v>
      </c>
      <c r="H161" s="302">
        <v>97906.165999999997</v>
      </c>
      <c r="I161" s="301">
        <v>23103.482</v>
      </c>
      <c r="J161" s="303">
        <v>24801.11</v>
      </c>
      <c r="K161" s="304">
        <v>-63878.186000000009</v>
      </c>
      <c r="L161" s="305">
        <v>-83706.930999999997</v>
      </c>
    </row>
    <row r="162" spans="1:12" ht="12.75" x14ac:dyDescent="0.2">
      <c r="A162" s="60" t="s">
        <v>345</v>
      </c>
      <c r="B162" s="97" t="s">
        <v>346</v>
      </c>
      <c r="C162" s="301">
        <v>2512763.548</v>
      </c>
      <c r="D162" s="302">
        <v>3004645.5980000002</v>
      </c>
      <c r="E162" s="301">
        <v>448094.56800000003</v>
      </c>
      <c r="F162" s="303">
        <v>447290.24200000003</v>
      </c>
      <c r="G162" s="301">
        <v>1129789.077</v>
      </c>
      <c r="H162" s="302">
        <v>1370701.588</v>
      </c>
      <c r="I162" s="301">
        <v>233284.87100000001</v>
      </c>
      <c r="J162" s="303">
        <v>230686.61499999999</v>
      </c>
      <c r="K162" s="304">
        <v>1382974.4709999999</v>
      </c>
      <c r="L162" s="305">
        <v>1633944.0100000002</v>
      </c>
    </row>
    <row r="163" spans="1:12" ht="12.75" x14ac:dyDescent="0.2">
      <c r="A163" s="60" t="s">
        <v>347</v>
      </c>
      <c r="B163" s="97" t="s">
        <v>348</v>
      </c>
      <c r="C163" s="301">
        <v>897533.25</v>
      </c>
      <c r="D163" s="302">
        <v>911637.16200000001</v>
      </c>
      <c r="E163" s="301">
        <v>291544.174</v>
      </c>
      <c r="F163" s="303">
        <v>314606.30200000003</v>
      </c>
      <c r="G163" s="301">
        <v>544784.84100000001</v>
      </c>
      <c r="H163" s="302">
        <v>545580.45700000005</v>
      </c>
      <c r="I163" s="301">
        <v>184354.56400000001</v>
      </c>
      <c r="J163" s="303">
        <v>192606.62899999999</v>
      </c>
      <c r="K163" s="304">
        <v>352748.40899999999</v>
      </c>
      <c r="L163" s="305">
        <v>366056.70499999996</v>
      </c>
    </row>
    <row r="164" spans="1:12" ht="12.75" x14ac:dyDescent="0.2">
      <c r="A164" s="60" t="s">
        <v>349</v>
      </c>
      <c r="B164" s="97" t="s">
        <v>350</v>
      </c>
      <c r="C164" s="301">
        <v>172043.33799999999</v>
      </c>
      <c r="D164" s="302">
        <v>169368.647</v>
      </c>
      <c r="E164" s="301">
        <v>54822.033000000003</v>
      </c>
      <c r="F164" s="303">
        <v>55382.718000000001</v>
      </c>
      <c r="G164" s="301">
        <v>187180.86300000001</v>
      </c>
      <c r="H164" s="302">
        <v>232888.402</v>
      </c>
      <c r="I164" s="301">
        <v>108905.374</v>
      </c>
      <c r="J164" s="303">
        <v>125775.18</v>
      </c>
      <c r="K164" s="304">
        <v>-15137.525000000023</v>
      </c>
      <c r="L164" s="305">
        <v>-63519.755000000005</v>
      </c>
    </row>
    <row r="165" spans="1:12" ht="12.75" x14ac:dyDescent="0.2">
      <c r="A165" s="60" t="s">
        <v>351</v>
      </c>
      <c r="B165" s="97" t="s">
        <v>352</v>
      </c>
      <c r="C165" s="301">
        <v>85.828000000000003</v>
      </c>
      <c r="D165" s="302">
        <v>113.577</v>
      </c>
      <c r="E165" s="301">
        <v>28.806999999999999</v>
      </c>
      <c r="F165" s="303">
        <v>47.572000000000003</v>
      </c>
      <c r="G165" s="301">
        <v>1766.4559999999999</v>
      </c>
      <c r="H165" s="302">
        <v>1951.2760000000001</v>
      </c>
      <c r="I165" s="301">
        <v>1067.76</v>
      </c>
      <c r="J165" s="303">
        <v>1202.336</v>
      </c>
      <c r="K165" s="304">
        <v>-1680.6279999999999</v>
      </c>
      <c r="L165" s="305">
        <v>-1837.6990000000001</v>
      </c>
    </row>
    <row r="166" spans="1:12" ht="12.75" x14ac:dyDescent="0.2">
      <c r="A166" s="60" t="s">
        <v>353</v>
      </c>
      <c r="B166" s="97" t="s">
        <v>354</v>
      </c>
      <c r="C166" s="301">
        <v>543470.28200000001</v>
      </c>
      <c r="D166" s="302">
        <v>573523.84299999999</v>
      </c>
      <c r="E166" s="301">
        <v>159505.96400000001</v>
      </c>
      <c r="F166" s="303">
        <v>162789.55799999999</v>
      </c>
      <c r="G166" s="301">
        <v>72281.543999999994</v>
      </c>
      <c r="H166" s="302">
        <v>79761.98</v>
      </c>
      <c r="I166" s="301">
        <v>28300.822</v>
      </c>
      <c r="J166" s="303">
        <v>30713.987000000001</v>
      </c>
      <c r="K166" s="304">
        <v>471188.73800000001</v>
      </c>
      <c r="L166" s="305">
        <v>493761.86300000001</v>
      </c>
    </row>
    <row r="167" spans="1:12" ht="12.75" x14ac:dyDescent="0.2">
      <c r="A167" s="60" t="s">
        <v>355</v>
      </c>
      <c r="B167" s="97" t="s">
        <v>356</v>
      </c>
      <c r="C167" s="301">
        <v>3037996.29</v>
      </c>
      <c r="D167" s="302">
        <v>3196992.2850000001</v>
      </c>
      <c r="E167" s="301">
        <v>838573.7</v>
      </c>
      <c r="F167" s="303">
        <v>878918.90800000005</v>
      </c>
      <c r="G167" s="301">
        <v>838373.44799999997</v>
      </c>
      <c r="H167" s="302">
        <v>935829.05500000005</v>
      </c>
      <c r="I167" s="301">
        <v>258799.25899999999</v>
      </c>
      <c r="J167" s="303">
        <v>272909.174</v>
      </c>
      <c r="K167" s="304">
        <v>2199622.8420000002</v>
      </c>
      <c r="L167" s="305">
        <v>2261163.23</v>
      </c>
    </row>
    <row r="168" spans="1:12" ht="12.75" x14ac:dyDescent="0.2">
      <c r="A168" s="60" t="s">
        <v>357</v>
      </c>
      <c r="B168" s="97" t="s">
        <v>358</v>
      </c>
      <c r="C168" s="301">
        <v>82344.95</v>
      </c>
      <c r="D168" s="302">
        <v>90363.255999999994</v>
      </c>
      <c r="E168" s="301">
        <v>52014.881000000001</v>
      </c>
      <c r="F168" s="303">
        <v>53903.45</v>
      </c>
      <c r="G168" s="301">
        <v>53998.735000000001</v>
      </c>
      <c r="H168" s="302">
        <v>64033.103000000003</v>
      </c>
      <c r="I168" s="301">
        <v>30227.379000000001</v>
      </c>
      <c r="J168" s="303">
        <v>35521.398999999998</v>
      </c>
      <c r="K168" s="304">
        <v>28346.214999999997</v>
      </c>
      <c r="L168" s="305">
        <v>26330.152999999991</v>
      </c>
    </row>
    <row r="169" spans="1:12" ht="12.75" x14ac:dyDescent="0.2">
      <c r="A169" s="60" t="s">
        <v>359</v>
      </c>
      <c r="B169" s="97" t="s">
        <v>360</v>
      </c>
      <c r="C169" s="301">
        <v>31315.195</v>
      </c>
      <c r="D169" s="302">
        <v>29243.316999999999</v>
      </c>
      <c r="E169" s="301">
        <v>20254.012999999999</v>
      </c>
      <c r="F169" s="303">
        <v>22686.010999999999</v>
      </c>
      <c r="G169" s="301">
        <v>170694.258</v>
      </c>
      <c r="H169" s="302">
        <v>178330.29500000001</v>
      </c>
      <c r="I169" s="301">
        <v>123506.899</v>
      </c>
      <c r="J169" s="303">
        <v>133357.889</v>
      </c>
      <c r="K169" s="304">
        <v>-139379.06299999999</v>
      </c>
      <c r="L169" s="305">
        <v>-149086.978</v>
      </c>
    </row>
    <row r="170" spans="1:12" ht="12.75" x14ac:dyDescent="0.2">
      <c r="A170" s="60" t="s">
        <v>361</v>
      </c>
      <c r="B170" s="97" t="s">
        <v>362</v>
      </c>
      <c r="C170" s="301">
        <v>132605.38</v>
      </c>
      <c r="D170" s="302">
        <v>111781.27800000001</v>
      </c>
      <c r="E170" s="301">
        <v>58228.741999999998</v>
      </c>
      <c r="F170" s="303">
        <v>48876.584000000003</v>
      </c>
      <c r="G170" s="301">
        <v>3825.6489999999999</v>
      </c>
      <c r="H170" s="302">
        <v>3245.2249999999999</v>
      </c>
      <c r="I170" s="301">
        <v>772.90899999999999</v>
      </c>
      <c r="J170" s="303">
        <v>812.39</v>
      </c>
      <c r="K170" s="304">
        <v>128779.731</v>
      </c>
      <c r="L170" s="305">
        <v>108536.053</v>
      </c>
    </row>
    <row r="171" spans="1:12" ht="12.75" x14ac:dyDescent="0.2">
      <c r="A171" s="60" t="s">
        <v>363</v>
      </c>
      <c r="B171" s="97" t="s">
        <v>364</v>
      </c>
      <c r="C171" s="301">
        <v>283043.09600000002</v>
      </c>
      <c r="D171" s="302">
        <v>328647.74200000003</v>
      </c>
      <c r="E171" s="301">
        <v>224177.95300000001</v>
      </c>
      <c r="F171" s="303">
        <v>241213.50399999999</v>
      </c>
      <c r="G171" s="301">
        <v>186945.128</v>
      </c>
      <c r="H171" s="302">
        <v>215292.47700000001</v>
      </c>
      <c r="I171" s="301">
        <v>174238.967</v>
      </c>
      <c r="J171" s="303">
        <v>162073.68799999999</v>
      </c>
      <c r="K171" s="304">
        <v>96097.968000000023</v>
      </c>
      <c r="L171" s="305">
        <v>113355.26500000001</v>
      </c>
    </row>
    <row r="172" spans="1:12" ht="12.75" x14ac:dyDescent="0.2">
      <c r="A172" s="60" t="s">
        <v>365</v>
      </c>
      <c r="B172" s="97" t="s">
        <v>366</v>
      </c>
      <c r="C172" s="301">
        <v>375233.91200000001</v>
      </c>
      <c r="D172" s="302">
        <v>409108.83</v>
      </c>
      <c r="E172" s="301">
        <v>143306.64300000001</v>
      </c>
      <c r="F172" s="303">
        <v>146470.19399999999</v>
      </c>
      <c r="G172" s="301">
        <v>154897.59299999999</v>
      </c>
      <c r="H172" s="302">
        <v>171911.68400000001</v>
      </c>
      <c r="I172" s="301">
        <v>84856.311000000002</v>
      </c>
      <c r="J172" s="303">
        <v>83989.607999999993</v>
      </c>
      <c r="K172" s="304">
        <v>220336.31900000002</v>
      </c>
      <c r="L172" s="305">
        <v>237197.14600000001</v>
      </c>
    </row>
    <row r="173" spans="1:12" ht="12.75" x14ac:dyDescent="0.2">
      <c r="A173" s="60" t="s">
        <v>367</v>
      </c>
      <c r="B173" s="97" t="s">
        <v>368</v>
      </c>
      <c r="C173" s="301">
        <v>2909.7930000000001</v>
      </c>
      <c r="D173" s="302">
        <v>3103.895</v>
      </c>
      <c r="E173" s="301">
        <v>642.99800000000005</v>
      </c>
      <c r="F173" s="303">
        <v>552.51300000000003</v>
      </c>
      <c r="G173" s="301">
        <v>5111.6480000000001</v>
      </c>
      <c r="H173" s="302">
        <v>5807.9539999999997</v>
      </c>
      <c r="I173" s="301">
        <v>1882.71</v>
      </c>
      <c r="J173" s="303">
        <v>2183.6590000000001</v>
      </c>
      <c r="K173" s="304">
        <v>-2201.855</v>
      </c>
      <c r="L173" s="305">
        <v>-2704.0589999999997</v>
      </c>
    </row>
    <row r="174" spans="1:12" ht="12.75" x14ac:dyDescent="0.2">
      <c r="A174" s="60" t="s">
        <v>369</v>
      </c>
      <c r="B174" s="97" t="s">
        <v>370</v>
      </c>
      <c r="C174" s="301">
        <v>130972.374</v>
      </c>
      <c r="D174" s="302">
        <v>168260.27299999999</v>
      </c>
      <c r="E174" s="301">
        <v>61080.870999999999</v>
      </c>
      <c r="F174" s="303">
        <v>77716.820000000007</v>
      </c>
      <c r="G174" s="301">
        <v>41727.644999999997</v>
      </c>
      <c r="H174" s="302">
        <v>53731.03</v>
      </c>
      <c r="I174" s="301">
        <v>16220.027</v>
      </c>
      <c r="J174" s="303">
        <v>21077.32</v>
      </c>
      <c r="K174" s="304">
        <v>89244.728999999992</v>
      </c>
      <c r="L174" s="305">
        <v>114529.24299999999</v>
      </c>
    </row>
    <row r="175" spans="1:12" ht="12.75" x14ac:dyDescent="0.2">
      <c r="A175" s="60" t="s">
        <v>371</v>
      </c>
      <c r="B175" s="97" t="s">
        <v>372</v>
      </c>
      <c r="C175" s="301">
        <v>238218.01500000001</v>
      </c>
      <c r="D175" s="302">
        <v>270572.136</v>
      </c>
      <c r="E175" s="301">
        <v>82757.718999999997</v>
      </c>
      <c r="F175" s="303">
        <v>89382.354000000007</v>
      </c>
      <c r="G175" s="301">
        <v>339207.70600000001</v>
      </c>
      <c r="H175" s="302">
        <v>366251.65899999999</v>
      </c>
      <c r="I175" s="301">
        <v>134015.13500000001</v>
      </c>
      <c r="J175" s="303">
        <v>141653.329</v>
      </c>
      <c r="K175" s="304">
        <v>-100989.69099999999</v>
      </c>
      <c r="L175" s="305">
        <v>-95679.522999999986</v>
      </c>
    </row>
    <row r="176" spans="1:12" ht="12.75" x14ac:dyDescent="0.2">
      <c r="A176" s="60" t="s">
        <v>373</v>
      </c>
      <c r="B176" s="97" t="s">
        <v>374</v>
      </c>
      <c r="C176" s="301">
        <v>830569.90099999995</v>
      </c>
      <c r="D176" s="302">
        <v>834017.04399999999</v>
      </c>
      <c r="E176" s="301">
        <v>663811.44700000004</v>
      </c>
      <c r="F176" s="303">
        <v>604852.60800000001</v>
      </c>
      <c r="G176" s="301">
        <v>294879.22399999999</v>
      </c>
      <c r="H176" s="302">
        <v>412376.32400000002</v>
      </c>
      <c r="I176" s="301">
        <v>180270.50099999999</v>
      </c>
      <c r="J176" s="303">
        <v>198340.568</v>
      </c>
      <c r="K176" s="304">
        <v>535690.67699999991</v>
      </c>
      <c r="L176" s="305">
        <v>421640.72</v>
      </c>
    </row>
    <row r="177" spans="1:12" ht="12.75" x14ac:dyDescent="0.2">
      <c r="A177" s="60" t="s">
        <v>375</v>
      </c>
      <c r="B177" s="97" t="s">
        <v>376</v>
      </c>
      <c r="C177" s="301">
        <v>362998.61599999998</v>
      </c>
      <c r="D177" s="302">
        <v>431117.9</v>
      </c>
      <c r="E177" s="301">
        <v>56017.834000000003</v>
      </c>
      <c r="F177" s="303">
        <v>60246.849000000002</v>
      </c>
      <c r="G177" s="301">
        <v>332572.68800000002</v>
      </c>
      <c r="H177" s="302">
        <v>393806.00300000003</v>
      </c>
      <c r="I177" s="301">
        <v>37924.815000000002</v>
      </c>
      <c r="J177" s="303">
        <v>41024.434999999998</v>
      </c>
      <c r="K177" s="304">
        <v>30425.927999999956</v>
      </c>
      <c r="L177" s="305">
        <v>37311.896999999997</v>
      </c>
    </row>
    <row r="178" spans="1:12" ht="12.75" x14ac:dyDescent="0.2">
      <c r="A178" s="60" t="s">
        <v>377</v>
      </c>
      <c r="B178" s="97" t="s">
        <v>378</v>
      </c>
      <c r="C178" s="301">
        <v>90089.453999999998</v>
      </c>
      <c r="D178" s="302">
        <v>87096.915999999997</v>
      </c>
      <c r="E178" s="301">
        <v>53890.870999999999</v>
      </c>
      <c r="F178" s="303">
        <v>50852.065999999999</v>
      </c>
      <c r="G178" s="301">
        <v>67534.289000000004</v>
      </c>
      <c r="H178" s="302">
        <v>66532.452000000005</v>
      </c>
      <c r="I178" s="301">
        <v>80732.971999999994</v>
      </c>
      <c r="J178" s="303">
        <v>106380.859</v>
      </c>
      <c r="K178" s="304">
        <v>22555.164999999994</v>
      </c>
      <c r="L178" s="305">
        <v>20564.463999999993</v>
      </c>
    </row>
    <row r="179" spans="1:12" ht="12.75" x14ac:dyDescent="0.2">
      <c r="A179" s="60" t="s">
        <v>379</v>
      </c>
      <c r="B179" s="97" t="s">
        <v>380</v>
      </c>
      <c r="C179" s="301">
        <v>527391.49</v>
      </c>
      <c r="D179" s="302">
        <v>562925.55500000005</v>
      </c>
      <c r="E179" s="301">
        <v>224135.12</v>
      </c>
      <c r="F179" s="303">
        <v>240937.31200000001</v>
      </c>
      <c r="G179" s="301">
        <v>276714.91200000001</v>
      </c>
      <c r="H179" s="302">
        <v>303660.304</v>
      </c>
      <c r="I179" s="301">
        <v>96340.017999999996</v>
      </c>
      <c r="J179" s="303">
        <v>103796.823</v>
      </c>
      <c r="K179" s="304">
        <v>250676.57799999998</v>
      </c>
      <c r="L179" s="305">
        <v>259265.25100000005</v>
      </c>
    </row>
    <row r="180" spans="1:12" ht="12.75" x14ac:dyDescent="0.2">
      <c r="A180" s="60" t="s">
        <v>381</v>
      </c>
      <c r="B180" s="97" t="s">
        <v>382</v>
      </c>
      <c r="C180" s="301">
        <v>136541.383</v>
      </c>
      <c r="D180" s="302">
        <v>134637.698</v>
      </c>
      <c r="E180" s="301">
        <v>49745.237000000001</v>
      </c>
      <c r="F180" s="303">
        <v>49410.642</v>
      </c>
      <c r="G180" s="301">
        <v>33172.555999999997</v>
      </c>
      <c r="H180" s="302">
        <v>43026.008999999998</v>
      </c>
      <c r="I180" s="301">
        <v>8187.6890000000003</v>
      </c>
      <c r="J180" s="303">
        <v>11733.898999999999</v>
      </c>
      <c r="K180" s="304">
        <v>103368.827</v>
      </c>
      <c r="L180" s="305">
        <v>91611.689000000013</v>
      </c>
    </row>
    <row r="181" spans="1:12" ht="12.75" x14ac:dyDescent="0.2">
      <c r="A181" s="60" t="s">
        <v>383</v>
      </c>
      <c r="B181" s="97" t="s">
        <v>384</v>
      </c>
      <c r="C181" s="301">
        <v>345644.35700000002</v>
      </c>
      <c r="D181" s="302">
        <v>404722.52</v>
      </c>
      <c r="E181" s="301">
        <v>103725.41800000001</v>
      </c>
      <c r="F181" s="303">
        <v>117153.50599999999</v>
      </c>
      <c r="G181" s="301">
        <v>139819.97500000001</v>
      </c>
      <c r="H181" s="302">
        <v>161651.70699999999</v>
      </c>
      <c r="I181" s="301">
        <v>40123.58</v>
      </c>
      <c r="J181" s="303">
        <v>42794.828000000001</v>
      </c>
      <c r="K181" s="304">
        <v>205824.38200000001</v>
      </c>
      <c r="L181" s="305">
        <v>243070.81300000002</v>
      </c>
    </row>
    <row r="182" spans="1:12" ht="12.75" x14ac:dyDescent="0.2">
      <c r="A182" s="60" t="s">
        <v>385</v>
      </c>
      <c r="B182" s="97" t="s">
        <v>386</v>
      </c>
      <c r="C182" s="301">
        <v>1930053.0530000001</v>
      </c>
      <c r="D182" s="302">
        <v>1982656.949</v>
      </c>
      <c r="E182" s="301">
        <v>316287.478</v>
      </c>
      <c r="F182" s="303">
        <v>316088.34499999997</v>
      </c>
      <c r="G182" s="301">
        <v>916254.39399999997</v>
      </c>
      <c r="H182" s="302">
        <v>971567.23300000001</v>
      </c>
      <c r="I182" s="301">
        <v>156473.56899999999</v>
      </c>
      <c r="J182" s="303">
        <v>161354.959</v>
      </c>
      <c r="K182" s="304">
        <v>1013798.6590000001</v>
      </c>
      <c r="L182" s="305">
        <v>1011089.716</v>
      </c>
    </row>
    <row r="183" spans="1:12" ht="12.75" x14ac:dyDescent="0.2">
      <c r="A183" s="60" t="s">
        <v>387</v>
      </c>
      <c r="B183" s="97" t="s">
        <v>388</v>
      </c>
      <c r="C183" s="301">
        <v>27221.030999999999</v>
      </c>
      <c r="D183" s="302">
        <v>32156.665000000001</v>
      </c>
      <c r="E183" s="301">
        <v>59101.010999999999</v>
      </c>
      <c r="F183" s="303">
        <v>69760.808000000005</v>
      </c>
      <c r="G183" s="301">
        <v>15807.666999999999</v>
      </c>
      <c r="H183" s="302">
        <v>15963.736000000001</v>
      </c>
      <c r="I183" s="301">
        <v>7649398.7769999998</v>
      </c>
      <c r="J183" s="303">
        <v>7396027.3200000003</v>
      </c>
      <c r="K183" s="304">
        <v>11413.364</v>
      </c>
      <c r="L183" s="305">
        <v>16192.929</v>
      </c>
    </row>
    <row r="184" spans="1:12" ht="12.75" x14ac:dyDescent="0.2">
      <c r="A184" s="60" t="s">
        <v>389</v>
      </c>
      <c r="B184" s="97" t="s">
        <v>390</v>
      </c>
      <c r="C184" s="301">
        <v>871721.679</v>
      </c>
      <c r="D184" s="302">
        <v>875121.52599999995</v>
      </c>
      <c r="E184" s="301">
        <v>1320404.936</v>
      </c>
      <c r="F184" s="303">
        <v>1263120.112</v>
      </c>
      <c r="G184" s="301">
        <v>440215.353</v>
      </c>
      <c r="H184" s="302">
        <v>531035.78099999996</v>
      </c>
      <c r="I184" s="301">
        <v>387609.12300000002</v>
      </c>
      <c r="J184" s="303">
        <v>446652.45600000001</v>
      </c>
      <c r="K184" s="304">
        <v>431506.326</v>
      </c>
      <c r="L184" s="305">
        <v>344085.745</v>
      </c>
    </row>
    <row r="185" spans="1:12" ht="12.75" x14ac:dyDescent="0.2">
      <c r="A185" s="60" t="s">
        <v>391</v>
      </c>
      <c r="B185" s="97" t="s">
        <v>392</v>
      </c>
      <c r="C185" s="301">
        <v>231253.54399999999</v>
      </c>
      <c r="D185" s="302">
        <v>274834.82500000001</v>
      </c>
      <c r="E185" s="301">
        <v>347956.36</v>
      </c>
      <c r="F185" s="303">
        <v>393904.76199999999</v>
      </c>
      <c r="G185" s="301">
        <v>86025.623000000007</v>
      </c>
      <c r="H185" s="302">
        <v>110125.27099999999</v>
      </c>
      <c r="I185" s="301">
        <v>98768.74</v>
      </c>
      <c r="J185" s="303">
        <v>118913.91</v>
      </c>
      <c r="K185" s="304">
        <v>145227.92099999997</v>
      </c>
      <c r="L185" s="305">
        <v>164709.554</v>
      </c>
    </row>
    <row r="186" spans="1:12" ht="12.75" x14ac:dyDescent="0.2">
      <c r="A186" s="60" t="s">
        <v>393</v>
      </c>
      <c r="B186" s="97" t="s">
        <v>394</v>
      </c>
      <c r="C186" s="301">
        <v>58205.713000000003</v>
      </c>
      <c r="D186" s="302">
        <v>78211.698999999993</v>
      </c>
      <c r="E186" s="301">
        <v>18171.043000000001</v>
      </c>
      <c r="F186" s="303">
        <v>25171.246999999999</v>
      </c>
      <c r="G186" s="301">
        <v>393534.48100000003</v>
      </c>
      <c r="H186" s="302">
        <v>394290.96500000003</v>
      </c>
      <c r="I186" s="301">
        <v>149965.834</v>
      </c>
      <c r="J186" s="303">
        <v>146835.51199999999</v>
      </c>
      <c r="K186" s="304">
        <v>-335328.76800000004</v>
      </c>
      <c r="L186" s="305">
        <v>-316079.26600000006</v>
      </c>
    </row>
    <row r="187" spans="1:12" ht="12.75" x14ac:dyDescent="0.2">
      <c r="A187" s="60" t="s">
        <v>395</v>
      </c>
      <c r="B187" s="97" t="s">
        <v>396</v>
      </c>
      <c r="C187" s="301">
        <v>986.33199999999999</v>
      </c>
      <c r="D187" s="302">
        <v>1209.183</v>
      </c>
      <c r="E187" s="301">
        <v>329.48700000000002</v>
      </c>
      <c r="F187" s="303">
        <v>489.94799999999998</v>
      </c>
      <c r="G187" s="301">
        <v>40381.800000000003</v>
      </c>
      <c r="H187" s="302">
        <v>38362.224000000002</v>
      </c>
      <c r="I187" s="301">
        <v>20290.376</v>
      </c>
      <c r="J187" s="303">
        <v>18066.134999999998</v>
      </c>
      <c r="K187" s="304">
        <v>-39395.468000000001</v>
      </c>
      <c r="L187" s="305">
        <v>-37153.041000000005</v>
      </c>
    </row>
    <row r="188" spans="1:12" ht="12.75" x14ac:dyDescent="0.2">
      <c r="A188" s="60" t="s">
        <v>397</v>
      </c>
      <c r="B188" s="97" t="s">
        <v>398</v>
      </c>
      <c r="C188" s="301">
        <v>18415.132000000001</v>
      </c>
      <c r="D188" s="302">
        <v>22227.353999999999</v>
      </c>
      <c r="E188" s="301">
        <v>24679.85</v>
      </c>
      <c r="F188" s="303">
        <v>27707.276999999998</v>
      </c>
      <c r="G188" s="301">
        <v>4579.4740000000002</v>
      </c>
      <c r="H188" s="302">
        <v>7857.7470000000003</v>
      </c>
      <c r="I188" s="301">
        <v>2992.95</v>
      </c>
      <c r="J188" s="303">
        <v>3977.585</v>
      </c>
      <c r="K188" s="304">
        <v>13835.658000000001</v>
      </c>
      <c r="L188" s="305">
        <v>14369.607</v>
      </c>
    </row>
    <row r="189" spans="1:12" ht="12.75" x14ac:dyDescent="0.2">
      <c r="A189" s="60" t="s">
        <v>399</v>
      </c>
      <c r="B189" s="97" t="s">
        <v>400</v>
      </c>
      <c r="C189" s="301">
        <v>211258.69899999999</v>
      </c>
      <c r="D189" s="302">
        <v>197210.125</v>
      </c>
      <c r="E189" s="301">
        <v>169330.55499999999</v>
      </c>
      <c r="F189" s="303">
        <v>180401.22899999999</v>
      </c>
      <c r="G189" s="301">
        <v>147652.98199999999</v>
      </c>
      <c r="H189" s="302">
        <v>219972.86</v>
      </c>
      <c r="I189" s="301">
        <v>133726.04699999999</v>
      </c>
      <c r="J189" s="303">
        <v>241375.85399999999</v>
      </c>
      <c r="K189" s="304">
        <v>63605.717000000004</v>
      </c>
      <c r="L189" s="305">
        <v>-22762.734999999986</v>
      </c>
    </row>
    <row r="190" spans="1:12" ht="12.75" x14ac:dyDescent="0.2">
      <c r="A190" s="60" t="s">
        <v>401</v>
      </c>
      <c r="B190" s="97" t="s">
        <v>402</v>
      </c>
      <c r="C190" s="301">
        <v>309139.83500000002</v>
      </c>
      <c r="D190" s="302">
        <v>362822.28600000002</v>
      </c>
      <c r="E190" s="301">
        <v>83857.952000000005</v>
      </c>
      <c r="F190" s="303">
        <v>109379.874</v>
      </c>
      <c r="G190" s="301">
        <v>541418.01300000004</v>
      </c>
      <c r="H190" s="302">
        <v>640239.32299999997</v>
      </c>
      <c r="I190" s="301">
        <v>102765.46</v>
      </c>
      <c r="J190" s="303">
        <v>112505.30100000001</v>
      </c>
      <c r="K190" s="304">
        <v>-232278.17800000001</v>
      </c>
      <c r="L190" s="305">
        <v>-277417.03699999995</v>
      </c>
    </row>
    <row r="191" spans="1:12" ht="12.75" x14ac:dyDescent="0.2">
      <c r="A191" s="60" t="s">
        <v>403</v>
      </c>
      <c r="B191" s="97" t="s">
        <v>404</v>
      </c>
      <c r="C191" s="301">
        <v>4575.2079999999996</v>
      </c>
      <c r="D191" s="302">
        <v>4423.59</v>
      </c>
      <c r="E191" s="301">
        <v>3559.65</v>
      </c>
      <c r="F191" s="303">
        <v>3433.0349999999999</v>
      </c>
      <c r="G191" s="301">
        <v>9674.0660000000007</v>
      </c>
      <c r="H191" s="302">
        <v>10341.812</v>
      </c>
      <c r="I191" s="301">
        <v>14550.657999999999</v>
      </c>
      <c r="J191" s="303">
        <v>16141.766</v>
      </c>
      <c r="K191" s="304">
        <v>-5098.8580000000011</v>
      </c>
      <c r="L191" s="305">
        <v>-5918.2219999999998</v>
      </c>
    </row>
    <row r="192" spans="1:12" ht="12.75" x14ac:dyDescent="0.2">
      <c r="A192" s="60" t="s">
        <v>405</v>
      </c>
      <c r="B192" s="97" t="s">
        <v>406</v>
      </c>
      <c r="C192" s="301">
        <v>226855.09400000001</v>
      </c>
      <c r="D192" s="302">
        <v>204746.872</v>
      </c>
      <c r="E192" s="301">
        <v>276204.06699999998</v>
      </c>
      <c r="F192" s="303">
        <v>274022.37599999999</v>
      </c>
      <c r="G192" s="301">
        <v>43526.010999999999</v>
      </c>
      <c r="H192" s="302">
        <v>45364.392999999996</v>
      </c>
      <c r="I192" s="301">
        <v>38804.572</v>
      </c>
      <c r="J192" s="303">
        <v>37594.803</v>
      </c>
      <c r="K192" s="304">
        <v>183329.08300000001</v>
      </c>
      <c r="L192" s="305">
        <v>159382.47899999999</v>
      </c>
    </row>
    <row r="193" spans="1:12" ht="12.75" x14ac:dyDescent="0.2">
      <c r="A193" s="60" t="s">
        <v>407</v>
      </c>
      <c r="B193" s="97" t="s">
        <v>408</v>
      </c>
      <c r="C193" s="301">
        <v>99103.570999999996</v>
      </c>
      <c r="D193" s="302">
        <v>79156.929999999993</v>
      </c>
      <c r="E193" s="301">
        <v>431488.90700000001</v>
      </c>
      <c r="F193" s="303">
        <v>364054.08199999999</v>
      </c>
      <c r="G193" s="301">
        <v>13384.932000000001</v>
      </c>
      <c r="H193" s="302">
        <v>10375.645</v>
      </c>
      <c r="I193" s="301">
        <v>52902.946000000004</v>
      </c>
      <c r="J193" s="303">
        <v>46158.292999999998</v>
      </c>
      <c r="K193" s="304">
        <v>85718.638999999996</v>
      </c>
      <c r="L193" s="305">
        <v>68781.284999999989</v>
      </c>
    </row>
    <row r="194" spans="1:12" ht="12.75" x14ac:dyDescent="0.2">
      <c r="A194" s="60" t="s">
        <v>409</v>
      </c>
      <c r="B194" s="97" t="s">
        <v>410</v>
      </c>
      <c r="C194" s="301">
        <v>38901.114000000001</v>
      </c>
      <c r="D194" s="302">
        <v>35846.252</v>
      </c>
      <c r="E194" s="301">
        <v>134586.921</v>
      </c>
      <c r="F194" s="303">
        <v>156595.92499999999</v>
      </c>
      <c r="G194" s="301">
        <v>45042.224999999999</v>
      </c>
      <c r="H194" s="302">
        <v>36804.275999999998</v>
      </c>
      <c r="I194" s="301">
        <v>204168.046</v>
      </c>
      <c r="J194" s="303">
        <v>210212.07800000001</v>
      </c>
      <c r="K194" s="304">
        <v>-6141.1109999999971</v>
      </c>
      <c r="L194" s="305">
        <v>-958.02399999999761</v>
      </c>
    </row>
    <row r="195" spans="1:12" ht="12.75" x14ac:dyDescent="0.2">
      <c r="A195" s="60" t="s">
        <v>411</v>
      </c>
      <c r="B195" s="97" t="s">
        <v>412</v>
      </c>
      <c r="C195" s="301">
        <v>68489.164000000004</v>
      </c>
      <c r="D195" s="302">
        <v>108114.493</v>
      </c>
      <c r="E195" s="301">
        <v>116624.07</v>
      </c>
      <c r="F195" s="303">
        <v>194810.59700000001</v>
      </c>
      <c r="G195" s="301">
        <v>1451415.757</v>
      </c>
      <c r="H195" s="302">
        <v>1450775.9450000001</v>
      </c>
      <c r="I195" s="301">
        <v>2910697.023</v>
      </c>
      <c r="J195" s="303">
        <v>3494236.0980000002</v>
      </c>
      <c r="K195" s="304">
        <v>-1382926.5929999999</v>
      </c>
      <c r="L195" s="305">
        <v>-1342661.452</v>
      </c>
    </row>
    <row r="196" spans="1:12" ht="12.75" x14ac:dyDescent="0.2">
      <c r="A196" s="60" t="s">
        <v>644</v>
      </c>
      <c r="B196" s="97" t="s">
        <v>645</v>
      </c>
      <c r="C196" s="301">
        <v>27.067</v>
      </c>
      <c r="D196" s="302">
        <v>44.555999999999997</v>
      </c>
      <c r="E196" s="301">
        <v>20.079999999999998</v>
      </c>
      <c r="F196" s="303">
        <v>23.5</v>
      </c>
      <c r="G196" s="301">
        <v>542.19899999999996</v>
      </c>
      <c r="H196" s="302">
        <v>0</v>
      </c>
      <c r="I196" s="301">
        <v>150.51400000000001</v>
      </c>
      <c r="J196" s="303">
        <v>0</v>
      </c>
      <c r="K196" s="304">
        <v>-515.13199999999995</v>
      </c>
      <c r="L196" s="305">
        <v>44.555999999999997</v>
      </c>
    </row>
    <row r="197" spans="1:12" ht="12.75" x14ac:dyDescent="0.2">
      <c r="A197" s="60" t="s">
        <v>413</v>
      </c>
      <c r="B197" s="97" t="s">
        <v>414</v>
      </c>
      <c r="C197" s="301">
        <v>292957.76500000001</v>
      </c>
      <c r="D197" s="302">
        <v>234378.046</v>
      </c>
      <c r="E197" s="301">
        <v>914636.55299999996</v>
      </c>
      <c r="F197" s="303">
        <v>827815.61199999996</v>
      </c>
      <c r="G197" s="301">
        <v>204634.62700000001</v>
      </c>
      <c r="H197" s="302">
        <v>166012.33600000001</v>
      </c>
      <c r="I197" s="301">
        <v>846009.50600000005</v>
      </c>
      <c r="J197" s="303">
        <v>789880.71900000004</v>
      </c>
      <c r="K197" s="304">
        <v>88323.138000000006</v>
      </c>
      <c r="L197" s="305">
        <v>68365.709999999992</v>
      </c>
    </row>
    <row r="198" spans="1:12" ht="12.75" x14ac:dyDescent="0.2">
      <c r="A198" s="60" t="s">
        <v>623</v>
      </c>
      <c r="B198" s="97" t="s">
        <v>624</v>
      </c>
      <c r="C198" s="301">
        <v>3.2000000000000001E-2</v>
      </c>
      <c r="D198" s="302">
        <v>3.0000000000000001E-3</v>
      </c>
      <c r="E198" s="301">
        <v>2E-3</v>
      </c>
      <c r="F198" s="303">
        <v>0</v>
      </c>
      <c r="G198" s="301">
        <v>9.1549999999999994</v>
      </c>
      <c r="H198" s="302">
        <v>30.337</v>
      </c>
      <c r="I198" s="301">
        <v>2.4</v>
      </c>
      <c r="J198" s="303">
        <v>8</v>
      </c>
      <c r="K198" s="304">
        <v>-9.1229999999999993</v>
      </c>
      <c r="L198" s="305">
        <v>-30.334</v>
      </c>
    </row>
    <row r="199" spans="1:12" ht="12.75" x14ac:dyDescent="0.2">
      <c r="A199" s="60" t="s">
        <v>415</v>
      </c>
      <c r="B199" s="97" t="s">
        <v>416</v>
      </c>
      <c r="C199" s="301">
        <v>30641.616999999998</v>
      </c>
      <c r="D199" s="302">
        <v>31776.011999999999</v>
      </c>
      <c r="E199" s="301">
        <v>200003.171</v>
      </c>
      <c r="F199" s="303">
        <v>187725.02299999999</v>
      </c>
      <c r="G199" s="301">
        <v>9997.4359999999997</v>
      </c>
      <c r="H199" s="302">
        <v>13209.165000000001</v>
      </c>
      <c r="I199" s="301">
        <v>33219.529000000002</v>
      </c>
      <c r="J199" s="303">
        <v>35321.949999999997</v>
      </c>
      <c r="K199" s="304">
        <v>20644.180999999997</v>
      </c>
      <c r="L199" s="305">
        <v>18566.846999999998</v>
      </c>
    </row>
    <row r="200" spans="1:12" ht="12.75" x14ac:dyDescent="0.2">
      <c r="A200" s="60" t="s">
        <v>417</v>
      </c>
      <c r="B200" s="97" t="s">
        <v>418</v>
      </c>
      <c r="C200" s="301">
        <v>2242689.2689999999</v>
      </c>
      <c r="D200" s="302">
        <v>2573841.4160000002</v>
      </c>
      <c r="E200" s="301">
        <v>1076920.9310000001</v>
      </c>
      <c r="F200" s="303">
        <v>1187469.922</v>
      </c>
      <c r="G200" s="301">
        <v>1755138.3910000001</v>
      </c>
      <c r="H200" s="302">
        <v>1873091.02</v>
      </c>
      <c r="I200" s="301">
        <v>897004.58299999998</v>
      </c>
      <c r="J200" s="303">
        <v>926023.74</v>
      </c>
      <c r="K200" s="304">
        <v>487550.87799999979</v>
      </c>
      <c r="L200" s="305">
        <v>700750.39600000018</v>
      </c>
    </row>
    <row r="201" spans="1:12" ht="12.75" x14ac:dyDescent="0.2">
      <c r="A201" s="60" t="s">
        <v>419</v>
      </c>
      <c r="B201" s="97" t="s">
        <v>420</v>
      </c>
      <c r="C201" s="301">
        <v>117104.484</v>
      </c>
      <c r="D201" s="302">
        <v>124166.003</v>
      </c>
      <c r="E201" s="301">
        <v>22112.973999999998</v>
      </c>
      <c r="F201" s="303">
        <v>21403.383000000002</v>
      </c>
      <c r="G201" s="301">
        <v>737184.62800000003</v>
      </c>
      <c r="H201" s="302">
        <v>764287.86699999997</v>
      </c>
      <c r="I201" s="301">
        <v>147268.177</v>
      </c>
      <c r="J201" s="303">
        <v>133431.584</v>
      </c>
      <c r="K201" s="304">
        <v>-620080.14400000009</v>
      </c>
      <c r="L201" s="305">
        <v>-640121.86399999994</v>
      </c>
    </row>
    <row r="202" spans="1:12" ht="12.75" x14ac:dyDescent="0.2">
      <c r="A202" s="60" t="s">
        <v>421</v>
      </c>
      <c r="B202" s="97" t="s">
        <v>422</v>
      </c>
      <c r="C202" s="301">
        <v>4499364.4139999999</v>
      </c>
      <c r="D202" s="302">
        <v>4543567.1310000001</v>
      </c>
      <c r="E202" s="301">
        <v>181610.70499999999</v>
      </c>
      <c r="F202" s="303">
        <v>167594.451</v>
      </c>
      <c r="G202" s="301">
        <v>57027.569000000003</v>
      </c>
      <c r="H202" s="302">
        <v>46274.173000000003</v>
      </c>
      <c r="I202" s="301">
        <v>3484.2950000000001</v>
      </c>
      <c r="J202" s="303">
        <v>2417.9940000000001</v>
      </c>
      <c r="K202" s="304">
        <v>4442336.8449999997</v>
      </c>
      <c r="L202" s="305">
        <v>4497292.9579999996</v>
      </c>
    </row>
    <row r="203" spans="1:12" ht="12.75" x14ac:dyDescent="0.2">
      <c r="A203" s="98" t="s">
        <v>423</v>
      </c>
      <c r="B203" s="99" t="s">
        <v>424</v>
      </c>
      <c r="C203" s="306">
        <v>664615.56099999999</v>
      </c>
      <c r="D203" s="307">
        <v>698702.53700000001</v>
      </c>
      <c r="E203" s="306">
        <v>48108.932000000001</v>
      </c>
      <c r="F203" s="308">
        <v>48239.300999999999</v>
      </c>
      <c r="G203" s="306">
        <v>248059.60500000001</v>
      </c>
      <c r="H203" s="307">
        <v>300795.19300000003</v>
      </c>
      <c r="I203" s="306">
        <v>36026.069000000003</v>
      </c>
      <c r="J203" s="308">
        <v>40500.249000000003</v>
      </c>
      <c r="K203" s="309">
        <v>416555.95600000001</v>
      </c>
      <c r="L203" s="310">
        <v>397907.34399999998</v>
      </c>
    </row>
    <row r="204" spans="1:12" ht="13.5" thickBot="1" x14ac:dyDescent="0.25">
      <c r="A204" s="100" t="s">
        <v>612</v>
      </c>
      <c r="B204" s="101" t="s">
        <v>613</v>
      </c>
      <c r="C204" s="311">
        <v>131996.23800000001</v>
      </c>
      <c r="D204" s="312">
        <v>198673.83199999999</v>
      </c>
      <c r="E204" s="311">
        <v>2284.3159999999998</v>
      </c>
      <c r="F204" s="313">
        <v>6157.1350000000002</v>
      </c>
      <c r="G204" s="311">
        <v>679229.11499999999</v>
      </c>
      <c r="H204" s="312">
        <v>505321.304</v>
      </c>
      <c r="I204" s="311">
        <v>10642.23</v>
      </c>
      <c r="J204" s="313">
        <v>10198.851000000001</v>
      </c>
      <c r="K204" s="314">
        <v>-547232.87699999998</v>
      </c>
      <c r="L204" s="315">
        <v>-306647.47200000001</v>
      </c>
    </row>
  </sheetData>
  <printOptions horizontalCentered="1"/>
  <pageMargins left="0.19685039370078741" right="0.19685039370078741" top="0.70866141732283472" bottom="0.39370078740157483" header="0.19685039370078741" footer="0.23622047244094491"/>
  <pageSetup paperSize="9" scale="80" orientation="landscape" r:id="rId1"/>
  <headerFooter alignWithMargins="0">
    <oddHeader xml:space="preserve">&amp;L&amp;"-,Pogrubiona kursywa"&amp;12Ministerstwo Rolnictwa i Rozwoju Wsi&amp;C&amp;"-,Standardowy"
&amp;8
&amp;14Polski handel zagraniczny towarami rolno-spożywczymi w 2024 r. - dane ostateczne! </oddHeader>
    <oddFooter>&amp;L&amp;"-,Pogrubiona kursywa"&amp;12 Źródło: Min. Finansów&amp;CStrona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3"/>
  <dimension ref="A1:L189"/>
  <sheetViews>
    <sheetView showGridLines="0" showZeros="0" zoomScale="90" zoomScaleNormal="90" workbookViewId="0">
      <selection activeCell="B24" sqref="B24"/>
    </sheetView>
  </sheetViews>
  <sheetFormatPr defaultRowHeight="12.75" x14ac:dyDescent="0.2"/>
  <cols>
    <col min="1" max="1" width="5" bestFit="1" customWidth="1"/>
    <col min="2" max="2" width="66.28515625" bestFit="1" customWidth="1"/>
    <col min="3" max="12" width="8.85546875" customWidth="1"/>
  </cols>
  <sheetData>
    <row r="1" spans="1:12" ht="17.25" customHeight="1" x14ac:dyDescent="0.2">
      <c r="A1" s="88"/>
      <c r="B1" s="89"/>
      <c r="C1" s="4" t="s">
        <v>28</v>
      </c>
      <c r="D1" s="5"/>
      <c r="E1" s="5"/>
      <c r="F1" s="6"/>
      <c r="G1" s="4" t="s">
        <v>29</v>
      </c>
      <c r="H1" s="5"/>
      <c r="I1" s="5"/>
      <c r="J1" s="6"/>
      <c r="K1" s="4" t="s">
        <v>30</v>
      </c>
      <c r="L1" s="7"/>
    </row>
    <row r="2" spans="1:12" ht="16.5" customHeight="1" x14ac:dyDescent="0.25">
      <c r="A2" s="90" t="s">
        <v>31</v>
      </c>
      <c r="B2" s="91" t="s">
        <v>32</v>
      </c>
      <c r="C2" s="215" t="s">
        <v>33</v>
      </c>
      <c r="D2" s="215"/>
      <c r="E2" s="215" t="s">
        <v>34</v>
      </c>
      <c r="F2" s="216"/>
      <c r="G2" s="215" t="s">
        <v>33</v>
      </c>
      <c r="H2" s="215"/>
      <c r="I2" s="215" t="s">
        <v>34</v>
      </c>
      <c r="J2" s="216"/>
      <c r="K2" s="215" t="s">
        <v>33</v>
      </c>
      <c r="L2" s="217"/>
    </row>
    <row r="3" spans="1:12" ht="15.75" customHeight="1" thickBot="1" x14ac:dyDescent="0.3">
      <c r="A3" s="92"/>
      <c r="B3" s="93"/>
      <c r="C3" s="294" t="s">
        <v>640</v>
      </c>
      <c r="D3" s="295" t="s">
        <v>646</v>
      </c>
      <c r="E3" s="294" t="s">
        <v>640</v>
      </c>
      <c r="F3" s="295" t="s">
        <v>646</v>
      </c>
      <c r="G3" s="294" t="s">
        <v>640</v>
      </c>
      <c r="H3" s="295" t="s">
        <v>646</v>
      </c>
      <c r="I3" s="294" t="s">
        <v>640</v>
      </c>
      <c r="J3" s="295" t="s">
        <v>646</v>
      </c>
      <c r="K3" s="294" t="s">
        <v>640</v>
      </c>
      <c r="L3" s="296" t="s">
        <v>646</v>
      </c>
    </row>
    <row r="4" spans="1:12" ht="16.5" customHeight="1" x14ac:dyDescent="0.2">
      <c r="A4" s="94" t="s">
        <v>638</v>
      </c>
      <c r="B4" s="95"/>
      <c r="C4" s="297">
        <v>1032795.3040000004</v>
      </c>
      <c r="D4" s="298">
        <v>955919.25799999991</v>
      </c>
      <c r="E4" s="297"/>
      <c r="F4" s="299"/>
      <c r="G4" s="297">
        <v>1691351.8879999998</v>
      </c>
      <c r="H4" s="298">
        <v>1558237.2739999993</v>
      </c>
      <c r="I4" s="297"/>
      <c r="J4" s="299"/>
      <c r="K4" s="297">
        <v>-658556.58399999968</v>
      </c>
      <c r="L4" s="300">
        <v>-602318.01600000018</v>
      </c>
    </row>
    <row r="5" spans="1:12" ht="16.5" customHeight="1" x14ac:dyDescent="0.2">
      <c r="A5" s="60" t="s">
        <v>35</v>
      </c>
      <c r="B5" s="97" t="s">
        <v>36</v>
      </c>
      <c r="C5" s="301">
        <v>86.685000000000002</v>
      </c>
      <c r="D5" s="302">
        <v>162.767</v>
      </c>
      <c r="E5" s="301">
        <v>71.599999999999994</v>
      </c>
      <c r="F5" s="303">
        <v>101.03</v>
      </c>
      <c r="G5" s="301">
        <v>188.268</v>
      </c>
      <c r="H5" s="302">
        <v>78.91</v>
      </c>
      <c r="I5" s="301">
        <v>121.78</v>
      </c>
      <c r="J5" s="303">
        <v>64.86</v>
      </c>
      <c r="K5" s="304">
        <v>-101.583</v>
      </c>
      <c r="L5" s="305">
        <v>83.856999999999999</v>
      </c>
    </row>
    <row r="6" spans="1:12" ht="16.5" customHeight="1" x14ac:dyDescent="0.2">
      <c r="A6" s="60" t="s">
        <v>37</v>
      </c>
      <c r="B6" s="97" t="s">
        <v>38</v>
      </c>
      <c r="C6" s="301">
        <v>411.65199999999999</v>
      </c>
      <c r="D6" s="302">
        <v>0</v>
      </c>
      <c r="E6" s="301">
        <v>101.26</v>
      </c>
      <c r="F6" s="303">
        <v>0</v>
      </c>
      <c r="G6" s="301">
        <v>0</v>
      </c>
      <c r="H6" s="302">
        <v>0</v>
      </c>
      <c r="I6" s="301">
        <v>0</v>
      </c>
      <c r="J6" s="303">
        <v>0</v>
      </c>
      <c r="K6" s="304">
        <v>411.65199999999999</v>
      </c>
      <c r="L6" s="305">
        <v>0</v>
      </c>
    </row>
    <row r="7" spans="1:12" ht="16.5" customHeight="1" x14ac:dyDescent="0.2">
      <c r="A7" s="60" t="s">
        <v>39</v>
      </c>
      <c r="B7" s="97" t="s">
        <v>40</v>
      </c>
      <c r="C7" s="301">
        <v>72.730999999999995</v>
      </c>
      <c r="D7" s="302">
        <v>0</v>
      </c>
      <c r="E7" s="301">
        <v>3.7</v>
      </c>
      <c r="F7" s="303">
        <v>0</v>
      </c>
      <c r="G7" s="301">
        <v>0</v>
      </c>
      <c r="H7" s="302">
        <v>0</v>
      </c>
      <c r="I7" s="301">
        <v>0</v>
      </c>
      <c r="J7" s="303">
        <v>0</v>
      </c>
      <c r="K7" s="304">
        <v>72.730999999999995</v>
      </c>
      <c r="L7" s="305">
        <v>0</v>
      </c>
    </row>
    <row r="8" spans="1:12" ht="16.5" customHeight="1" x14ac:dyDescent="0.2">
      <c r="A8" s="60" t="s">
        <v>41</v>
      </c>
      <c r="B8" s="97" t="s">
        <v>42</v>
      </c>
      <c r="C8" s="301">
        <v>0</v>
      </c>
      <c r="D8" s="302">
        <v>5.7430000000000003</v>
      </c>
      <c r="E8" s="301">
        <v>0</v>
      </c>
      <c r="F8" s="303">
        <v>2.4950000000000001</v>
      </c>
      <c r="G8" s="301">
        <v>0</v>
      </c>
      <c r="H8" s="302">
        <v>0</v>
      </c>
      <c r="I8" s="301">
        <v>0</v>
      </c>
      <c r="J8" s="303">
        <v>0</v>
      </c>
      <c r="K8" s="304">
        <v>0</v>
      </c>
      <c r="L8" s="305">
        <v>5.7430000000000003</v>
      </c>
    </row>
    <row r="9" spans="1:12" ht="16.5" customHeight="1" x14ac:dyDescent="0.2">
      <c r="A9" s="60" t="s">
        <v>43</v>
      </c>
      <c r="B9" s="97" t="s">
        <v>44</v>
      </c>
      <c r="C9" s="301">
        <v>12375.776</v>
      </c>
      <c r="D9" s="302">
        <v>15590.724</v>
      </c>
      <c r="E9" s="301">
        <v>1042.8150000000001</v>
      </c>
      <c r="F9" s="303">
        <v>1278.578</v>
      </c>
      <c r="G9" s="301">
        <v>0</v>
      </c>
      <c r="H9" s="302">
        <v>0</v>
      </c>
      <c r="I9" s="301">
        <v>0</v>
      </c>
      <c r="J9" s="303">
        <v>0</v>
      </c>
      <c r="K9" s="304">
        <v>12375.776</v>
      </c>
      <c r="L9" s="305">
        <v>15590.724</v>
      </c>
    </row>
    <row r="10" spans="1:12" ht="16.5" customHeight="1" x14ac:dyDescent="0.2">
      <c r="A10" s="60" t="s">
        <v>45</v>
      </c>
      <c r="B10" s="97" t="s">
        <v>46</v>
      </c>
      <c r="C10" s="301">
        <v>37.277999999999999</v>
      </c>
      <c r="D10" s="302">
        <v>132.23500000000001</v>
      </c>
      <c r="E10" s="301">
        <v>1.4370000000000001</v>
      </c>
      <c r="F10" s="303">
        <v>9.0869999999999997</v>
      </c>
      <c r="G10" s="301">
        <v>147.47900000000001</v>
      </c>
      <c r="H10" s="302">
        <v>203.351</v>
      </c>
      <c r="I10" s="301">
        <v>2.0030000000000001</v>
      </c>
      <c r="J10" s="303">
        <v>4.8710000000000004</v>
      </c>
      <c r="K10" s="304">
        <v>-110.20100000000002</v>
      </c>
      <c r="L10" s="305">
        <v>-71.115999999999985</v>
      </c>
    </row>
    <row r="11" spans="1:12" ht="16.5" customHeight="1" x14ac:dyDescent="0.2">
      <c r="A11" s="60" t="s">
        <v>47</v>
      </c>
      <c r="B11" s="97" t="s">
        <v>48</v>
      </c>
      <c r="C11" s="301">
        <v>99.396000000000001</v>
      </c>
      <c r="D11" s="302">
        <v>258.52499999999998</v>
      </c>
      <c r="E11" s="301">
        <v>6.694</v>
      </c>
      <c r="F11" s="303">
        <v>22.8</v>
      </c>
      <c r="G11" s="301">
        <v>0</v>
      </c>
      <c r="H11" s="302">
        <v>0</v>
      </c>
      <c r="I11" s="301">
        <v>0</v>
      </c>
      <c r="J11" s="303">
        <v>0</v>
      </c>
      <c r="K11" s="304">
        <v>99.396000000000001</v>
      </c>
      <c r="L11" s="305">
        <v>258.52499999999998</v>
      </c>
    </row>
    <row r="12" spans="1:12" ht="16.5" customHeight="1" x14ac:dyDescent="0.2">
      <c r="A12" s="60" t="s">
        <v>49</v>
      </c>
      <c r="B12" s="97" t="s">
        <v>50</v>
      </c>
      <c r="C12" s="301">
        <v>1273.9829999999999</v>
      </c>
      <c r="D12" s="302">
        <v>171.59200000000001</v>
      </c>
      <c r="E12" s="301">
        <v>367.94099999999997</v>
      </c>
      <c r="F12" s="303">
        <v>231.64699999999999</v>
      </c>
      <c r="G12" s="301">
        <v>0</v>
      </c>
      <c r="H12" s="302">
        <v>0</v>
      </c>
      <c r="I12" s="301">
        <v>0</v>
      </c>
      <c r="J12" s="303">
        <v>0</v>
      </c>
      <c r="K12" s="304">
        <v>1273.9829999999999</v>
      </c>
      <c r="L12" s="305">
        <v>171.59200000000001</v>
      </c>
    </row>
    <row r="13" spans="1:12" ht="16.5" customHeight="1" x14ac:dyDescent="0.2">
      <c r="A13" s="60" t="s">
        <v>51</v>
      </c>
      <c r="B13" s="97" t="s">
        <v>52</v>
      </c>
      <c r="C13" s="301">
        <v>10630.413</v>
      </c>
      <c r="D13" s="302">
        <v>797.40099999999995</v>
      </c>
      <c r="E13" s="301">
        <v>5635.59</v>
      </c>
      <c r="F13" s="303">
        <v>415.33800000000002</v>
      </c>
      <c r="G13" s="301">
        <v>0</v>
      </c>
      <c r="H13" s="302">
        <v>0</v>
      </c>
      <c r="I13" s="301">
        <v>0</v>
      </c>
      <c r="J13" s="303">
        <v>0</v>
      </c>
      <c r="K13" s="304">
        <v>10630.413</v>
      </c>
      <c r="L13" s="305">
        <v>797.40099999999995</v>
      </c>
    </row>
    <row r="14" spans="1:12" ht="16.5" customHeight="1" x14ac:dyDescent="0.2">
      <c r="A14" s="60" t="s">
        <v>53</v>
      </c>
      <c r="B14" s="97" t="s">
        <v>54</v>
      </c>
      <c r="C14" s="301">
        <v>48.77</v>
      </c>
      <c r="D14" s="302">
        <v>29.137</v>
      </c>
      <c r="E14" s="301">
        <v>2.0630000000000002</v>
      </c>
      <c r="F14" s="303">
        <v>1.044</v>
      </c>
      <c r="G14" s="301">
        <v>0</v>
      </c>
      <c r="H14" s="302">
        <v>0</v>
      </c>
      <c r="I14" s="301">
        <v>0</v>
      </c>
      <c r="J14" s="303">
        <v>0</v>
      </c>
      <c r="K14" s="304">
        <v>48.77</v>
      </c>
      <c r="L14" s="305">
        <v>29.137</v>
      </c>
    </row>
    <row r="15" spans="1:12" ht="16.5" customHeight="1" x14ac:dyDescent="0.2">
      <c r="A15" s="60" t="s">
        <v>57</v>
      </c>
      <c r="B15" s="97" t="s">
        <v>58</v>
      </c>
      <c r="C15" s="301">
        <v>9341.2189999999991</v>
      </c>
      <c r="D15" s="302">
        <v>6999.7290000000003</v>
      </c>
      <c r="E15" s="301">
        <v>10413.992</v>
      </c>
      <c r="F15" s="303">
        <v>7779.5129999999999</v>
      </c>
      <c r="G15" s="301">
        <v>0</v>
      </c>
      <c r="H15" s="302">
        <v>0</v>
      </c>
      <c r="I15" s="301">
        <v>0</v>
      </c>
      <c r="J15" s="303">
        <v>0</v>
      </c>
      <c r="K15" s="304">
        <v>9341.2189999999991</v>
      </c>
      <c r="L15" s="305">
        <v>6999.7290000000003</v>
      </c>
    </row>
    <row r="16" spans="1:12" ht="16.5" customHeight="1" x14ac:dyDescent="0.2">
      <c r="A16" s="60" t="s">
        <v>59</v>
      </c>
      <c r="B16" s="97" t="s">
        <v>60</v>
      </c>
      <c r="C16" s="301">
        <v>17844.425999999999</v>
      </c>
      <c r="D16" s="302">
        <v>11951.468000000001</v>
      </c>
      <c r="E16" s="301">
        <v>41469.091</v>
      </c>
      <c r="F16" s="303">
        <v>29465.116000000002</v>
      </c>
      <c r="G16" s="301">
        <v>25740.445</v>
      </c>
      <c r="H16" s="302">
        <v>5377.0140000000001</v>
      </c>
      <c r="I16" s="301">
        <v>15485.762000000001</v>
      </c>
      <c r="J16" s="303">
        <v>2802.614</v>
      </c>
      <c r="K16" s="304">
        <v>-7896.0190000000002</v>
      </c>
      <c r="L16" s="305">
        <v>6574.4540000000006</v>
      </c>
    </row>
    <row r="17" spans="1:12" ht="16.5" customHeight="1" x14ac:dyDescent="0.2">
      <c r="A17" s="60" t="s">
        <v>63</v>
      </c>
      <c r="B17" s="97" t="s">
        <v>64</v>
      </c>
      <c r="C17" s="301">
        <v>18665.695</v>
      </c>
      <c r="D17" s="302">
        <v>9014.1970000000001</v>
      </c>
      <c r="E17" s="301">
        <v>19129.839</v>
      </c>
      <c r="F17" s="303">
        <v>9078.143</v>
      </c>
      <c r="G17" s="301">
        <v>0</v>
      </c>
      <c r="H17" s="302">
        <v>0</v>
      </c>
      <c r="I17" s="301">
        <v>0</v>
      </c>
      <c r="J17" s="303">
        <v>0</v>
      </c>
      <c r="K17" s="304">
        <v>18665.695</v>
      </c>
      <c r="L17" s="305">
        <v>9014.1970000000001</v>
      </c>
    </row>
    <row r="18" spans="1:12" ht="16.5" customHeight="1" x14ac:dyDescent="0.2">
      <c r="A18" s="60" t="s">
        <v>65</v>
      </c>
      <c r="B18" s="97" t="s">
        <v>66</v>
      </c>
      <c r="C18" s="301">
        <v>737.63699999999994</v>
      </c>
      <c r="D18" s="302">
        <v>1960.6990000000001</v>
      </c>
      <c r="E18" s="301">
        <v>57.959000000000003</v>
      </c>
      <c r="F18" s="303">
        <v>156.755</v>
      </c>
      <c r="G18" s="301">
        <v>0</v>
      </c>
      <c r="H18" s="302">
        <v>0</v>
      </c>
      <c r="I18" s="301">
        <v>0</v>
      </c>
      <c r="J18" s="303">
        <v>0</v>
      </c>
      <c r="K18" s="304">
        <v>737.63699999999994</v>
      </c>
      <c r="L18" s="305">
        <v>1960.6990000000001</v>
      </c>
    </row>
    <row r="19" spans="1:12" ht="16.5" customHeight="1" x14ac:dyDescent="0.2">
      <c r="A19" s="60" t="s">
        <v>67</v>
      </c>
      <c r="B19" s="97" t="s">
        <v>68</v>
      </c>
      <c r="C19" s="301">
        <v>0</v>
      </c>
      <c r="D19" s="302">
        <v>0</v>
      </c>
      <c r="E19" s="301">
        <v>0</v>
      </c>
      <c r="F19" s="303">
        <v>0</v>
      </c>
      <c r="G19" s="301">
        <v>4.9000000000000004</v>
      </c>
      <c r="H19" s="302">
        <v>0</v>
      </c>
      <c r="I19" s="301">
        <v>1.7000000000000001E-2</v>
      </c>
      <c r="J19" s="303">
        <v>0</v>
      </c>
      <c r="K19" s="304">
        <v>-4.9000000000000004</v>
      </c>
      <c r="L19" s="305">
        <v>0</v>
      </c>
    </row>
    <row r="20" spans="1:12" ht="16.5" customHeight="1" x14ac:dyDescent="0.2">
      <c r="A20" s="60" t="s">
        <v>69</v>
      </c>
      <c r="B20" s="97" t="s">
        <v>70</v>
      </c>
      <c r="C20" s="301">
        <v>6.5369999999999999</v>
      </c>
      <c r="D20" s="302">
        <v>0</v>
      </c>
      <c r="E20" s="301">
        <v>4.8559999999999999</v>
      </c>
      <c r="F20" s="303">
        <v>0</v>
      </c>
      <c r="G20" s="301">
        <v>170.96199999999999</v>
      </c>
      <c r="H20" s="302">
        <v>0</v>
      </c>
      <c r="I20" s="301">
        <v>18.66</v>
      </c>
      <c r="J20" s="303">
        <v>0</v>
      </c>
      <c r="K20" s="304">
        <v>-164.42499999999998</v>
      </c>
      <c r="L20" s="305">
        <v>0</v>
      </c>
    </row>
    <row r="21" spans="1:12" ht="16.5" customHeight="1" x14ac:dyDescent="0.2">
      <c r="A21" s="60" t="s">
        <v>71</v>
      </c>
      <c r="B21" s="97" t="s">
        <v>72</v>
      </c>
      <c r="C21" s="301">
        <v>3017.7350000000001</v>
      </c>
      <c r="D21" s="302">
        <v>3854.6089999999999</v>
      </c>
      <c r="E21" s="301">
        <v>2536.9520000000002</v>
      </c>
      <c r="F21" s="303">
        <v>1805.404</v>
      </c>
      <c r="G21" s="301">
        <v>16.271999999999998</v>
      </c>
      <c r="H21" s="302">
        <v>1.2</v>
      </c>
      <c r="I21" s="301">
        <v>6.1459999999999999</v>
      </c>
      <c r="J21" s="303">
        <v>1.35</v>
      </c>
      <c r="K21" s="304">
        <v>3001.4630000000002</v>
      </c>
      <c r="L21" s="305">
        <v>3853.4090000000001</v>
      </c>
    </row>
    <row r="22" spans="1:12" ht="16.5" customHeight="1" x14ac:dyDescent="0.2">
      <c r="A22" s="60" t="s">
        <v>73</v>
      </c>
      <c r="B22" s="97" t="s">
        <v>74</v>
      </c>
      <c r="C22" s="301">
        <v>649.37900000000002</v>
      </c>
      <c r="D22" s="302">
        <v>0</v>
      </c>
      <c r="E22" s="301">
        <v>311.70400000000001</v>
      </c>
      <c r="F22" s="303">
        <v>0</v>
      </c>
      <c r="G22" s="301">
        <v>492.50400000000002</v>
      </c>
      <c r="H22" s="302">
        <v>2550.9520000000002</v>
      </c>
      <c r="I22" s="301">
        <v>59.432000000000002</v>
      </c>
      <c r="J22" s="303">
        <v>317.49</v>
      </c>
      <c r="K22" s="304">
        <v>156.875</v>
      </c>
      <c r="L22" s="305">
        <v>-2550.9520000000002</v>
      </c>
    </row>
    <row r="23" spans="1:12" ht="16.5" customHeight="1" x14ac:dyDescent="0.2">
      <c r="A23" s="60" t="s">
        <v>75</v>
      </c>
      <c r="B23" s="97" t="s">
        <v>76</v>
      </c>
      <c r="C23" s="301">
        <v>204.96100000000001</v>
      </c>
      <c r="D23" s="302">
        <v>0</v>
      </c>
      <c r="E23" s="301">
        <v>38.161000000000001</v>
      </c>
      <c r="F23" s="303">
        <v>0</v>
      </c>
      <c r="G23" s="301">
        <v>1083.299</v>
      </c>
      <c r="H23" s="302">
        <v>1310.4570000000001</v>
      </c>
      <c r="I23" s="301">
        <v>143.74700000000001</v>
      </c>
      <c r="J23" s="303">
        <v>170.69</v>
      </c>
      <c r="K23" s="304">
        <v>-878.33799999999997</v>
      </c>
      <c r="L23" s="305">
        <v>-1310.4570000000001</v>
      </c>
    </row>
    <row r="24" spans="1:12" ht="16.5" customHeight="1" x14ac:dyDescent="0.2">
      <c r="A24" s="60" t="s">
        <v>77</v>
      </c>
      <c r="B24" s="97" t="s">
        <v>78</v>
      </c>
      <c r="C24" s="301">
        <v>39.033999999999999</v>
      </c>
      <c r="D24" s="302">
        <v>0</v>
      </c>
      <c r="E24" s="301">
        <v>6.5540000000000003</v>
      </c>
      <c r="F24" s="303">
        <v>0</v>
      </c>
      <c r="G24" s="301">
        <v>0</v>
      </c>
      <c r="H24" s="302">
        <v>8.7149999999999999</v>
      </c>
      <c r="I24" s="301">
        <v>0</v>
      </c>
      <c r="J24" s="303">
        <v>0.94499999999999995</v>
      </c>
      <c r="K24" s="304">
        <v>39.033999999999999</v>
      </c>
      <c r="L24" s="305">
        <v>-8.7149999999999999</v>
      </c>
    </row>
    <row r="25" spans="1:12" ht="16.5" customHeight="1" x14ac:dyDescent="0.2">
      <c r="A25" s="60" t="s">
        <v>79</v>
      </c>
      <c r="B25" s="97" t="s">
        <v>80</v>
      </c>
      <c r="C25" s="301">
        <v>53.679000000000002</v>
      </c>
      <c r="D25" s="302">
        <v>0</v>
      </c>
      <c r="E25" s="301">
        <v>22.177</v>
      </c>
      <c r="F25" s="303">
        <v>0</v>
      </c>
      <c r="G25" s="301">
        <v>262.69099999999997</v>
      </c>
      <c r="H25" s="302">
        <v>274.24799999999999</v>
      </c>
      <c r="I25" s="301">
        <v>159.76400000000001</v>
      </c>
      <c r="J25" s="303">
        <v>146.13999999999999</v>
      </c>
      <c r="K25" s="304">
        <v>-209.01199999999997</v>
      </c>
      <c r="L25" s="305">
        <v>-274.24799999999999</v>
      </c>
    </row>
    <row r="26" spans="1:12" ht="16.5" customHeight="1" x14ac:dyDescent="0.2">
      <c r="A26" s="60" t="s">
        <v>616</v>
      </c>
      <c r="B26" s="97" t="s">
        <v>619</v>
      </c>
      <c r="C26" s="301">
        <v>47.695999999999998</v>
      </c>
      <c r="D26" s="302">
        <v>0</v>
      </c>
      <c r="E26" s="301">
        <v>88</v>
      </c>
      <c r="F26" s="303">
        <v>0</v>
      </c>
      <c r="G26" s="301">
        <v>0</v>
      </c>
      <c r="H26" s="302">
        <v>0</v>
      </c>
      <c r="I26" s="301">
        <v>0</v>
      </c>
      <c r="J26" s="303">
        <v>0</v>
      </c>
      <c r="K26" s="304">
        <v>47.695999999999998</v>
      </c>
      <c r="L26" s="305">
        <v>0</v>
      </c>
    </row>
    <row r="27" spans="1:12" ht="16.5" customHeight="1" x14ac:dyDescent="0.2">
      <c r="A27" s="60" t="s">
        <v>83</v>
      </c>
      <c r="B27" s="97" t="s">
        <v>84</v>
      </c>
      <c r="C27" s="301">
        <v>3084.8429999999998</v>
      </c>
      <c r="D27" s="302">
        <v>1067.107</v>
      </c>
      <c r="E27" s="301">
        <v>4247.7079999999996</v>
      </c>
      <c r="F27" s="303">
        <v>1012.117</v>
      </c>
      <c r="G27" s="301">
        <v>6.319</v>
      </c>
      <c r="H27" s="302">
        <v>5.61</v>
      </c>
      <c r="I27" s="301">
        <v>7.92</v>
      </c>
      <c r="J27" s="303">
        <v>6.742</v>
      </c>
      <c r="K27" s="304">
        <v>3078.5239999999999</v>
      </c>
      <c r="L27" s="305">
        <v>1061.4970000000001</v>
      </c>
    </row>
    <row r="28" spans="1:12" ht="16.5" customHeight="1" x14ac:dyDescent="0.2">
      <c r="A28" s="60" t="s">
        <v>85</v>
      </c>
      <c r="B28" s="97" t="s">
        <v>86</v>
      </c>
      <c r="C28" s="301">
        <v>1426.96</v>
      </c>
      <c r="D28" s="302">
        <v>2555.7040000000002</v>
      </c>
      <c r="E28" s="301">
        <v>400.21100000000001</v>
      </c>
      <c r="F28" s="303">
        <v>747.04100000000005</v>
      </c>
      <c r="G28" s="301">
        <v>13326.203</v>
      </c>
      <c r="H28" s="302">
        <v>16451.523000000001</v>
      </c>
      <c r="I28" s="301">
        <v>5624.8990000000003</v>
      </c>
      <c r="J28" s="303">
        <v>6436.8590000000004</v>
      </c>
      <c r="K28" s="304">
        <v>-11899.242999999999</v>
      </c>
      <c r="L28" s="305">
        <v>-13895.819000000001</v>
      </c>
    </row>
    <row r="29" spans="1:12" ht="16.5" customHeight="1" x14ac:dyDescent="0.2">
      <c r="A29" s="60" t="s">
        <v>87</v>
      </c>
      <c r="B29" s="97" t="s">
        <v>88</v>
      </c>
      <c r="C29" s="301">
        <v>11729.545</v>
      </c>
      <c r="D29" s="302">
        <v>10787.982</v>
      </c>
      <c r="E29" s="301">
        <v>7565.8419999999996</v>
      </c>
      <c r="F29" s="303">
        <v>6857.2209999999995</v>
      </c>
      <c r="G29" s="301">
        <v>28.55</v>
      </c>
      <c r="H29" s="302">
        <v>8.94</v>
      </c>
      <c r="I29" s="301">
        <v>16.631</v>
      </c>
      <c r="J29" s="303">
        <v>4.4580000000000002</v>
      </c>
      <c r="K29" s="304">
        <v>11700.995000000001</v>
      </c>
      <c r="L29" s="305">
        <v>10779.041999999999</v>
      </c>
    </row>
    <row r="30" spans="1:12" ht="16.5" customHeight="1" x14ac:dyDescent="0.2">
      <c r="A30" s="60" t="s">
        <v>89</v>
      </c>
      <c r="B30" s="97" t="s">
        <v>90</v>
      </c>
      <c r="C30" s="301">
        <v>6917.1009999999997</v>
      </c>
      <c r="D30" s="302">
        <v>3410.4520000000002</v>
      </c>
      <c r="E30" s="301">
        <v>5110.5770000000002</v>
      </c>
      <c r="F30" s="303">
        <v>3498.319</v>
      </c>
      <c r="G30" s="301">
        <v>1723.143</v>
      </c>
      <c r="H30" s="302">
        <v>3730.0920000000001</v>
      </c>
      <c r="I30" s="301">
        <v>2561</v>
      </c>
      <c r="J30" s="303">
        <v>4923.5</v>
      </c>
      <c r="K30" s="304">
        <v>5193.9579999999996</v>
      </c>
      <c r="L30" s="305">
        <v>-319.63999999999987</v>
      </c>
    </row>
    <row r="31" spans="1:12" ht="16.5" customHeight="1" x14ac:dyDescent="0.2">
      <c r="A31" s="60" t="s">
        <v>91</v>
      </c>
      <c r="B31" s="97" t="s">
        <v>92</v>
      </c>
      <c r="C31" s="301">
        <v>3546.201</v>
      </c>
      <c r="D31" s="302">
        <v>3957.7310000000002</v>
      </c>
      <c r="E31" s="301">
        <v>669.33100000000002</v>
      </c>
      <c r="F31" s="303">
        <v>660.99400000000003</v>
      </c>
      <c r="G31" s="301">
        <v>1397.14</v>
      </c>
      <c r="H31" s="302">
        <v>2544.0790000000002</v>
      </c>
      <c r="I31" s="301">
        <v>256.86</v>
      </c>
      <c r="J31" s="303">
        <v>370.05700000000002</v>
      </c>
      <c r="K31" s="304">
        <v>2149.0609999999997</v>
      </c>
      <c r="L31" s="305">
        <v>1413.652</v>
      </c>
    </row>
    <row r="32" spans="1:12" ht="16.5" customHeight="1" x14ac:dyDescent="0.2">
      <c r="A32" s="60" t="s">
        <v>93</v>
      </c>
      <c r="B32" s="97" t="s">
        <v>94</v>
      </c>
      <c r="C32" s="301">
        <v>86669.705000000002</v>
      </c>
      <c r="D32" s="302">
        <v>92071.258000000002</v>
      </c>
      <c r="E32" s="301">
        <v>16943.367999999999</v>
      </c>
      <c r="F32" s="303">
        <v>17686.249</v>
      </c>
      <c r="G32" s="301">
        <v>66.438000000000002</v>
      </c>
      <c r="H32" s="302">
        <v>461.84899999999999</v>
      </c>
      <c r="I32" s="301">
        <v>13.036</v>
      </c>
      <c r="J32" s="303">
        <v>101.80800000000001</v>
      </c>
      <c r="K32" s="304">
        <v>86603.267000000007</v>
      </c>
      <c r="L32" s="305">
        <v>91609.409</v>
      </c>
    </row>
    <row r="33" spans="1:12" ht="16.5" customHeight="1" x14ac:dyDescent="0.2">
      <c r="A33" s="60" t="s">
        <v>95</v>
      </c>
      <c r="B33" s="97" t="s">
        <v>96</v>
      </c>
      <c r="C33" s="301">
        <v>1288.818</v>
      </c>
      <c r="D33" s="302">
        <v>872.45399999999995</v>
      </c>
      <c r="E33" s="301">
        <v>320.69299999999998</v>
      </c>
      <c r="F33" s="303">
        <v>159.11500000000001</v>
      </c>
      <c r="G33" s="301">
        <v>15985.516</v>
      </c>
      <c r="H33" s="302">
        <v>9163.7330000000002</v>
      </c>
      <c r="I33" s="301">
        <v>9573.018</v>
      </c>
      <c r="J33" s="303">
        <v>7863.6580000000004</v>
      </c>
      <c r="K33" s="304">
        <v>-14696.698</v>
      </c>
      <c r="L33" s="305">
        <v>-8291.2790000000005</v>
      </c>
    </row>
    <row r="34" spans="1:12" ht="16.5" customHeight="1" x14ac:dyDescent="0.2">
      <c r="A34" s="60" t="s">
        <v>97</v>
      </c>
      <c r="B34" s="97" t="s">
        <v>98</v>
      </c>
      <c r="C34" s="301">
        <v>0</v>
      </c>
      <c r="D34" s="302">
        <v>0</v>
      </c>
      <c r="E34" s="301">
        <v>0</v>
      </c>
      <c r="F34" s="303">
        <v>0</v>
      </c>
      <c r="G34" s="301">
        <v>2614.3200000000002</v>
      </c>
      <c r="H34" s="302">
        <v>2654.221</v>
      </c>
      <c r="I34" s="301">
        <v>804.85900000000004</v>
      </c>
      <c r="J34" s="303">
        <v>466.76900000000001</v>
      </c>
      <c r="K34" s="304">
        <v>-2614.3200000000002</v>
      </c>
      <c r="L34" s="305">
        <v>-2654.221</v>
      </c>
    </row>
    <row r="35" spans="1:12" ht="16.5" customHeight="1" x14ac:dyDescent="0.2">
      <c r="A35" s="60" t="s">
        <v>99</v>
      </c>
      <c r="B35" s="97" t="s">
        <v>100</v>
      </c>
      <c r="C35" s="301">
        <v>0.26200000000000001</v>
      </c>
      <c r="D35" s="302">
        <v>0.22500000000000001</v>
      </c>
      <c r="E35" s="301">
        <v>7.0000000000000001E-3</v>
      </c>
      <c r="F35" s="303">
        <v>1.2E-2</v>
      </c>
      <c r="G35" s="301">
        <v>19671.212</v>
      </c>
      <c r="H35" s="302">
        <v>14323.696</v>
      </c>
      <c r="I35" s="301">
        <v>9689.598</v>
      </c>
      <c r="J35" s="303">
        <v>8202.0460000000003</v>
      </c>
      <c r="K35" s="304">
        <v>-19670.95</v>
      </c>
      <c r="L35" s="305">
        <v>-14323.471</v>
      </c>
    </row>
    <row r="36" spans="1:12" ht="16.5" customHeight="1" x14ac:dyDescent="0.2">
      <c r="A36" s="60" t="s">
        <v>101</v>
      </c>
      <c r="B36" s="97" t="s">
        <v>102</v>
      </c>
      <c r="C36" s="301">
        <v>0</v>
      </c>
      <c r="D36" s="302">
        <v>0</v>
      </c>
      <c r="E36" s="301">
        <v>0</v>
      </c>
      <c r="F36" s="303">
        <v>0</v>
      </c>
      <c r="G36" s="301">
        <v>72.025000000000006</v>
      </c>
      <c r="H36" s="302">
        <v>229.70400000000001</v>
      </c>
      <c r="I36" s="301">
        <v>1.198</v>
      </c>
      <c r="J36" s="303">
        <v>5.1429999999999998</v>
      </c>
      <c r="K36" s="304">
        <v>-72.025000000000006</v>
      </c>
      <c r="L36" s="305">
        <v>-229.70400000000001</v>
      </c>
    </row>
    <row r="37" spans="1:12" ht="16.5" customHeight="1" x14ac:dyDescent="0.2">
      <c r="A37" s="60" t="s">
        <v>107</v>
      </c>
      <c r="B37" s="97" t="s">
        <v>108</v>
      </c>
      <c r="C37" s="301">
        <v>2926.4960000000001</v>
      </c>
      <c r="D37" s="302">
        <v>3004.7779999999998</v>
      </c>
      <c r="E37" s="301">
        <v>905.07899999999995</v>
      </c>
      <c r="F37" s="303">
        <v>815.56899999999996</v>
      </c>
      <c r="G37" s="301">
        <v>2828.366</v>
      </c>
      <c r="H37" s="302">
        <v>3294.2130000000002</v>
      </c>
      <c r="I37" s="301">
        <v>1059.97</v>
      </c>
      <c r="J37" s="303">
        <v>1223.547</v>
      </c>
      <c r="K37" s="304">
        <v>98.130000000000109</v>
      </c>
      <c r="L37" s="305">
        <v>-289.4350000000004</v>
      </c>
    </row>
    <row r="38" spans="1:12" ht="16.5" customHeight="1" x14ac:dyDescent="0.2">
      <c r="A38" s="60" t="s">
        <v>109</v>
      </c>
      <c r="B38" s="97" t="s">
        <v>110</v>
      </c>
      <c r="C38" s="301">
        <v>192.99799999999999</v>
      </c>
      <c r="D38" s="302">
        <v>204.69300000000001</v>
      </c>
      <c r="E38" s="301">
        <v>1.8169999999999999</v>
      </c>
      <c r="F38" s="303">
        <v>1.7769999999999999</v>
      </c>
      <c r="G38" s="301">
        <v>3788.2069999999999</v>
      </c>
      <c r="H38" s="302">
        <v>6271.951</v>
      </c>
      <c r="I38" s="301">
        <v>1158.0319999999999</v>
      </c>
      <c r="J38" s="303">
        <v>1687.2349999999999</v>
      </c>
      <c r="K38" s="304">
        <v>-3595.2089999999998</v>
      </c>
      <c r="L38" s="305">
        <v>-6067.2579999999998</v>
      </c>
    </row>
    <row r="39" spans="1:12" ht="16.5" customHeight="1" x14ac:dyDescent="0.2">
      <c r="A39" s="60" t="s">
        <v>113</v>
      </c>
      <c r="B39" s="97" t="s">
        <v>114</v>
      </c>
      <c r="C39" s="301">
        <v>0</v>
      </c>
      <c r="D39" s="302">
        <v>0.249</v>
      </c>
      <c r="E39" s="301">
        <v>0</v>
      </c>
      <c r="F39" s="303">
        <v>0.37</v>
      </c>
      <c r="G39" s="301">
        <v>38.185000000000002</v>
      </c>
      <c r="H39" s="302">
        <v>0</v>
      </c>
      <c r="I39" s="301">
        <v>1.8</v>
      </c>
      <c r="J39" s="303">
        <v>0</v>
      </c>
      <c r="K39" s="304">
        <v>-38.185000000000002</v>
      </c>
      <c r="L39" s="305">
        <v>0.249</v>
      </c>
    </row>
    <row r="40" spans="1:12" ht="16.5" customHeight="1" x14ac:dyDescent="0.2">
      <c r="A40" s="60" t="s">
        <v>119</v>
      </c>
      <c r="B40" s="97" t="s">
        <v>120</v>
      </c>
      <c r="C40" s="301">
        <v>800.71400000000006</v>
      </c>
      <c r="D40" s="302">
        <v>1116.4880000000001</v>
      </c>
      <c r="E40" s="301">
        <v>224.124</v>
      </c>
      <c r="F40" s="303">
        <v>351.50299999999999</v>
      </c>
      <c r="G40" s="301">
        <v>433.64600000000002</v>
      </c>
      <c r="H40" s="302">
        <v>452.78</v>
      </c>
      <c r="I40" s="301">
        <v>109.411</v>
      </c>
      <c r="J40" s="303">
        <v>101.61499999999999</v>
      </c>
      <c r="K40" s="304">
        <v>367.06800000000004</v>
      </c>
      <c r="L40" s="305">
        <v>663.70800000000008</v>
      </c>
    </row>
    <row r="41" spans="1:12" ht="16.5" customHeight="1" x14ac:dyDescent="0.2">
      <c r="A41" s="60" t="s">
        <v>121</v>
      </c>
      <c r="B41" s="97" t="s">
        <v>122</v>
      </c>
      <c r="C41" s="301">
        <v>1731.135</v>
      </c>
      <c r="D41" s="302">
        <v>2521.8110000000001</v>
      </c>
      <c r="E41" s="301">
        <v>1138.192</v>
      </c>
      <c r="F41" s="303">
        <v>1218.8800000000001</v>
      </c>
      <c r="G41" s="301">
        <v>0</v>
      </c>
      <c r="H41" s="302">
        <v>0</v>
      </c>
      <c r="I41" s="301">
        <v>0</v>
      </c>
      <c r="J41" s="303">
        <v>0</v>
      </c>
      <c r="K41" s="304">
        <v>1731.135</v>
      </c>
      <c r="L41" s="305">
        <v>2521.8110000000001</v>
      </c>
    </row>
    <row r="42" spans="1:12" ht="16.5" customHeight="1" x14ac:dyDescent="0.2">
      <c r="A42" s="60" t="s">
        <v>123</v>
      </c>
      <c r="B42" s="97" t="s">
        <v>124</v>
      </c>
      <c r="C42" s="301">
        <v>5127.2640000000001</v>
      </c>
      <c r="D42" s="302">
        <v>5869.4</v>
      </c>
      <c r="E42" s="301">
        <v>7006.6620000000003</v>
      </c>
      <c r="F42" s="303">
        <v>7939.0060000000003</v>
      </c>
      <c r="G42" s="301">
        <v>523.91800000000001</v>
      </c>
      <c r="H42" s="302">
        <v>314.97199999999998</v>
      </c>
      <c r="I42" s="301">
        <v>1760.6849999999999</v>
      </c>
      <c r="J42" s="303">
        <v>807.70899999999995</v>
      </c>
      <c r="K42" s="304">
        <v>4603.3460000000005</v>
      </c>
      <c r="L42" s="305">
        <v>5554.4279999999999</v>
      </c>
    </row>
    <row r="43" spans="1:12" ht="16.5" customHeight="1" x14ac:dyDescent="0.2">
      <c r="A43" s="60" t="s">
        <v>125</v>
      </c>
      <c r="B43" s="97" t="s">
        <v>126</v>
      </c>
      <c r="C43" s="301">
        <v>2472.3000000000002</v>
      </c>
      <c r="D43" s="302">
        <v>1885.723</v>
      </c>
      <c r="E43" s="301">
        <v>406.69900000000001</v>
      </c>
      <c r="F43" s="303">
        <v>372.90899999999999</v>
      </c>
      <c r="G43" s="301">
        <v>621.56700000000001</v>
      </c>
      <c r="H43" s="302">
        <v>0</v>
      </c>
      <c r="I43" s="301">
        <v>41.116999999999997</v>
      </c>
      <c r="J43" s="303">
        <v>0</v>
      </c>
      <c r="K43" s="304">
        <v>1850.7330000000002</v>
      </c>
      <c r="L43" s="305">
        <v>1885.723</v>
      </c>
    </row>
    <row r="44" spans="1:12" ht="16.5" customHeight="1" x14ac:dyDescent="0.2">
      <c r="A44" s="60" t="s">
        <v>127</v>
      </c>
      <c r="B44" s="97" t="s">
        <v>128</v>
      </c>
      <c r="C44" s="301">
        <v>493.68900000000002</v>
      </c>
      <c r="D44" s="302">
        <v>361.06599999999997</v>
      </c>
      <c r="E44" s="301">
        <v>363.06799999999998</v>
      </c>
      <c r="F44" s="303">
        <v>298.76499999999999</v>
      </c>
      <c r="G44" s="301">
        <v>242.23</v>
      </c>
      <c r="H44" s="302">
        <v>158.00700000000001</v>
      </c>
      <c r="I44" s="301">
        <v>30.077999999999999</v>
      </c>
      <c r="J44" s="303">
        <v>12.021000000000001</v>
      </c>
      <c r="K44" s="304">
        <v>251.45900000000003</v>
      </c>
      <c r="L44" s="305">
        <v>203.05899999999997</v>
      </c>
    </row>
    <row r="45" spans="1:12" ht="16.5" customHeight="1" x14ac:dyDescent="0.2">
      <c r="A45" s="60" t="s">
        <v>129</v>
      </c>
      <c r="B45" s="97" t="s">
        <v>130</v>
      </c>
      <c r="C45" s="301">
        <v>260.63400000000001</v>
      </c>
      <c r="D45" s="302">
        <v>6309.0519999999997</v>
      </c>
      <c r="E45" s="301">
        <v>784.72</v>
      </c>
      <c r="F45" s="303">
        <v>21153.325000000001</v>
      </c>
      <c r="G45" s="301">
        <v>0</v>
      </c>
      <c r="H45" s="302">
        <v>0</v>
      </c>
      <c r="I45" s="301">
        <v>0</v>
      </c>
      <c r="J45" s="303">
        <v>0</v>
      </c>
      <c r="K45" s="304">
        <v>260.63400000000001</v>
      </c>
      <c r="L45" s="305">
        <v>6309.0519999999997</v>
      </c>
    </row>
    <row r="46" spans="1:12" ht="16.5" customHeight="1" x14ac:dyDescent="0.2">
      <c r="A46" s="60" t="s">
        <v>131</v>
      </c>
      <c r="B46" s="97" t="s">
        <v>132</v>
      </c>
      <c r="C46" s="301">
        <v>14005.74</v>
      </c>
      <c r="D46" s="302">
        <v>13105.591</v>
      </c>
      <c r="E46" s="301">
        <v>12284.755999999999</v>
      </c>
      <c r="F46" s="303">
        <v>11893.771000000001</v>
      </c>
      <c r="G46" s="301">
        <v>896.98</v>
      </c>
      <c r="H46" s="302">
        <v>0</v>
      </c>
      <c r="I46" s="301">
        <v>352.61200000000002</v>
      </c>
      <c r="J46" s="303">
        <v>0</v>
      </c>
      <c r="K46" s="304">
        <v>13108.76</v>
      </c>
      <c r="L46" s="305">
        <v>13105.591</v>
      </c>
    </row>
    <row r="47" spans="1:12" ht="16.5" customHeight="1" x14ac:dyDescent="0.2">
      <c r="A47" s="60" t="s">
        <v>133</v>
      </c>
      <c r="B47" s="97" t="s">
        <v>134</v>
      </c>
      <c r="C47" s="301">
        <v>18197.948</v>
      </c>
      <c r="D47" s="302">
        <v>5441.335</v>
      </c>
      <c r="E47" s="301">
        <v>28292.665000000001</v>
      </c>
      <c r="F47" s="303">
        <v>7080.509</v>
      </c>
      <c r="G47" s="301">
        <v>71.477000000000004</v>
      </c>
      <c r="H47" s="302">
        <v>279.86900000000003</v>
      </c>
      <c r="I47" s="301">
        <v>239</v>
      </c>
      <c r="J47" s="303">
        <v>143.155</v>
      </c>
      <c r="K47" s="304">
        <v>18126.471000000001</v>
      </c>
      <c r="L47" s="305">
        <v>5161.4660000000003</v>
      </c>
    </row>
    <row r="48" spans="1:12" ht="16.5" customHeight="1" x14ac:dyDescent="0.2">
      <c r="A48" s="60" t="s">
        <v>135</v>
      </c>
      <c r="B48" s="97" t="s">
        <v>136</v>
      </c>
      <c r="C48" s="301">
        <v>5584.2629999999999</v>
      </c>
      <c r="D48" s="302">
        <v>4568.5370000000003</v>
      </c>
      <c r="E48" s="301">
        <v>8691.5400000000009</v>
      </c>
      <c r="F48" s="303">
        <v>5746.6419999999998</v>
      </c>
      <c r="G48" s="301">
        <v>0</v>
      </c>
      <c r="H48" s="302">
        <v>0</v>
      </c>
      <c r="I48" s="301">
        <v>0</v>
      </c>
      <c r="J48" s="303">
        <v>0</v>
      </c>
      <c r="K48" s="304">
        <v>5584.2629999999999</v>
      </c>
      <c r="L48" s="305">
        <v>4568.5370000000003</v>
      </c>
    </row>
    <row r="49" spans="1:12" ht="16.5" customHeight="1" x14ac:dyDescent="0.2">
      <c r="A49" s="60" t="s">
        <v>137</v>
      </c>
      <c r="B49" s="97" t="s">
        <v>138</v>
      </c>
      <c r="C49" s="301">
        <v>11406.433999999999</v>
      </c>
      <c r="D49" s="302">
        <v>10009.105</v>
      </c>
      <c r="E49" s="301">
        <v>6915.6409999999996</v>
      </c>
      <c r="F49" s="303">
        <v>8028.9740000000002</v>
      </c>
      <c r="G49" s="301">
        <v>0</v>
      </c>
      <c r="H49" s="302">
        <v>0</v>
      </c>
      <c r="I49" s="301">
        <v>0</v>
      </c>
      <c r="J49" s="303">
        <v>0</v>
      </c>
      <c r="K49" s="304">
        <v>11406.433999999999</v>
      </c>
      <c r="L49" s="305">
        <v>10009.105</v>
      </c>
    </row>
    <row r="50" spans="1:12" ht="16.5" customHeight="1" x14ac:dyDescent="0.2">
      <c r="A50" s="60" t="s">
        <v>139</v>
      </c>
      <c r="B50" s="97" t="s">
        <v>140</v>
      </c>
      <c r="C50" s="301">
        <v>7514.902</v>
      </c>
      <c r="D50" s="302">
        <v>1528.567</v>
      </c>
      <c r="E50" s="301">
        <v>16923.679</v>
      </c>
      <c r="F50" s="303">
        <v>2745.8029999999999</v>
      </c>
      <c r="G50" s="301">
        <v>39.564999999999998</v>
      </c>
      <c r="H50" s="302">
        <v>80.983000000000004</v>
      </c>
      <c r="I50" s="301">
        <v>43.848999999999997</v>
      </c>
      <c r="J50" s="303">
        <v>124.11</v>
      </c>
      <c r="K50" s="304">
        <v>7475.3370000000004</v>
      </c>
      <c r="L50" s="305">
        <v>1447.5840000000001</v>
      </c>
    </row>
    <row r="51" spans="1:12" ht="16.5" customHeight="1" x14ac:dyDescent="0.2">
      <c r="A51" s="60" t="s">
        <v>141</v>
      </c>
      <c r="B51" s="97" t="s">
        <v>142</v>
      </c>
      <c r="C51" s="301">
        <v>2370.4389999999999</v>
      </c>
      <c r="D51" s="302">
        <v>1759.8409999999999</v>
      </c>
      <c r="E51" s="301">
        <v>1947.354</v>
      </c>
      <c r="F51" s="303">
        <v>1490.838</v>
      </c>
      <c r="G51" s="301">
        <v>1965.9590000000001</v>
      </c>
      <c r="H51" s="302">
        <v>366.488</v>
      </c>
      <c r="I51" s="301">
        <v>940.61099999999999</v>
      </c>
      <c r="J51" s="303">
        <v>319.09100000000001</v>
      </c>
      <c r="K51" s="304">
        <v>404.47999999999979</v>
      </c>
      <c r="L51" s="305">
        <v>1393.3529999999998</v>
      </c>
    </row>
    <row r="52" spans="1:12" ht="16.5" customHeight="1" x14ac:dyDescent="0.2">
      <c r="A52" s="60" t="s">
        <v>143</v>
      </c>
      <c r="B52" s="97" t="s">
        <v>144</v>
      </c>
      <c r="C52" s="301">
        <v>13.182</v>
      </c>
      <c r="D52" s="302">
        <v>3.786</v>
      </c>
      <c r="E52" s="301">
        <v>3.798</v>
      </c>
      <c r="F52" s="303">
        <v>1.883</v>
      </c>
      <c r="G52" s="301">
        <v>0</v>
      </c>
      <c r="H52" s="302">
        <v>0</v>
      </c>
      <c r="I52" s="301">
        <v>0</v>
      </c>
      <c r="J52" s="303">
        <v>0</v>
      </c>
      <c r="K52" s="304">
        <v>13.182</v>
      </c>
      <c r="L52" s="305">
        <v>3.786</v>
      </c>
    </row>
    <row r="53" spans="1:12" ht="16.5" customHeight="1" x14ac:dyDescent="0.2">
      <c r="A53" s="60" t="s">
        <v>145</v>
      </c>
      <c r="B53" s="97" t="s">
        <v>146</v>
      </c>
      <c r="C53" s="301">
        <v>11741.721</v>
      </c>
      <c r="D53" s="302">
        <v>9104.4230000000007</v>
      </c>
      <c r="E53" s="301">
        <v>8114.5320000000002</v>
      </c>
      <c r="F53" s="303">
        <v>5305.7870000000003</v>
      </c>
      <c r="G53" s="301">
        <v>1553.231</v>
      </c>
      <c r="H53" s="302">
        <v>1284.44</v>
      </c>
      <c r="I53" s="301">
        <v>334.33800000000002</v>
      </c>
      <c r="J53" s="303">
        <v>269.69</v>
      </c>
      <c r="K53" s="304">
        <v>10188.49</v>
      </c>
      <c r="L53" s="305">
        <v>7819.9830000000002</v>
      </c>
    </row>
    <row r="54" spans="1:12" ht="16.5" customHeight="1" x14ac:dyDescent="0.2">
      <c r="A54" s="60" t="s">
        <v>147</v>
      </c>
      <c r="B54" s="97" t="s">
        <v>148</v>
      </c>
      <c r="C54" s="301">
        <v>12706.075000000001</v>
      </c>
      <c r="D54" s="302">
        <v>12231.183999999999</v>
      </c>
      <c r="E54" s="301">
        <v>11132.98</v>
      </c>
      <c r="F54" s="303">
        <v>10145.566000000001</v>
      </c>
      <c r="G54" s="301">
        <v>5317.674</v>
      </c>
      <c r="H54" s="302">
        <v>3525.902</v>
      </c>
      <c r="I54" s="301">
        <v>1829.0989999999999</v>
      </c>
      <c r="J54" s="303">
        <v>1133.731</v>
      </c>
      <c r="K54" s="304">
        <v>7388.4010000000007</v>
      </c>
      <c r="L54" s="305">
        <v>8705.2819999999992</v>
      </c>
    </row>
    <row r="55" spans="1:12" ht="16.5" customHeight="1" x14ac:dyDescent="0.2">
      <c r="A55" s="60" t="s">
        <v>149</v>
      </c>
      <c r="B55" s="97" t="s">
        <v>150</v>
      </c>
      <c r="C55" s="301">
        <v>31.167000000000002</v>
      </c>
      <c r="D55" s="302">
        <v>0.64900000000000002</v>
      </c>
      <c r="E55" s="301">
        <v>14.941000000000001</v>
      </c>
      <c r="F55" s="303">
        <v>0.24199999999999999</v>
      </c>
      <c r="G55" s="301">
        <v>140.727</v>
      </c>
      <c r="H55" s="302">
        <v>195.035</v>
      </c>
      <c r="I55" s="301">
        <v>21.64</v>
      </c>
      <c r="J55" s="303">
        <v>49.817999999999998</v>
      </c>
      <c r="K55" s="304">
        <v>-109.56</v>
      </c>
      <c r="L55" s="305">
        <v>-194.386</v>
      </c>
    </row>
    <row r="56" spans="1:12" ht="16.5" customHeight="1" x14ac:dyDescent="0.2">
      <c r="A56" s="60" t="s">
        <v>151</v>
      </c>
      <c r="B56" s="97" t="s">
        <v>152</v>
      </c>
      <c r="C56" s="301">
        <v>792.18499999999995</v>
      </c>
      <c r="D56" s="302">
        <v>723.53300000000002</v>
      </c>
      <c r="E56" s="301">
        <v>169.988</v>
      </c>
      <c r="F56" s="303">
        <v>201.92099999999999</v>
      </c>
      <c r="G56" s="301">
        <v>197.64699999999999</v>
      </c>
      <c r="H56" s="302">
        <v>104.738</v>
      </c>
      <c r="I56" s="301">
        <v>58.664000000000001</v>
      </c>
      <c r="J56" s="303">
        <v>35.981000000000002</v>
      </c>
      <c r="K56" s="304">
        <v>594.53800000000001</v>
      </c>
      <c r="L56" s="305">
        <v>618.79500000000007</v>
      </c>
    </row>
    <row r="57" spans="1:12" ht="16.5" customHeight="1" x14ac:dyDescent="0.2">
      <c r="A57" s="60" t="s">
        <v>153</v>
      </c>
      <c r="B57" s="97" t="s">
        <v>154</v>
      </c>
      <c r="C57" s="301">
        <v>383.93799999999999</v>
      </c>
      <c r="D57" s="302">
        <v>94.864999999999995</v>
      </c>
      <c r="E57" s="301">
        <v>282.52499999999998</v>
      </c>
      <c r="F57" s="303">
        <v>55.389000000000003</v>
      </c>
      <c r="G57" s="301">
        <v>3525.902</v>
      </c>
      <c r="H57" s="302">
        <v>2104.0740000000001</v>
      </c>
      <c r="I57" s="301">
        <v>10672.924000000001</v>
      </c>
      <c r="J57" s="303">
        <v>3150.9279999999999</v>
      </c>
      <c r="K57" s="304">
        <v>-3141.9639999999999</v>
      </c>
      <c r="L57" s="305">
        <v>-2009.2090000000001</v>
      </c>
    </row>
    <row r="58" spans="1:12" ht="16.5" customHeight="1" x14ac:dyDescent="0.2">
      <c r="A58" s="60" t="s">
        <v>155</v>
      </c>
      <c r="B58" s="97" t="s">
        <v>156</v>
      </c>
      <c r="C58" s="301">
        <v>423.25</v>
      </c>
      <c r="D58" s="302">
        <v>265.28100000000001</v>
      </c>
      <c r="E58" s="301">
        <v>463.976</v>
      </c>
      <c r="F58" s="303">
        <v>209.374</v>
      </c>
      <c r="G58" s="301">
        <v>0</v>
      </c>
      <c r="H58" s="302">
        <v>0</v>
      </c>
      <c r="I58" s="301">
        <v>0</v>
      </c>
      <c r="J58" s="303">
        <v>0</v>
      </c>
      <c r="K58" s="304">
        <v>423.25</v>
      </c>
      <c r="L58" s="305">
        <v>265.28100000000001</v>
      </c>
    </row>
    <row r="59" spans="1:12" ht="16.5" customHeight="1" x14ac:dyDescent="0.2">
      <c r="A59" s="60" t="s">
        <v>157</v>
      </c>
      <c r="B59" s="97" t="s">
        <v>158</v>
      </c>
      <c r="C59" s="301">
        <v>457.71600000000001</v>
      </c>
      <c r="D59" s="302">
        <v>415.14800000000002</v>
      </c>
      <c r="E59" s="301">
        <v>333.21199999999999</v>
      </c>
      <c r="F59" s="303">
        <v>277.59699999999998</v>
      </c>
      <c r="G59" s="301">
        <v>0</v>
      </c>
      <c r="H59" s="302">
        <v>0</v>
      </c>
      <c r="I59" s="301">
        <v>0</v>
      </c>
      <c r="J59" s="303">
        <v>0</v>
      </c>
      <c r="K59" s="304">
        <v>457.71600000000001</v>
      </c>
      <c r="L59" s="305">
        <v>415.14800000000002</v>
      </c>
    </row>
    <row r="60" spans="1:12" ht="16.5" customHeight="1" x14ac:dyDescent="0.2">
      <c r="A60" s="60" t="s">
        <v>159</v>
      </c>
      <c r="B60" s="97" t="s">
        <v>160</v>
      </c>
      <c r="C60" s="301">
        <v>517.61800000000005</v>
      </c>
      <c r="D60" s="302">
        <v>91.096999999999994</v>
      </c>
      <c r="E60" s="301">
        <v>100.93300000000001</v>
      </c>
      <c r="F60" s="303">
        <v>12.881</v>
      </c>
      <c r="G60" s="301">
        <v>3158.8069999999998</v>
      </c>
      <c r="H60" s="302">
        <v>5173.1080000000002</v>
      </c>
      <c r="I60" s="301">
        <v>763.47500000000002</v>
      </c>
      <c r="J60" s="303">
        <v>1118.874</v>
      </c>
      <c r="K60" s="304">
        <v>-2641.1889999999999</v>
      </c>
      <c r="L60" s="305">
        <v>-5082.0110000000004</v>
      </c>
    </row>
    <row r="61" spans="1:12" ht="16.5" customHeight="1" x14ac:dyDescent="0.2">
      <c r="A61" s="60" t="s">
        <v>161</v>
      </c>
      <c r="B61" s="97" t="s">
        <v>162</v>
      </c>
      <c r="C61" s="301">
        <v>537.34799999999996</v>
      </c>
      <c r="D61" s="302">
        <v>754.28200000000004</v>
      </c>
      <c r="E61" s="301">
        <v>801.37099999999998</v>
      </c>
      <c r="F61" s="303">
        <v>802.67700000000002</v>
      </c>
      <c r="G61" s="301">
        <v>0</v>
      </c>
      <c r="H61" s="302">
        <v>1.08</v>
      </c>
      <c r="I61" s="301">
        <v>0</v>
      </c>
      <c r="J61" s="303">
        <v>3.5999999999999997E-2</v>
      </c>
      <c r="K61" s="304">
        <v>537.34799999999996</v>
      </c>
      <c r="L61" s="305">
        <v>753.202</v>
      </c>
    </row>
    <row r="62" spans="1:12" ht="16.5" customHeight="1" x14ac:dyDescent="0.2">
      <c r="A62" s="60" t="s">
        <v>163</v>
      </c>
      <c r="B62" s="97" t="s">
        <v>164</v>
      </c>
      <c r="C62" s="301">
        <v>22631.525000000001</v>
      </c>
      <c r="D62" s="302">
        <v>19259.573</v>
      </c>
      <c r="E62" s="301">
        <v>12265.261</v>
      </c>
      <c r="F62" s="303">
        <v>9086.1460000000006</v>
      </c>
      <c r="G62" s="301">
        <v>3.1E-2</v>
      </c>
      <c r="H62" s="302">
        <v>1.08</v>
      </c>
      <c r="I62" s="301">
        <v>0</v>
      </c>
      <c r="J62" s="303">
        <v>2.4E-2</v>
      </c>
      <c r="K62" s="304">
        <v>22631.494000000002</v>
      </c>
      <c r="L62" s="305">
        <v>19258.492999999999</v>
      </c>
    </row>
    <row r="63" spans="1:12" ht="16.5" customHeight="1" x14ac:dyDescent="0.2">
      <c r="A63" s="60" t="s">
        <v>165</v>
      </c>
      <c r="B63" s="97" t="s">
        <v>166</v>
      </c>
      <c r="C63" s="301">
        <v>20327.447</v>
      </c>
      <c r="D63" s="302">
        <v>22132.780999999999</v>
      </c>
      <c r="E63" s="301">
        <v>20329.653999999999</v>
      </c>
      <c r="F63" s="303">
        <v>21989.574000000001</v>
      </c>
      <c r="G63" s="301">
        <v>0</v>
      </c>
      <c r="H63" s="302">
        <v>0</v>
      </c>
      <c r="I63" s="301">
        <v>0</v>
      </c>
      <c r="J63" s="303">
        <v>0</v>
      </c>
      <c r="K63" s="304">
        <v>20327.447</v>
      </c>
      <c r="L63" s="305">
        <v>22132.780999999999</v>
      </c>
    </row>
    <row r="64" spans="1:12" ht="16.5" customHeight="1" x14ac:dyDescent="0.2">
      <c r="A64" s="60" t="s">
        <v>167</v>
      </c>
      <c r="B64" s="97" t="s">
        <v>168</v>
      </c>
      <c r="C64" s="301">
        <v>4155.0389999999998</v>
      </c>
      <c r="D64" s="302">
        <v>2897.991</v>
      </c>
      <c r="E64" s="301">
        <v>2328.154</v>
      </c>
      <c r="F64" s="303">
        <v>1364.7650000000001</v>
      </c>
      <c r="G64" s="301">
        <v>0</v>
      </c>
      <c r="H64" s="302">
        <v>0</v>
      </c>
      <c r="I64" s="301">
        <v>0</v>
      </c>
      <c r="J64" s="303">
        <v>0</v>
      </c>
      <c r="K64" s="304">
        <v>4155.0389999999998</v>
      </c>
      <c r="L64" s="305">
        <v>2897.991</v>
      </c>
    </row>
    <row r="65" spans="1:12" ht="16.5" customHeight="1" x14ac:dyDescent="0.2">
      <c r="A65" s="60" t="s">
        <v>169</v>
      </c>
      <c r="B65" s="97" t="s">
        <v>170</v>
      </c>
      <c r="C65" s="301">
        <v>1203.806</v>
      </c>
      <c r="D65" s="302">
        <v>397.40199999999999</v>
      </c>
      <c r="E65" s="301">
        <v>1792.1559999999999</v>
      </c>
      <c r="F65" s="303">
        <v>295.94</v>
      </c>
      <c r="G65" s="301">
        <v>0</v>
      </c>
      <c r="H65" s="302">
        <v>52.192</v>
      </c>
      <c r="I65" s="301">
        <v>0</v>
      </c>
      <c r="J65" s="303">
        <v>324.2</v>
      </c>
      <c r="K65" s="304">
        <v>1203.806</v>
      </c>
      <c r="L65" s="305">
        <v>345.21</v>
      </c>
    </row>
    <row r="66" spans="1:12" ht="16.5" customHeight="1" x14ac:dyDescent="0.2">
      <c r="A66" s="60" t="s">
        <v>171</v>
      </c>
      <c r="B66" s="97" t="s">
        <v>172</v>
      </c>
      <c r="C66" s="301">
        <v>6791.5060000000003</v>
      </c>
      <c r="D66" s="302">
        <v>2837.5</v>
      </c>
      <c r="E66" s="301">
        <v>9133.5509999999995</v>
      </c>
      <c r="F66" s="303">
        <v>2506.6680000000001</v>
      </c>
      <c r="G66" s="301">
        <v>124.994</v>
      </c>
      <c r="H66" s="302">
        <v>153.46199999999999</v>
      </c>
      <c r="I66" s="301">
        <v>361.97199999999998</v>
      </c>
      <c r="J66" s="303">
        <v>175.25399999999999</v>
      </c>
      <c r="K66" s="304">
        <v>6666.5120000000006</v>
      </c>
      <c r="L66" s="305">
        <v>2684.038</v>
      </c>
    </row>
    <row r="67" spans="1:12" ht="16.5" customHeight="1" x14ac:dyDescent="0.2">
      <c r="A67" s="60" t="s">
        <v>173</v>
      </c>
      <c r="B67" s="97" t="s">
        <v>174</v>
      </c>
      <c r="C67" s="301">
        <v>5648.2830000000004</v>
      </c>
      <c r="D67" s="302">
        <v>4771.8180000000002</v>
      </c>
      <c r="E67" s="301">
        <v>5785.7650000000003</v>
      </c>
      <c r="F67" s="303">
        <v>4357.8140000000003</v>
      </c>
      <c r="G67" s="301">
        <v>202.50399999999999</v>
      </c>
      <c r="H67" s="302">
        <v>186.82499999999999</v>
      </c>
      <c r="I67" s="301">
        <v>812.38499999999999</v>
      </c>
      <c r="J67" s="303">
        <v>498.91500000000002</v>
      </c>
      <c r="K67" s="304">
        <v>5445.7790000000005</v>
      </c>
      <c r="L67" s="305">
        <v>4584.9930000000004</v>
      </c>
    </row>
    <row r="68" spans="1:12" ht="16.5" customHeight="1" x14ac:dyDescent="0.2">
      <c r="A68" s="60" t="s">
        <v>175</v>
      </c>
      <c r="B68" s="97" t="s">
        <v>176</v>
      </c>
      <c r="C68" s="301">
        <v>12436.523999999999</v>
      </c>
      <c r="D68" s="302">
        <v>11508.481</v>
      </c>
      <c r="E68" s="301">
        <v>9497.8919999999998</v>
      </c>
      <c r="F68" s="303">
        <v>7573.9430000000002</v>
      </c>
      <c r="G68" s="301">
        <v>5245.3509999999997</v>
      </c>
      <c r="H68" s="302">
        <v>8656.3410000000003</v>
      </c>
      <c r="I68" s="301">
        <v>1729.0119999999999</v>
      </c>
      <c r="J68" s="303">
        <v>2382.3710000000001</v>
      </c>
      <c r="K68" s="304">
        <v>7191.1729999999998</v>
      </c>
      <c r="L68" s="305">
        <v>2852.1399999999994</v>
      </c>
    </row>
    <row r="69" spans="1:12" ht="16.5" customHeight="1" x14ac:dyDescent="0.2">
      <c r="A69" s="60" t="s">
        <v>177</v>
      </c>
      <c r="B69" s="97" t="s">
        <v>178</v>
      </c>
      <c r="C69" s="301">
        <v>4503.0140000000001</v>
      </c>
      <c r="D69" s="302">
        <v>5409.8779999999997</v>
      </c>
      <c r="E69" s="301">
        <v>3114.0859999999998</v>
      </c>
      <c r="F69" s="303">
        <v>2651.8519999999999</v>
      </c>
      <c r="G69" s="301">
        <v>65057.432000000001</v>
      </c>
      <c r="H69" s="302">
        <v>73527.644</v>
      </c>
      <c r="I69" s="301">
        <v>39176.567000000003</v>
      </c>
      <c r="J69" s="303">
        <v>32567.223000000002</v>
      </c>
      <c r="K69" s="304">
        <v>-60554.417999999998</v>
      </c>
      <c r="L69" s="305">
        <v>-68117.766000000003</v>
      </c>
    </row>
    <row r="70" spans="1:12" ht="16.5" customHeight="1" x14ac:dyDescent="0.2">
      <c r="A70" s="60" t="s">
        <v>181</v>
      </c>
      <c r="B70" s="97" t="s">
        <v>182</v>
      </c>
      <c r="C70" s="301">
        <v>632.11</v>
      </c>
      <c r="D70" s="302">
        <v>616.79999999999995</v>
      </c>
      <c r="E70" s="301">
        <v>165.21799999999999</v>
      </c>
      <c r="F70" s="303">
        <v>144.33600000000001</v>
      </c>
      <c r="G70" s="301">
        <v>1479.7260000000001</v>
      </c>
      <c r="H70" s="302">
        <v>1078.865</v>
      </c>
      <c r="I70" s="301">
        <v>417.95699999999999</v>
      </c>
      <c r="J70" s="303">
        <v>483.01299999999998</v>
      </c>
      <c r="K70" s="304">
        <v>-847.6160000000001</v>
      </c>
      <c r="L70" s="305">
        <v>-462.06500000000005</v>
      </c>
    </row>
    <row r="71" spans="1:12" ht="16.5" customHeight="1" x14ac:dyDescent="0.2">
      <c r="A71" s="60" t="s">
        <v>183</v>
      </c>
      <c r="B71" s="97" t="s">
        <v>184</v>
      </c>
      <c r="C71" s="301">
        <v>5.4480000000000004</v>
      </c>
      <c r="D71" s="302">
        <v>1.423</v>
      </c>
      <c r="E71" s="301">
        <v>1.355</v>
      </c>
      <c r="F71" s="303">
        <v>0.36699999999999999</v>
      </c>
      <c r="G71" s="301">
        <v>0</v>
      </c>
      <c r="H71" s="302">
        <v>0</v>
      </c>
      <c r="I71" s="301">
        <v>0</v>
      </c>
      <c r="J71" s="303">
        <v>0</v>
      </c>
      <c r="K71" s="304">
        <v>5.4480000000000004</v>
      </c>
      <c r="L71" s="305">
        <v>1.423</v>
      </c>
    </row>
    <row r="72" spans="1:12" ht="16.5" customHeight="1" x14ac:dyDescent="0.2">
      <c r="A72" s="60" t="s">
        <v>185</v>
      </c>
      <c r="B72" s="97" t="s">
        <v>186</v>
      </c>
      <c r="C72" s="301">
        <v>44351.046999999999</v>
      </c>
      <c r="D72" s="302">
        <v>52907.375</v>
      </c>
      <c r="E72" s="301">
        <v>10016.611999999999</v>
      </c>
      <c r="F72" s="303">
        <v>9676.2180000000008</v>
      </c>
      <c r="G72" s="301">
        <v>482.95800000000003</v>
      </c>
      <c r="H72" s="302">
        <v>421.75099999999998</v>
      </c>
      <c r="I72" s="301">
        <v>83.343999999999994</v>
      </c>
      <c r="J72" s="303">
        <v>69.766999999999996</v>
      </c>
      <c r="K72" s="304">
        <v>43868.089</v>
      </c>
      <c r="L72" s="305">
        <v>52485.624000000003</v>
      </c>
    </row>
    <row r="73" spans="1:12" ht="16.5" customHeight="1" x14ac:dyDescent="0.2">
      <c r="A73" s="60" t="s">
        <v>187</v>
      </c>
      <c r="B73" s="97" t="s">
        <v>188</v>
      </c>
      <c r="C73" s="301">
        <v>6127.7179999999998</v>
      </c>
      <c r="D73" s="302">
        <v>4689.6530000000002</v>
      </c>
      <c r="E73" s="301">
        <v>840.18</v>
      </c>
      <c r="F73" s="303">
        <v>617.30499999999995</v>
      </c>
      <c r="G73" s="301">
        <v>65.637</v>
      </c>
      <c r="H73" s="302">
        <v>490.50700000000001</v>
      </c>
      <c r="I73" s="301">
        <v>5.9459999999999997</v>
      </c>
      <c r="J73" s="303">
        <v>27.939</v>
      </c>
      <c r="K73" s="304">
        <v>6062.0810000000001</v>
      </c>
      <c r="L73" s="305">
        <v>4199.1460000000006</v>
      </c>
    </row>
    <row r="74" spans="1:12" ht="16.5" customHeight="1" x14ac:dyDescent="0.2">
      <c r="A74" s="60" t="s">
        <v>189</v>
      </c>
      <c r="B74" s="97" t="s">
        <v>190</v>
      </c>
      <c r="C74" s="301">
        <v>10.515000000000001</v>
      </c>
      <c r="D74" s="302">
        <v>39.090000000000003</v>
      </c>
      <c r="E74" s="301">
        <v>0.71599999999999997</v>
      </c>
      <c r="F74" s="303">
        <v>3.4630000000000001</v>
      </c>
      <c r="G74" s="301">
        <v>0</v>
      </c>
      <c r="H74" s="302">
        <v>0</v>
      </c>
      <c r="I74" s="301">
        <v>0</v>
      </c>
      <c r="J74" s="303">
        <v>0</v>
      </c>
      <c r="K74" s="304">
        <v>10.515000000000001</v>
      </c>
      <c r="L74" s="305">
        <v>39.090000000000003</v>
      </c>
    </row>
    <row r="75" spans="1:12" ht="16.5" customHeight="1" x14ac:dyDescent="0.2">
      <c r="A75" s="60" t="s">
        <v>191</v>
      </c>
      <c r="B75" s="97" t="s">
        <v>192</v>
      </c>
      <c r="C75" s="301">
        <v>904.73199999999997</v>
      </c>
      <c r="D75" s="302">
        <v>923.76099999999997</v>
      </c>
      <c r="E75" s="301">
        <v>144.66900000000001</v>
      </c>
      <c r="F75" s="303">
        <v>115.45399999999999</v>
      </c>
      <c r="G75" s="301">
        <v>0.82899999999999996</v>
      </c>
      <c r="H75" s="302">
        <v>1.31</v>
      </c>
      <c r="I75" s="301">
        <v>5.3999999999999999E-2</v>
      </c>
      <c r="J75" s="303">
        <v>9.9000000000000005E-2</v>
      </c>
      <c r="K75" s="304">
        <v>903.90300000000002</v>
      </c>
      <c r="L75" s="305">
        <v>922.45100000000002</v>
      </c>
    </row>
    <row r="76" spans="1:12" ht="16.5" customHeight="1" x14ac:dyDescent="0.2">
      <c r="A76" s="60" t="s">
        <v>193</v>
      </c>
      <c r="B76" s="97" t="s">
        <v>194</v>
      </c>
      <c r="C76" s="301">
        <v>6.89</v>
      </c>
      <c r="D76" s="302">
        <v>2.5999999999999999E-2</v>
      </c>
      <c r="E76" s="301">
        <v>0.76100000000000001</v>
      </c>
      <c r="F76" s="303">
        <v>0</v>
      </c>
      <c r="G76" s="301">
        <v>0</v>
      </c>
      <c r="H76" s="302">
        <v>0</v>
      </c>
      <c r="I76" s="301">
        <v>0</v>
      </c>
      <c r="J76" s="303">
        <v>0</v>
      </c>
      <c r="K76" s="304">
        <v>6.89</v>
      </c>
      <c r="L76" s="305">
        <v>2.5999999999999999E-2</v>
      </c>
    </row>
    <row r="77" spans="1:12" ht="16.5" customHeight="1" x14ac:dyDescent="0.2">
      <c r="A77" s="60" t="s">
        <v>195</v>
      </c>
      <c r="B77" s="97" t="s">
        <v>196</v>
      </c>
      <c r="C77" s="301">
        <v>65.674000000000007</v>
      </c>
      <c r="D77" s="302">
        <v>52.756</v>
      </c>
      <c r="E77" s="301">
        <v>5.4109999999999996</v>
      </c>
      <c r="F77" s="303">
        <v>4.516</v>
      </c>
      <c r="G77" s="301">
        <v>0</v>
      </c>
      <c r="H77" s="302">
        <v>0</v>
      </c>
      <c r="I77" s="301">
        <v>0</v>
      </c>
      <c r="J77" s="303">
        <v>0</v>
      </c>
      <c r="K77" s="304">
        <v>65.674000000000007</v>
      </c>
      <c r="L77" s="305">
        <v>52.756</v>
      </c>
    </row>
    <row r="78" spans="1:12" ht="16.5" customHeight="1" x14ac:dyDescent="0.2">
      <c r="A78" s="60" t="s">
        <v>197</v>
      </c>
      <c r="B78" s="97" t="s">
        <v>198</v>
      </c>
      <c r="C78" s="301">
        <v>11.068</v>
      </c>
      <c r="D78" s="302">
        <v>5.9480000000000004</v>
      </c>
      <c r="E78" s="301">
        <v>0.81299999999999994</v>
      </c>
      <c r="F78" s="303">
        <v>0.28399999999999997</v>
      </c>
      <c r="G78" s="301">
        <v>0</v>
      </c>
      <c r="H78" s="302">
        <v>0</v>
      </c>
      <c r="I78" s="301">
        <v>0</v>
      </c>
      <c r="J78" s="303">
        <v>0</v>
      </c>
      <c r="K78" s="304">
        <v>11.068</v>
      </c>
      <c r="L78" s="305">
        <v>5.9480000000000004</v>
      </c>
    </row>
    <row r="79" spans="1:12" ht="16.5" customHeight="1" x14ac:dyDescent="0.2">
      <c r="A79" s="60" t="s">
        <v>199</v>
      </c>
      <c r="B79" s="97" t="s">
        <v>200</v>
      </c>
      <c r="C79" s="301">
        <v>3.2050000000000001</v>
      </c>
      <c r="D79" s="302">
        <v>14.125999999999999</v>
      </c>
      <c r="E79" s="301">
        <v>0.23200000000000001</v>
      </c>
      <c r="F79" s="303">
        <v>0.96899999999999997</v>
      </c>
      <c r="G79" s="301">
        <v>2.7E-2</v>
      </c>
      <c r="H79" s="302">
        <v>0</v>
      </c>
      <c r="I79" s="301">
        <v>0</v>
      </c>
      <c r="J79" s="303">
        <v>0</v>
      </c>
      <c r="K79" s="304">
        <v>3.1779999999999999</v>
      </c>
      <c r="L79" s="305">
        <v>14.125999999999999</v>
      </c>
    </row>
    <row r="80" spans="1:12" ht="16.5" customHeight="1" x14ac:dyDescent="0.2">
      <c r="A80" s="60" t="s">
        <v>201</v>
      </c>
      <c r="B80" s="97" t="s">
        <v>202</v>
      </c>
      <c r="C80" s="301">
        <v>23.655000000000001</v>
      </c>
      <c r="D80" s="302">
        <v>100.524</v>
      </c>
      <c r="E80" s="301">
        <v>3.0169999999999999</v>
      </c>
      <c r="F80" s="303">
        <v>30.327999999999999</v>
      </c>
      <c r="G80" s="301">
        <v>253.999</v>
      </c>
      <c r="H80" s="302">
        <v>360.41800000000001</v>
      </c>
      <c r="I80" s="301">
        <v>208.62299999999999</v>
      </c>
      <c r="J80" s="303">
        <v>417.90100000000001</v>
      </c>
      <c r="K80" s="304">
        <v>-230.34399999999999</v>
      </c>
      <c r="L80" s="305">
        <v>-259.89400000000001</v>
      </c>
    </row>
    <row r="81" spans="1:12" ht="16.5" customHeight="1" x14ac:dyDescent="0.2">
      <c r="A81" s="60" t="s">
        <v>203</v>
      </c>
      <c r="B81" s="97" t="s">
        <v>204</v>
      </c>
      <c r="C81" s="301">
        <v>1517.5229999999999</v>
      </c>
      <c r="D81" s="302">
        <v>1650.5640000000001</v>
      </c>
      <c r="E81" s="301">
        <v>1090.152</v>
      </c>
      <c r="F81" s="303">
        <v>1083.4639999999999</v>
      </c>
      <c r="G81" s="301">
        <v>7.3</v>
      </c>
      <c r="H81" s="302">
        <v>32.944000000000003</v>
      </c>
      <c r="I81" s="301">
        <v>2.5350000000000001</v>
      </c>
      <c r="J81" s="303">
        <v>12.034000000000001</v>
      </c>
      <c r="K81" s="304">
        <v>1510.223</v>
      </c>
      <c r="L81" s="305">
        <v>1617.6200000000001</v>
      </c>
    </row>
    <row r="82" spans="1:12" ht="16.5" customHeight="1" x14ac:dyDescent="0.2">
      <c r="A82" s="60" t="s">
        <v>205</v>
      </c>
      <c r="B82" s="97" t="s">
        <v>206</v>
      </c>
      <c r="C82" s="301">
        <v>69.506</v>
      </c>
      <c r="D82" s="302">
        <v>6.08</v>
      </c>
      <c r="E82" s="301">
        <v>165.7</v>
      </c>
      <c r="F82" s="303">
        <v>3</v>
      </c>
      <c r="G82" s="301">
        <v>74852.735000000001</v>
      </c>
      <c r="H82" s="302">
        <v>328.39699999999999</v>
      </c>
      <c r="I82" s="301">
        <v>351231.51299999998</v>
      </c>
      <c r="J82" s="303">
        <v>1008.1</v>
      </c>
      <c r="K82" s="304">
        <v>-74783.229000000007</v>
      </c>
      <c r="L82" s="305">
        <v>-322.31700000000001</v>
      </c>
    </row>
    <row r="83" spans="1:12" ht="16.5" customHeight="1" x14ac:dyDescent="0.2">
      <c r="A83" s="60" t="s">
        <v>207</v>
      </c>
      <c r="B83" s="97" t="s">
        <v>208</v>
      </c>
      <c r="C83" s="301">
        <v>0</v>
      </c>
      <c r="D83" s="302">
        <v>0</v>
      </c>
      <c r="E83" s="301">
        <v>0</v>
      </c>
      <c r="F83" s="303">
        <v>0</v>
      </c>
      <c r="G83" s="301">
        <v>523.73099999999999</v>
      </c>
      <c r="H83" s="302">
        <v>400</v>
      </c>
      <c r="I83" s="301">
        <v>2319.7600000000002</v>
      </c>
      <c r="J83" s="303">
        <v>601.67100000000005</v>
      </c>
      <c r="K83" s="304">
        <v>-523.73099999999999</v>
      </c>
      <c r="L83" s="305">
        <v>-400</v>
      </c>
    </row>
    <row r="84" spans="1:12" ht="16.5" customHeight="1" x14ac:dyDescent="0.2">
      <c r="A84" s="60" t="s">
        <v>209</v>
      </c>
      <c r="B84" s="97" t="s">
        <v>210</v>
      </c>
      <c r="C84" s="301">
        <v>4.9349999999999996</v>
      </c>
      <c r="D84" s="302">
        <v>0.47199999999999998</v>
      </c>
      <c r="E84" s="301">
        <v>8.0549999999999997</v>
      </c>
      <c r="F84" s="303">
        <v>0.125</v>
      </c>
      <c r="G84" s="301">
        <v>9922.4390000000003</v>
      </c>
      <c r="H84" s="302">
        <v>6288.7629999999999</v>
      </c>
      <c r="I84" s="301">
        <v>51344.084999999999</v>
      </c>
      <c r="J84" s="303">
        <v>31310.25</v>
      </c>
      <c r="K84" s="304">
        <v>-9917.5040000000008</v>
      </c>
      <c r="L84" s="305">
        <v>-6288.2910000000002</v>
      </c>
    </row>
    <row r="85" spans="1:12" ht="16.5" customHeight="1" x14ac:dyDescent="0.2">
      <c r="A85" s="60" t="s">
        <v>211</v>
      </c>
      <c r="B85" s="97" t="s">
        <v>212</v>
      </c>
      <c r="C85" s="301">
        <v>0</v>
      </c>
      <c r="D85" s="302">
        <v>0</v>
      </c>
      <c r="E85" s="301">
        <v>0</v>
      </c>
      <c r="F85" s="303">
        <v>0</v>
      </c>
      <c r="G85" s="301">
        <v>151.90199999999999</v>
      </c>
      <c r="H85" s="302">
        <v>72.662999999999997</v>
      </c>
      <c r="I85" s="301">
        <v>828.55</v>
      </c>
      <c r="J85" s="303">
        <v>368.32</v>
      </c>
      <c r="K85" s="304">
        <v>-151.90199999999999</v>
      </c>
      <c r="L85" s="305">
        <v>-72.662999999999997</v>
      </c>
    </row>
    <row r="86" spans="1:12" ht="16.5" customHeight="1" x14ac:dyDescent="0.2">
      <c r="A86" s="60" t="s">
        <v>213</v>
      </c>
      <c r="B86" s="97" t="s">
        <v>214</v>
      </c>
      <c r="C86" s="301">
        <v>55.732999999999997</v>
      </c>
      <c r="D86" s="302">
        <v>0</v>
      </c>
      <c r="E86" s="301">
        <v>61.366999999999997</v>
      </c>
      <c r="F86" s="303">
        <v>0</v>
      </c>
      <c r="G86" s="301">
        <v>129155.23</v>
      </c>
      <c r="H86" s="302">
        <v>14952.884</v>
      </c>
      <c r="I86" s="301">
        <v>597718.99</v>
      </c>
      <c r="J86" s="303">
        <v>4004.924</v>
      </c>
      <c r="K86" s="304">
        <v>-129099.497</v>
      </c>
      <c r="L86" s="305">
        <v>-14952.884</v>
      </c>
    </row>
    <row r="87" spans="1:12" ht="16.5" customHeight="1" x14ac:dyDescent="0.2">
      <c r="A87" s="60" t="s">
        <v>215</v>
      </c>
      <c r="B87" s="97" t="s">
        <v>216</v>
      </c>
      <c r="C87" s="301">
        <v>85.778000000000006</v>
      </c>
      <c r="D87" s="302">
        <v>24.844999999999999</v>
      </c>
      <c r="E87" s="301">
        <v>118.306</v>
      </c>
      <c r="F87" s="303">
        <v>19.794</v>
      </c>
      <c r="G87" s="301">
        <v>1.5469999999999999</v>
      </c>
      <c r="H87" s="302">
        <v>1.774</v>
      </c>
      <c r="I87" s="301">
        <v>1.1519999999999999</v>
      </c>
      <c r="J87" s="303">
        <v>1.1519999999999999</v>
      </c>
      <c r="K87" s="304">
        <v>84.231000000000009</v>
      </c>
      <c r="L87" s="305">
        <v>23.070999999999998</v>
      </c>
    </row>
    <row r="88" spans="1:12" ht="16.5" customHeight="1" x14ac:dyDescent="0.2">
      <c r="A88" s="60" t="s">
        <v>217</v>
      </c>
      <c r="B88" s="97" t="s">
        <v>218</v>
      </c>
      <c r="C88" s="301">
        <v>0</v>
      </c>
      <c r="D88" s="302">
        <v>9.1999999999999998E-2</v>
      </c>
      <c r="E88" s="301">
        <v>0</v>
      </c>
      <c r="F88" s="303">
        <v>8.0000000000000002E-3</v>
      </c>
      <c r="G88" s="301">
        <v>1692.2650000000001</v>
      </c>
      <c r="H88" s="302">
        <v>1130.739</v>
      </c>
      <c r="I88" s="301">
        <v>5932.1660000000002</v>
      </c>
      <c r="J88" s="303">
        <v>4423.87</v>
      </c>
      <c r="K88" s="304">
        <v>-1692.2650000000001</v>
      </c>
      <c r="L88" s="305">
        <v>-1130.6469999999999</v>
      </c>
    </row>
    <row r="89" spans="1:12" ht="16.5" customHeight="1" x14ac:dyDescent="0.2">
      <c r="A89" s="60" t="s">
        <v>219</v>
      </c>
      <c r="B89" s="97" t="s">
        <v>220</v>
      </c>
      <c r="C89" s="301">
        <v>10.234</v>
      </c>
      <c r="D89" s="302">
        <v>19.774000000000001</v>
      </c>
      <c r="E89" s="301">
        <v>4.7</v>
      </c>
      <c r="F89" s="303">
        <v>9.7959999999999994</v>
      </c>
      <c r="G89" s="301">
        <v>3146.34</v>
      </c>
      <c r="H89" s="302">
        <v>5762.5389999999998</v>
      </c>
      <c r="I89" s="301">
        <v>11096.460999999999</v>
      </c>
      <c r="J89" s="303">
        <v>23863.182000000001</v>
      </c>
      <c r="K89" s="304">
        <v>-3136.1060000000002</v>
      </c>
      <c r="L89" s="305">
        <v>-5742.7649999999994</v>
      </c>
    </row>
    <row r="90" spans="1:12" ht="16.5" customHeight="1" x14ac:dyDescent="0.2">
      <c r="A90" s="60" t="s">
        <v>221</v>
      </c>
      <c r="B90" s="97" t="s">
        <v>222</v>
      </c>
      <c r="C90" s="301">
        <v>0.92200000000000004</v>
      </c>
      <c r="D90" s="302">
        <v>3.9E-2</v>
      </c>
      <c r="E90" s="301">
        <v>0.84499999999999997</v>
      </c>
      <c r="F90" s="303">
        <v>2.7E-2</v>
      </c>
      <c r="G90" s="301">
        <v>5278.8729999999996</v>
      </c>
      <c r="H90" s="302">
        <v>0.05</v>
      </c>
      <c r="I90" s="301">
        <v>16354.956</v>
      </c>
      <c r="J90" s="303">
        <v>0.01</v>
      </c>
      <c r="K90" s="304">
        <v>-5277.951</v>
      </c>
      <c r="L90" s="305">
        <v>-1.1000000000000003E-2</v>
      </c>
    </row>
    <row r="91" spans="1:12" ht="16.5" customHeight="1" x14ac:dyDescent="0.2">
      <c r="A91" s="60" t="s">
        <v>223</v>
      </c>
      <c r="B91" s="97" t="s">
        <v>224</v>
      </c>
      <c r="C91" s="301">
        <v>19.896000000000001</v>
      </c>
      <c r="D91" s="302">
        <v>3.4079999999999999</v>
      </c>
      <c r="E91" s="301">
        <v>9.8119999999999994</v>
      </c>
      <c r="F91" s="303">
        <v>2.048</v>
      </c>
      <c r="G91" s="301">
        <v>464.27499999999998</v>
      </c>
      <c r="H91" s="302">
        <v>141.965</v>
      </c>
      <c r="I91" s="301">
        <v>783.827</v>
      </c>
      <c r="J91" s="303">
        <v>107.5</v>
      </c>
      <c r="K91" s="304">
        <v>-444.37899999999996</v>
      </c>
      <c r="L91" s="305">
        <v>-138.55700000000002</v>
      </c>
    </row>
    <row r="92" spans="1:12" ht="16.5" customHeight="1" x14ac:dyDescent="0.2">
      <c r="A92" s="60" t="s">
        <v>225</v>
      </c>
      <c r="B92" s="97" t="s">
        <v>226</v>
      </c>
      <c r="C92" s="301">
        <v>328.57499999999999</v>
      </c>
      <c r="D92" s="302">
        <v>13.34</v>
      </c>
      <c r="E92" s="301">
        <v>161.821</v>
      </c>
      <c r="F92" s="303">
        <v>22.533000000000001</v>
      </c>
      <c r="G92" s="301">
        <v>386.53699999999998</v>
      </c>
      <c r="H92" s="302">
        <v>224.85</v>
      </c>
      <c r="I92" s="301">
        <v>834.74099999999999</v>
      </c>
      <c r="J92" s="303">
        <v>565.05999999999995</v>
      </c>
      <c r="K92" s="304">
        <v>-57.961999999999989</v>
      </c>
      <c r="L92" s="305">
        <v>-211.51</v>
      </c>
    </row>
    <row r="93" spans="1:12" ht="16.5" customHeight="1" x14ac:dyDescent="0.2">
      <c r="A93" s="60" t="s">
        <v>227</v>
      </c>
      <c r="B93" s="97" t="s">
        <v>228</v>
      </c>
      <c r="C93" s="301">
        <v>21.358000000000001</v>
      </c>
      <c r="D93" s="302">
        <v>35.985999999999997</v>
      </c>
      <c r="E93" s="301">
        <v>14.162000000000001</v>
      </c>
      <c r="F93" s="303">
        <v>45.542000000000002</v>
      </c>
      <c r="G93" s="301">
        <v>4807.9129999999996</v>
      </c>
      <c r="H93" s="302">
        <v>2919.739</v>
      </c>
      <c r="I93" s="301">
        <v>7705.3789999999999</v>
      </c>
      <c r="J93" s="303">
        <v>5332.3969999999999</v>
      </c>
      <c r="K93" s="304">
        <v>-4786.5549999999994</v>
      </c>
      <c r="L93" s="305">
        <v>-2883.7530000000002</v>
      </c>
    </row>
    <row r="94" spans="1:12" ht="16.5" customHeight="1" x14ac:dyDescent="0.2">
      <c r="A94" s="60" t="s">
        <v>229</v>
      </c>
      <c r="B94" s="97" t="s">
        <v>230</v>
      </c>
      <c r="C94" s="301">
        <v>2.0430000000000001</v>
      </c>
      <c r="D94" s="302">
        <v>0</v>
      </c>
      <c r="E94" s="301">
        <v>1.75</v>
      </c>
      <c r="F94" s="303">
        <v>0</v>
      </c>
      <c r="G94" s="301">
        <v>1.2E-2</v>
      </c>
      <c r="H94" s="302">
        <v>0</v>
      </c>
      <c r="I94" s="301">
        <v>2E-3</v>
      </c>
      <c r="J94" s="303">
        <v>0</v>
      </c>
      <c r="K94" s="304">
        <v>2.0310000000000001</v>
      </c>
      <c r="L94" s="305">
        <v>0</v>
      </c>
    </row>
    <row r="95" spans="1:12" ht="16.5" customHeight="1" x14ac:dyDescent="0.2">
      <c r="A95" s="60" t="s">
        <v>231</v>
      </c>
      <c r="B95" s="97" t="s">
        <v>232</v>
      </c>
      <c r="C95" s="301">
        <v>37.279000000000003</v>
      </c>
      <c r="D95" s="302">
        <v>15.028</v>
      </c>
      <c r="E95" s="301">
        <v>10.065</v>
      </c>
      <c r="F95" s="303">
        <v>4.97</v>
      </c>
      <c r="G95" s="301">
        <v>17.359000000000002</v>
      </c>
      <c r="H95" s="302">
        <v>0.308</v>
      </c>
      <c r="I95" s="301">
        <v>43.529000000000003</v>
      </c>
      <c r="J95" s="303">
        <v>0.48</v>
      </c>
      <c r="K95" s="304">
        <v>19.920000000000002</v>
      </c>
      <c r="L95" s="305">
        <v>14.72</v>
      </c>
    </row>
    <row r="96" spans="1:12" ht="16.5" customHeight="1" x14ac:dyDescent="0.2">
      <c r="A96" s="60" t="s">
        <v>233</v>
      </c>
      <c r="B96" s="97" t="s">
        <v>234</v>
      </c>
      <c r="C96" s="301">
        <v>1097.1780000000001</v>
      </c>
      <c r="D96" s="302">
        <v>973.96299999999997</v>
      </c>
      <c r="E96" s="301">
        <v>1158.3</v>
      </c>
      <c r="F96" s="303">
        <v>1062.0250000000001</v>
      </c>
      <c r="G96" s="301">
        <v>6950.058</v>
      </c>
      <c r="H96" s="302">
        <v>5739.6540000000005</v>
      </c>
      <c r="I96" s="301">
        <v>11289.674999999999</v>
      </c>
      <c r="J96" s="303">
        <v>13120.32</v>
      </c>
      <c r="K96" s="304">
        <v>-5852.88</v>
      </c>
      <c r="L96" s="305">
        <v>-4765.6910000000007</v>
      </c>
    </row>
    <row r="97" spans="1:12" ht="16.5" customHeight="1" x14ac:dyDescent="0.2">
      <c r="A97" s="60" t="s">
        <v>235</v>
      </c>
      <c r="B97" s="97" t="s">
        <v>236</v>
      </c>
      <c r="C97" s="301">
        <v>102.70099999999999</v>
      </c>
      <c r="D97" s="302">
        <v>115.084</v>
      </c>
      <c r="E97" s="301">
        <v>29.253</v>
      </c>
      <c r="F97" s="303">
        <v>103.703</v>
      </c>
      <c r="G97" s="301">
        <v>6004.4719999999998</v>
      </c>
      <c r="H97" s="302">
        <v>3469.31</v>
      </c>
      <c r="I97" s="301">
        <v>7263.1790000000001</v>
      </c>
      <c r="J97" s="303">
        <v>6667.09</v>
      </c>
      <c r="K97" s="304">
        <v>-5901.7709999999997</v>
      </c>
      <c r="L97" s="305">
        <v>-3354.2260000000001</v>
      </c>
    </row>
    <row r="98" spans="1:12" ht="16.5" customHeight="1" x14ac:dyDescent="0.2">
      <c r="A98" s="60" t="s">
        <v>237</v>
      </c>
      <c r="B98" s="97" t="s">
        <v>238</v>
      </c>
      <c r="C98" s="301">
        <v>675.67200000000003</v>
      </c>
      <c r="D98" s="302">
        <v>625.90700000000004</v>
      </c>
      <c r="E98" s="301">
        <v>317.99</v>
      </c>
      <c r="F98" s="303">
        <v>373.16500000000002</v>
      </c>
      <c r="G98" s="301">
        <v>0</v>
      </c>
      <c r="H98" s="302">
        <v>0</v>
      </c>
      <c r="I98" s="301">
        <v>0</v>
      </c>
      <c r="J98" s="303">
        <v>0</v>
      </c>
      <c r="K98" s="304">
        <v>675.67200000000003</v>
      </c>
      <c r="L98" s="305">
        <v>625.90700000000004</v>
      </c>
    </row>
    <row r="99" spans="1:12" ht="16.5" customHeight="1" x14ac:dyDescent="0.2">
      <c r="A99" s="60" t="s">
        <v>239</v>
      </c>
      <c r="B99" s="97" t="s">
        <v>240</v>
      </c>
      <c r="C99" s="301">
        <v>29.347999999999999</v>
      </c>
      <c r="D99" s="302">
        <v>0</v>
      </c>
      <c r="E99" s="301">
        <v>1.0109999999999999</v>
      </c>
      <c r="F99" s="303">
        <v>0</v>
      </c>
      <c r="G99" s="301">
        <v>59761.031000000003</v>
      </c>
      <c r="H99" s="302">
        <v>59219.076999999997</v>
      </c>
      <c r="I99" s="301">
        <v>147122.57500000001</v>
      </c>
      <c r="J99" s="303">
        <v>149992.19899999999</v>
      </c>
      <c r="K99" s="304">
        <v>-59731.683000000005</v>
      </c>
      <c r="L99" s="305">
        <v>-59219.076999999997</v>
      </c>
    </row>
    <row r="100" spans="1:12" ht="16.5" customHeight="1" x14ac:dyDescent="0.2">
      <c r="A100" s="60" t="s">
        <v>241</v>
      </c>
      <c r="B100" s="97" t="s">
        <v>242</v>
      </c>
      <c r="C100" s="301">
        <v>156.857</v>
      </c>
      <c r="D100" s="302">
        <v>397.71300000000002</v>
      </c>
      <c r="E100" s="301">
        <v>91.837999999999994</v>
      </c>
      <c r="F100" s="303">
        <v>213.75</v>
      </c>
      <c r="G100" s="301">
        <v>0</v>
      </c>
      <c r="H100" s="302">
        <v>0</v>
      </c>
      <c r="I100" s="301">
        <v>0</v>
      </c>
      <c r="J100" s="303">
        <v>0</v>
      </c>
      <c r="K100" s="304">
        <v>156.857</v>
      </c>
      <c r="L100" s="305">
        <v>397.71300000000002</v>
      </c>
    </row>
    <row r="101" spans="1:12" ht="16.5" customHeight="1" x14ac:dyDescent="0.2">
      <c r="A101" s="60" t="s">
        <v>245</v>
      </c>
      <c r="B101" s="97" t="s">
        <v>246</v>
      </c>
      <c r="C101" s="301">
        <v>0</v>
      </c>
      <c r="D101" s="302">
        <v>16.433</v>
      </c>
      <c r="E101" s="301">
        <v>0</v>
      </c>
      <c r="F101" s="303">
        <v>7.2450000000000001</v>
      </c>
      <c r="G101" s="301">
        <v>3406.9960000000001</v>
      </c>
      <c r="H101" s="302">
        <v>13535.946</v>
      </c>
      <c r="I101" s="301">
        <v>8135.3140000000003</v>
      </c>
      <c r="J101" s="303">
        <v>23971.543000000001</v>
      </c>
      <c r="K101" s="304">
        <v>-3406.9960000000001</v>
      </c>
      <c r="L101" s="305">
        <v>-13519.512999999999</v>
      </c>
    </row>
    <row r="102" spans="1:12" ht="16.5" customHeight="1" x14ac:dyDescent="0.2">
      <c r="A102" s="60" t="s">
        <v>247</v>
      </c>
      <c r="B102" s="97" t="s">
        <v>248</v>
      </c>
      <c r="C102" s="301">
        <v>36.048999999999999</v>
      </c>
      <c r="D102" s="302">
        <v>0.38100000000000001</v>
      </c>
      <c r="E102" s="301">
        <v>25.538</v>
      </c>
      <c r="F102" s="303">
        <v>0.105</v>
      </c>
      <c r="G102" s="301">
        <v>39331.985000000001</v>
      </c>
      <c r="H102" s="302">
        <v>0</v>
      </c>
      <c r="I102" s="301">
        <v>75213.614000000001</v>
      </c>
      <c r="J102" s="303">
        <v>0</v>
      </c>
      <c r="K102" s="304">
        <v>-39295.936000000002</v>
      </c>
      <c r="L102" s="305">
        <v>0.38100000000000001</v>
      </c>
    </row>
    <row r="103" spans="1:12" ht="16.5" customHeight="1" x14ac:dyDescent="0.2">
      <c r="A103" s="60" t="s">
        <v>249</v>
      </c>
      <c r="B103" s="97" t="s">
        <v>250</v>
      </c>
      <c r="C103" s="301">
        <v>1.3360000000000001</v>
      </c>
      <c r="D103" s="302">
        <v>0</v>
      </c>
      <c r="E103" s="301">
        <v>0.107</v>
      </c>
      <c r="F103" s="303">
        <v>0</v>
      </c>
      <c r="G103" s="301">
        <v>1197.463</v>
      </c>
      <c r="H103" s="302">
        <v>1.84</v>
      </c>
      <c r="I103" s="301">
        <v>1641.6610000000001</v>
      </c>
      <c r="J103" s="303">
        <v>0.83</v>
      </c>
      <c r="K103" s="304">
        <v>-1196.127</v>
      </c>
      <c r="L103" s="305">
        <v>-1.84</v>
      </c>
    </row>
    <row r="104" spans="1:12" ht="16.5" customHeight="1" x14ac:dyDescent="0.2">
      <c r="A104" s="60" t="s">
        <v>251</v>
      </c>
      <c r="B104" s="97" t="s">
        <v>252</v>
      </c>
      <c r="C104" s="301">
        <v>1537.047</v>
      </c>
      <c r="D104" s="302">
        <v>780.66399999999999</v>
      </c>
      <c r="E104" s="301">
        <v>1005.905</v>
      </c>
      <c r="F104" s="303">
        <v>426.96300000000002</v>
      </c>
      <c r="G104" s="301">
        <v>1582.5630000000001</v>
      </c>
      <c r="H104" s="302">
        <v>2682.1640000000002</v>
      </c>
      <c r="I104" s="301">
        <v>1123.585</v>
      </c>
      <c r="J104" s="303">
        <v>4440.3</v>
      </c>
      <c r="K104" s="304">
        <v>-45.516000000000076</v>
      </c>
      <c r="L104" s="305">
        <v>-1901.5000000000002</v>
      </c>
    </row>
    <row r="105" spans="1:12" ht="16.5" customHeight="1" x14ac:dyDescent="0.2">
      <c r="A105" s="60" t="s">
        <v>253</v>
      </c>
      <c r="B105" s="97" t="s">
        <v>254</v>
      </c>
      <c r="C105" s="301">
        <v>2.3090000000000002</v>
      </c>
      <c r="D105" s="302">
        <v>3.641</v>
      </c>
      <c r="E105" s="301">
        <v>0.47</v>
      </c>
      <c r="F105" s="303">
        <v>0.66600000000000004</v>
      </c>
      <c r="G105" s="301">
        <v>11.536</v>
      </c>
      <c r="H105" s="302">
        <v>17</v>
      </c>
      <c r="I105" s="301">
        <v>43.2</v>
      </c>
      <c r="J105" s="303">
        <v>44</v>
      </c>
      <c r="K105" s="304">
        <v>-9.2270000000000003</v>
      </c>
      <c r="L105" s="305">
        <v>-13.359</v>
      </c>
    </row>
    <row r="106" spans="1:12" ht="16.5" customHeight="1" x14ac:dyDescent="0.2">
      <c r="A106" s="60" t="s">
        <v>255</v>
      </c>
      <c r="B106" s="97" t="s">
        <v>256</v>
      </c>
      <c r="C106" s="301">
        <v>1119.3599999999999</v>
      </c>
      <c r="D106" s="302">
        <v>569.38300000000004</v>
      </c>
      <c r="E106" s="301">
        <v>140.32</v>
      </c>
      <c r="F106" s="303">
        <v>51.393000000000001</v>
      </c>
      <c r="G106" s="301">
        <v>156.12100000000001</v>
      </c>
      <c r="H106" s="302">
        <v>73.831000000000003</v>
      </c>
      <c r="I106" s="301">
        <v>36.009</v>
      </c>
      <c r="J106" s="303">
        <v>27.763999999999999</v>
      </c>
      <c r="K106" s="304">
        <v>963.23899999999992</v>
      </c>
      <c r="L106" s="305">
        <v>495.55200000000002</v>
      </c>
    </row>
    <row r="107" spans="1:12" ht="16.5" customHeight="1" x14ac:dyDescent="0.2">
      <c r="A107" s="60" t="s">
        <v>257</v>
      </c>
      <c r="B107" s="97" t="s">
        <v>258</v>
      </c>
      <c r="C107" s="301">
        <v>891.64700000000005</v>
      </c>
      <c r="D107" s="302">
        <v>682.37400000000002</v>
      </c>
      <c r="E107" s="301">
        <v>56.463999999999999</v>
      </c>
      <c r="F107" s="303">
        <v>54.33</v>
      </c>
      <c r="G107" s="301">
        <v>0</v>
      </c>
      <c r="H107" s="302">
        <v>0</v>
      </c>
      <c r="I107" s="301">
        <v>0</v>
      </c>
      <c r="J107" s="303">
        <v>0</v>
      </c>
      <c r="K107" s="304">
        <v>891.64700000000005</v>
      </c>
      <c r="L107" s="305">
        <v>682.37400000000002</v>
      </c>
    </row>
    <row r="108" spans="1:12" ht="16.5" customHeight="1" x14ac:dyDescent="0.2">
      <c r="A108" s="60" t="s">
        <v>259</v>
      </c>
      <c r="B108" s="97" t="s">
        <v>260</v>
      </c>
      <c r="C108" s="301">
        <v>737.18700000000001</v>
      </c>
      <c r="D108" s="302">
        <v>686.23</v>
      </c>
      <c r="E108" s="301">
        <v>196.578</v>
      </c>
      <c r="F108" s="303">
        <v>187.23599999999999</v>
      </c>
      <c r="G108" s="301">
        <v>7231.1310000000003</v>
      </c>
      <c r="H108" s="302">
        <v>6750.6689999999999</v>
      </c>
      <c r="I108" s="301">
        <v>2372.65</v>
      </c>
      <c r="J108" s="303">
        <v>2473.1260000000002</v>
      </c>
      <c r="K108" s="304">
        <v>-6493.9440000000004</v>
      </c>
      <c r="L108" s="305">
        <v>-6064.4390000000003</v>
      </c>
    </row>
    <row r="109" spans="1:12" ht="16.5" customHeight="1" x14ac:dyDescent="0.2">
      <c r="A109" s="60" t="s">
        <v>261</v>
      </c>
      <c r="B109" s="97" t="s">
        <v>262</v>
      </c>
      <c r="C109" s="301">
        <v>38.284999999999997</v>
      </c>
      <c r="D109" s="302">
        <v>19.582999999999998</v>
      </c>
      <c r="E109" s="301">
        <v>4.0419999999999998</v>
      </c>
      <c r="F109" s="303">
        <v>8.7420000000000009</v>
      </c>
      <c r="G109" s="301">
        <v>715.42600000000004</v>
      </c>
      <c r="H109" s="302">
        <v>1143.2080000000001</v>
      </c>
      <c r="I109" s="301">
        <v>126.673</v>
      </c>
      <c r="J109" s="303">
        <v>164.07300000000001</v>
      </c>
      <c r="K109" s="304">
        <v>-677.14100000000008</v>
      </c>
      <c r="L109" s="305">
        <v>-1123.625</v>
      </c>
    </row>
    <row r="110" spans="1:12" ht="16.5" customHeight="1" x14ac:dyDescent="0.2">
      <c r="A110" s="60" t="s">
        <v>263</v>
      </c>
      <c r="B110" s="97" t="s">
        <v>264</v>
      </c>
      <c r="C110" s="301">
        <v>0</v>
      </c>
      <c r="D110" s="302">
        <v>1.2</v>
      </c>
      <c r="E110" s="301">
        <v>0</v>
      </c>
      <c r="F110" s="303">
        <v>1</v>
      </c>
      <c r="G110" s="301">
        <v>46.488999999999997</v>
      </c>
      <c r="H110" s="302">
        <v>79.155000000000001</v>
      </c>
      <c r="I110" s="301">
        <v>318.64999999999998</v>
      </c>
      <c r="J110" s="303">
        <v>357.68</v>
      </c>
      <c r="K110" s="304">
        <v>-46.488999999999997</v>
      </c>
      <c r="L110" s="305">
        <v>-77.954999999999998</v>
      </c>
    </row>
    <row r="111" spans="1:12" ht="16.5" customHeight="1" x14ac:dyDescent="0.2">
      <c r="A111" s="60" t="s">
        <v>265</v>
      </c>
      <c r="B111" s="97" t="s">
        <v>266</v>
      </c>
      <c r="C111" s="301">
        <v>52.850999999999999</v>
      </c>
      <c r="D111" s="302">
        <v>66.817999999999998</v>
      </c>
      <c r="E111" s="301">
        <v>51.331000000000003</v>
      </c>
      <c r="F111" s="303">
        <v>60.122999999999998</v>
      </c>
      <c r="G111" s="301">
        <v>542.59799999999996</v>
      </c>
      <c r="H111" s="302">
        <v>540.13199999999995</v>
      </c>
      <c r="I111" s="301">
        <v>1554.18</v>
      </c>
      <c r="J111" s="303">
        <v>1430.627</v>
      </c>
      <c r="K111" s="304">
        <v>-489.74699999999996</v>
      </c>
      <c r="L111" s="305">
        <v>-473.31399999999996</v>
      </c>
    </row>
    <row r="112" spans="1:12" ht="16.5" customHeight="1" x14ac:dyDescent="0.2">
      <c r="A112" s="60" t="s">
        <v>267</v>
      </c>
      <c r="B112" s="97" t="s">
        <v>268</v>
      </c>
      <c r="C112" s="301">
        <v>37.01</v>
      </c>
      <c r="D112" s="302">
        <v>7.5579999999999998</v>
      </c>
      <c r="E112" s="301">
        <v>2.6779999999999999</v>
      </c>
      <c r="F112" s="303">
        <v>0.28499999999999998</v>
      </c>
      <c r="G112" s="301">
        <v>0</v>
      </c>
      <c r="H112" s="302">
        <v>2.4449999999999998</v>
      </c>
      <c r="I112" s="301">
        <v>0</v>
      </c>
      <c r="J112" s="303">
        <v>3.4929999999999999</v>
      </c>
      <c r="K112" s="304">
        <v>37.01</v>
      </c>
      <c r="L112" s="305">
        <v>5.1129999999999995</v>
      </c>
    </row>
    <row r="113" spans="1:12" ht="16.5" customHeight="1" x14ac:dyDescent="0.2">
      <c r="A113" s="60" t="s">
        <v>269</v>
      </c>
      <c r="B113" s="97" t="s">
        <v>270</v>
      </c>
      <c r="C113" s="301">
        <v>1290.117</v>
      </c>
      <c r="D113" s="302">
        <v>938.92200000000003</v>
      </c>
      <c r="E113" s="301">
        <v>96.790999999999997</v>
      </c>
      <c r="F113" s="303">
        <v>81.864000000000004</v>
      </c>
      <c r="G113" s="301">
        <v>463.27499999999998</v>
      </c>
      <c r="H113" s="302">
        <v>956.65</v>
      </c>
      <c r="I113" s="301">
        <v>153.483</v>
      </c>
      <c r="J113" s="303">
        <v>328.90300000000002</v>
      </c>
      <c r="K113" s="304">
        <v>826.84199999999998</v>
      </c>
      <c r="L113" s="305">
        <v>-17.727999999999952</v>
      </c>
    </row>
    <row r="114" spans="1:12" ht="16.5" customHeight="1" x14ac:dyDescent="0.2">
      <c r="A114" s="60" t="s">
        <v>271</v>
      </c>
      <c r="B114" s="97" t="s">
        <v>272</v>
      </c>
      <c r="C114" s="301">
        <v>47.305</v>
      </c>
      <c r="D114" s="302">
        <v>62.103000000000002</v>
      </c>
      <c r="E114" s="301">
        <v>34.014000000000003</v>
      </c>
      <c r="F114" s="303">
        <v>46.203000000000003</v>
      </c>
      <c r="G114" s="301">
        <v>72.400000000000006</v>
      </c>
      <c r="H114" s="302">
        <v>59.451999999999998</v>
      </c>
      <c r="I114" s="301">
        <v>208.602</v>
      </c>
      <c r="J114" s="303">
        <v>69.372</v>
      </c>
      <c r="K114" s="304">
        <v>-25.095000000000006</v>
      </c>
      <c r="L114" s="305">
        <v>2.6510000000000034</v>
      </c>
    </row>
    <row r="115" spans="1:12" ht="16.5" customHeight="1" x14ac:dyDescent="0.2">
      <c r="A115" s="60" t="s">
        <v>273</v>
      </c>
      <c r="B115" s="97" t="s">
        <v>274</v>
      </c>
      <c r="C115" s="301">
        <v>63.372999999999998</v>
      </c>
      <c r="D115" s="302">
        <v>30.254000000000001</v>
      </c>
      <c r="E115" s="301">
        <v>39.125</v>
      </c>
      <c r="F115" s="303">
        <v>8.8580000000000005</v>
      </c>
      <c r="G115" s="301">
        <v>45483.883999999998</v>
      </c>
      <c r="H115" s="302">
        <v>31025.438999999998</v>
      </c>
      <c r="I115" s="301">
        <v>334041.94900000002</v>
      </c>
      <c r="J115" s="303">
        <v>291353.45400000003</v>
      </c>
      <c r="K115" s="304">
        <v>-45420.510999999999</v>
      </c>
      <c r="L115" s="305">
        <v>-30995.184999999998</v>
      </c>
    </row>
    <row r="116" spans="1:12" ht="16.5" customHeight="1" x14ac:dyDescent="0.2">
      <c r="A116" s="60" t="s">
        <v>275</v>
      </c>
      <c r="B116" s="97" t="s">
        <v>276</v>
      </c>
      <c r="C116" s="301">
        <v>0</v>
      </c>
      <c r="D116" s="302">
        <v>5.0380000000000003</v>
      </c>
      <c r="E116" s="301">
        <v>0</v>
      </c>
      <c r="F116" s="303">
        <v>0.14399999999999999</v>
      </c>
      <c r="G116" s="301">
        <v>11869.465</v>
      </c>
      <c r="H116" s="302">
        <v>14176.514999999999</v>
      </c>
      <c r="I116" s="301">
        <v>15778.43</v>
      </c>
      <c r="J116" s="303">
        <v>19102.73</v>
      </c>
      <c r="K116" s="304">
        <v>-11869.465</v>
      </c>
      <c r="L116" s="305">
        <v>-14171.476999999999</v>
      </c>
    </row>
    <row r="117" spans="1:12" ht="16.5" customHeight="1" x14ac:dyDescent="0.2">
      <c r="A117" s="60" t="s">
        <v>277</v>
      </c>
      <c r="B117" s="97" t="s">
        <v>278</v>
      </c>
      <c r="C117" s="301">
        <v>1430.0429999999999</v>
      </c>
      <c r="D117" s="302">
        <v>2787.9259999999999</v>
      </c>
      <c r="E117" s="301">
        <v>2859.7710000000002</v>
      </c>
      <c r="F117" s="303">
        <v>3977.712</v>
      </c>
      <c r="G117" s="301">
        <v>254.48</v>
      </c>
      <c r="H117" s="302">
        <v>418.56799999999998</v>
      </c>
      <c r="I117" s="301">
        <v>293.7</v>
      </c>
      <c r="J117" s="303">
        <v>453.98</v>
      </c>
      <c r="K117" s="304">
        <v>1175.5629999999999</v>
      </c>
      <c r="L117" s="305">
        <v>2369.3580000000002</v>
      </c>
    </row>
    <row r="118" spans="1:12" ht="16.5" customHeight="1" x14ac:dyDescent="0.2">
      <c r="A118" s="60" t="s">
        <v>281</v>
      </c>
      <c r="B118" s="97" t="s">
        <v>282</v>
      </c>
      <c r="C118" s="301">
        <v>19.324000000000002</v>
      </c>
      <c r="D118" s="302">
        <v>519.37900000000002</v>
      </c>
      <c r="E118" s="301">
        <v>0.76</v>
      </c>
      <c r="F118" s="303">
        <v>183.423</v>
      </c>
      <c r="G118" s="301">
        <v>0</v>
      </c>
      <c r="H118" s="302">
        <v>0</v>
      </c>
      <c r="I118" s="301">
        <v>0</v>
      </c>
      <c r="J118" s="303">
        <v>0</v>
      </c>
      <c r="K118" s="304">
        <v>19.324000000000002</v>
      </c>
      <c r="L118" s="305">
        <v>519.37900000000002</v>
      </c>
    </row>
    <row r="119" spans="1:12" ht="16.5" customHeight="1" x14ac:dyDescent="0.2">
      <c r="A119" s="60" t="s">
        <v>283</v>
      </c>
      <c r="B119" s="97" t="s">
        <v>284</v>
      </c>
      <c r="C119" s="301">
        <v>0</v>
      </c>
      <c r="D119" s="302">
        <v>10.8</v>
      </c>
      <c r="E119" s="301">
        <v>0</v>
      </c>
      <c r="F119" s="303">
        <v>0.9</v>
      </c>
      <c r="G119" s="301">
        <v>0</v>
      </c>
      <c r="H119" s="302">
        <v>0</v>
      </c>
      <c r="I119" s="301">
        <v>0</v>
      </c>
      <c r="J119" s="303">
        <v>0</v>
      </c>
      <c r="K119" s="304">
        <v>0</v>
      </c>
      <c r="L119" s="305">
        <v>10.8</v>
      </c>
    </row>
    <row r="120" spans="1:12" ht="16.5" customHeight="1" x14ac:dyDescent="0.2">
      <c r="A120" s="60" t="s">
        <v>287</v>
      </c>
      <c r="B120" s="97" t="s">
        <v>288</v>
      </c>
      <c r="C120" s="301">
        <v>38.091000000000001</v>
      </c>
      <c r="D120" s="302">
        <v>115.703</v>
      </c>
      <c r="E120" s="301">
        <v>11.021000000000001</v>
      </c>
      <c r="F120" s="303">
        <v>25.26</v>
      </c>
      <c r="G120" s="301">
        <v>177536.46599999999</v>
      </c>
      <c r="H120" s="302">
        <v>226191.06899999999</v>
      </c>
      <c r="I120" s="301">
        <v>217471.42</v>
      </c>
      <c r="J120" s="303">
        <v>282731.13699999999</v>
      </c>
      <c r="K120" s="304">
        <v>-177498.375</v>
      </c>
      <c r="L120" s="305">
        <v>-226075.36599999998</v>
      </c>
    </row>
    <row r="121" spans="1:12" ht="16.5" customHeight="1" x14ac:dyDescent="0.2">
      <c r="A121" s="60" t="s">
        <v>289</v>
      </c>
      <c r="B121" s="97" t="s">
        <v>290</v>
      </c>
      <c r="C121" s="301">
        <v>1E-3</v>
      </c>
      <c r="D121" s="302">
        <v>5.0999999999999997E-2</v>
      </c>
      <c r="E121" s="301">
        <v>0</v>
      </c>
      <c r="F121" s="303">
        <v>0</v>
      </c>
      <c r="G121" s="301">
        <v>0</v>
      </c>
      <c r="H121" s="302">
        <v>0.46899999999999997</v>
      </c>
      <c r="I121" s="301">
        <v>0</v>
      </c>
      <c r="J121" s="303">
        <v>0.08</v>
      </c>
      <c r="K121" s="304">
        <v>1E-3</v>
      </c>
      <c r="L121" s="305">
        <v>-0.41799999999999998</v>
      </c>
    </row>
    <row r="122" spans="1:12" ht="16.5" customHeight="1" x14ac:dyDescent="0.2">
      <c r="A122" s="60" t="s">
        <v>291</v>
      </c>
      <c r="B122" s="97" t="s">
        <v>292</v>
      </c>
      <c r="C122" s="301">
        <v>830.88199999999995</v>
      </c>
      <c r="D122" s="302">
        <v>395.35</v>
      </c>
      <c r="E122" s="301">
        <v>122.574</v>
      </c>
      <c r="F122" s="303">
        <v>44.097000000000001</v>
      </c>
      <c r="G122" s="301">
        <v>0</v>
      </c>
      <c r="H122" s="302">
        <v>0</v>
      </c>
      <c r="I122" s="301">
        <v>0</v>
      </c>
      <c r="J122" s="303">
        <v>0</v>
      </c>
      <c r="K122" s="304">
        <v>830.88199999999995</v>
      </c>
      <c r="L122" s="305">
        <v>395.35</v>
      </c>
    </row>
    <row r="123" spans="1:12" ht="16.5" customHeight="1" x14ac:dyDescent="0.2">
      <c r="A123" s="60" t="s">
        <v>293</v>
      </c>
      <c r="B123" s="97" t="s">
        <v>294</v>
      </c>
      <c r="C123" s="301">
        <v>61.24</v>
      </c>
      <c r="D123" s="302">
        <v>21.832000000000001</v>
      </c>
      <c r="E123" s="301">
        <v>13.305999999999999</v>
      </c>
      <c r="F123" s="303">
        <v>4.22</v>
      </c>
      <c r="G123" s="301">
        <v>0</v>
      </c>
      <c r="H123" s="302">
        <v>0</v>
      </c>
      <c r="I123" s="301">
        <v>0</v>
      </c>
      <c r="J123" s="303">
        <v>0</v>
      </c>
      <c r="K123" s="304">
        <v>61.24</v>
      </c>
      <c r="L123" s="305">
        <v>21.832000000000001</v>
      </c>
    </row>
    <row r="124" spans="1:12" ht="16.5" customHeight="1" x14ac:dyDescent="0.2">
      <c r="A124" s="60" t="s">
        <v>297</v>
      </c>
      <c r="B124" s="97" t="s">
        <v>298</v>
      </c>
      <c r="C124" s="301">
        <v>3.4689999999999999</v>
      </c>
      <c r="D124" s="302">
        <v>2.6080000000000001</v>
      </c>
      <c r="E124" s="301">
        <v>1.1040000000000001</v>
      </c>
      <c r="F124" s="303">
        <v>0.94899999999999995</v>
      </c>
      <c r="G124" s="301">
        <v>353679.19500000001</v>
      </c>
      <c r="H124" s="302">
        <v>367856.82799999998</v>
      </c>
      <c r="I124" s="301">
        <v>423567.83</v>
      </c>
      <c r="J124" s="303">
        <v>446768.42800000001</v>
      </c>
      <c r="K124" s="304">
        <v>-353675.72600000002</v>
      </c>
      <c r="L124" s="305">
        <v>-367854.22</v>
      </c>
    </row>
    <row r="125" spans="1:12" ht="16.5" customHeight="1" x14ac:dyDescent="0.2">
      <c r="A125" s="60" t="s">
        <v>299</v>
      </c>
      <c r="B125" s="97" t="s">
        <v>300</v>
      </c>
      <c r="C125" s="301">
        <v>113.691</v>
      </c>
      <c r="D125" s="302">
        <v>125.408</v>
      </c>
      <c r="E125" s="301">
        <v>24.335999999999999</v>
      </c>
      <c r="F125" s="303">
        <v>26.741</v>
      </c>
      <c r="G125" s="301">
        <v>0</v>
      </c>
      <c r="H125" s="302">
        <v>0.14399999999999999</v>
      </c>
      <c r="I125" s="301">
        <v>0</v>
      </c>
      <c r="J125" s="303">
        <v>1.4E-2</v>
      </c>
      <c r="K125" s="304">
        <v>113.691</v>
      </c>
      <c r="L125" s="305">
        <v>125.264</v>
      </c>
    </row>
    <row r="126" spans="1:12" ht="16.5" customHeight="1" x14ac:dyDescent="0.2">
      <c r="A126" s="60" t="s">
        <v>301</v>
      </c>
      <c r="B126" s="97" t="s">
        <v>302</v>
      </c>
      <c r="C126" s="301">
        <v>489.649</v>
      </c>
      <c r="D126" s="302">
        <v>991.19899999999996</v>
      </c>
      <c r="E126" s="301">
        <v>392.72800000000001</v>
      </c>
      <c r="F126" s="303">
        <v>845.52800000000002</v>
      </c>
      <c r="G126" s="301">
        <v>49502.18</v>
      </c>
      <c r="H126" s="302">
        <v>62195.118999999999</v>
      </c>
      <c r="I126" s="301">
        <v>59215.264000000003</v>
      </c>
      <c r="J126" s="303">
        <v>71189.16</v>
      </c>
      <c r="K126" s="304">
        <v>-49012.531000000003</v>
      </c>
      <c r="L126" s="305">
        <v>-61203.92</v>
      </c>
    </row>
    <row r="127" spans="1:12" ht="16.5" customHeight="1" x14ac:dyDescent="0.2">
      <c r="A127" s="60" t="s">
        <v>303</v>
      </c>
      <c r="B127" s="97" t="s">
        <v>304</v>
      </c>
      <c r="C127" s="301">
        <v>90.466999999999999</v>
      </c>
      <c r="D127" s="302">
        <v>142.87799999999999</v>
      </c>
      <c r="E127" s="301">
        <v>16.231999999999999</v>
      </c>
      <c r="F127" s="303">
        <v>13.839</v>
      </c>
      <c r="G127" s="301">
        <v>685.94</v>
      </c>
      <c r="H127" s="302">
        <v>1182.0940000000001</v>
      </c>
      <c r="I127" s="301">
        <v>328.98500000000001</v>
      </c>
      <c r="J127" s="303">
        <v>786.154</v>
      </c>
      <c r="K127" s="304">
        <v>-595.47300000000007</v>
      </c>
      <c r="L127" s="305">
        <v>-1039.2160000000001</v>
      </c>
    </row>
    <row r="128" spans="1:12" ht="16.5" customHeight="1" x14ac:dyDescent="0.2">
      <c r="A128" s="60" t="s">
        <v>305</v>
      </c>
      <c r="B128" s="97" t="s">
        <v>306</v>
      </c>
      <c r="C128" s="301">
        <v>28.948</v>
      </c>
      <c r="D128" s="302">
        <v>49.142000000000003</v>
      </c>
      <c r="E128" s="301">
        <v>4.5839999999999996</v>
      </c>
      <c r="F128" s="303">
        <v>9.5920000000000005</v>
      </c>
      <c r="G128" s="301">
        <v>0</v>
      </c>
      <c r="H128" s="302">
        <v>0</v>
      </c>
      <c r="I128" s="301">
        <v>0</v>
      </c>
      <c r="J128" s="303">
        <v>0</v>
      </c>
      <c r="K128" s="304">
        <v>28.948</v>
      </c>
      <c r="L128" s="305">
        <v>49.142000000000003</v>
      </c>
    </row>
    <row r="129" spans="1:12" ht="16.5" customHeight="1" x14ac:dyDescent="0.2">
      <c r="A129" s="60" t="s">
        <v>307</v>
      </c>
      <c r="B129" s="97" t="s">
        <v>308</v>
      </c>
      <c r="C129" s="301">
        <v>2071.2600000000002</v>
      </c>
      <c r="D129" s="302">
        <v>1511.346</v>
      </c>
      <c r="E129" s="301">
        <v>1196.2249999999999</v>
      </c>
      <c r="F129" s="303">
        <v>816.89800000000002</v>
      </c>
      <c r="G129" s="301">
        <v>749.31399999999996</v>
      </c>
      <c r="H129" s="302">
        <v>1657.3320000000001</v>
      </c>
      <c r="I129" s="301">
        <v>290.87</v>
      </c>
      <c r="J129" s="303">
        <v>1354.866</v>
      </c>
      <c r="K129" s="304">
        <v>1321.9460000000004</v>
      </c>
      <c r="L129" s="305">
        <v>-145.9860000000001</v>
      </c>
    </row>
    <row r="130" spans="1:12" ht="16.5" customHeight="1" x14ac:dyDescent="0.2">
      <c r="A130" s="60" t="s">
        <v>309</v>
      </c>
      <c r="B130" s="97" t="s">
        <v>310</v>
      </c>
      <c r="C130" s="301">
        <v>443.577</v>
      </c>
      <c r="D130" s="302">
        <v>199.636</v>
      </c>
      <c r="E130" s="301">
        <v>210.941</v>
      </c>
      <c r="F130" s="303">
        <v>104.74</v>
      </c>
      <c r="G130" s="301">
        <v>9508.4670000000006</v>
      </c>
      <c r="H130" s="302">
        <v>5627.5240000000003</v>
      </c>
      <c r="I130" s="301">
        <v>11448.37</v>
      </c>
      <c r="J130" s="303">
        <v>6806.91</v>
      </c>
      <c r="K130" s="304">
        <v>-9064.8900000000012</v>
      </c>
      <c r="L130" s="305">
        <v>-5427.8879999999999</v>
      </c>
    </row>
    <row r="131" spans="1:12" ht="16.5" customHeight="1" x14ac:dyDescent="0.2">
      <c r="A131" s="60" t="s">
        <v>311</v>
      </c>
      <c r="B131" s="97" t="s">
        <v>312</v>
      </c>
      <c r="C131" s="301">
        <v>15.956</v>
      </c>
      <c r="D131" s="302">
        <v>0.01</v>
      </c>
      <c r="E131" s="301">
        <v>36.581000000000003</v>
      </c>
      <c r="F131" s="303">
        <v>3.0000000000000001E-3</v>
      </c>
      <c r="G131" s="301">
        <v>0</v>
      </c>
      <c r="H131" s="302">
        <v>0</v>
      </c>
      <c r="I131" s="301">
        <v>0</v>
      </c>
      <c r="J131" s="303">
        <v>0</v>
      </c>
      <c r="K131" s="304">
        <v>15.956</v>
      </c>
      <c r="L131" s="305">
        <v>0.01</v>
      </c>
    </row>
    <row r="132" spans="1:12" ht="16.5" customHeight="1" x14ac:dyDescent="0.2">
      <c r="A132" s="60" t="s">
        <v>313</v>
      </c>
      <c r="B132" s="97" t="s">
        <v>314</v>
      </c>
      <c r="C132" s="301">
        <v>56.642000000000003</v>
      </c>
      <c r="D132" s="302">
        <v>19.931000000000001</v>
      </c>
      <c r="E132" s="301">
        <v>15.416</v>
      </c>
      <c r="F132" s="303">
        <v>5.1760000000000002</v>
      </c>
      <c r="G132" s="301">
        <v>290.52600000000001</v>
      </c>
      <c r="H132" s="302">
        <v>49.933</v>
      </c>
      <c r="I132" s="301">
        <v>40.975000000000001</v>
      </c>
      <c r="J132" s="303">
        <v>7.0970000000000004</v>
      </c>
      <c r="K132" s="304">
        <v>-233.88400000000001</v>
      </c>
      <c r="L132" s="305">
        <v>-30.001999999999999</v>
      </c>
    </row>
    <row r="133" spans="1:12" ht="16.5" customHeight="1" x14ac:dyDescent="0.2">
      <c r="A133" s="60" t="s">
        <v>315</v>
      </c>
      <c r="B133" s="97" t="s">
        <v>316</v>
      </c>
      <c r="C133" s="301">
        <v>0</v>
      </c>
      <c r="D133" s="302">
        <v>0</v>
      </c>
      <c r="E133" s="301">
        <v>0</v>
      </c>
      <c r="F133" s="303">
        <v>0</v>
      </c>
      <c r="G133" s="301">
        <v>31.960999999999999</v>
      </c>
      <c r="H133" s="302">
        <v>0</v>
      </c>
      <c r="I133" s="301">
        <v>45.62</v>
      </c>
      <c r="J133" s="303">
        <v>0</v>
      </c>
      <c r="K133" s="304">
        <v>-31.960999999999999</v>
      </c>
      <c r="L133" s="305">
        <v>0</v>
      </c>
    </row>
    <row r="134" spans="1:12" ht="16.5" customHeight="1" x14ac:dyDescent="0.2">
      <c r="A134" s="60" t="s">
        <v>317</v>
      </c>
      <c r="B134" s="97" t="s">
        <v>318</v>
      </c>
      <c r="C134" s="301">
        <v>9827.9869999999992</v>
      </c>
      <c r="D134" s="302">
        <v>7192.5889999999999</v>
      </c>
      <c r="E134" s="301">
        <v>4092.2559999999999</v>
      </c>
      <c r="F134" s="303">
        <v>1494.0060000000001</v>
      </c>
      <c r="G134" s="301">
        <v>0</v>
      </c>
      <c r="H134" s="302">
        <v>9.5649999999999995</v>
      </c>
      <c r="I134" s="301">
        <v>0</v>
      </c>
      <c r="J134" s="303">
        <v>1.4079999999999999</v>
      </c>
      <c r="K134" s="304">
        <v>9827.9869999999992</v>
      </c>
      <c r="L134" s="305">
        <v>7183.0240000000003</v>
      </c>
    </row>
    <row r="135" spans="1:12" ht="16.5" customHeight="1" x14ac:dyDescent="0.2">
      <c r="A135" s="60" t="s">
        <v>319</v>
      </c>
      <c r="B135" s="97" t="s">
        <v>320</v>
      </c>
      <c r="C135" s="301">
        <v>28457.05</v>
      </c>
      <c r="D135" s="302">
        <v>12902.893</v>
      </c>
      <c r="E135" s="301">
        <v>9487.9220000000005</v>
      </c>
      <c r="F135" s="303">
        <v>5059.4830000000002</v>
      </c>
      <c r="G135" s="301">
        <v>66.14</v>
      </c>
      <c r="H135" s="302">
        <v>153.905</v>
      </c>
      <c r="I135" s="301">
        <v>19.449000000000002</v>
      </c>
      <c r="J135" s="303">
        <v>7.242</v>
      </c>
      <c r="K135" s="304">
        <v>28390.91</v>
      </c>
      <c r="L135" s="305">
        <v>12748.987999999999</v>
      </c>
    </row>
    <row r="136" spans="1:12" ht="16.5" customHeight="1" x14ac:dyDescent="0.2">
      <c r="A136" s="60" t="s">
        <v>321</v>
      </c>
      <c r="B136" s="97" t="s">
        <v>322</v>
      </c>
      <c r="C136" s="301">
        <v>0</v>
      </c>
      <c r="D136" s="302">
        <v>7.48</v>
      </c>
      <c r="E136" s="301">
        <v>0</v>
      </c>
      <c r="F136" s="303">
        <v>0.44</v>
      </c>
      <c r="G136" s="301">
        <v>0</v>
      </c>
      <c r="H136" s="302">
        <v>0</v>
      </c>
      <c r="I136" s="301">
        <v>0</v>
      </c>
      <c r="J136" s="303">
        <v>0</v>
      </c>
      <c r="K136" s="304">
        <v>0</v>
      </c>
      <c r="L136" s="305">
        <v>7.48</v>
      </c>
    </row>
    <row r="137" spans="1:12" ht="16.5" customHeight="1" x14ac:dyDescent="0.2">
      <c r="A137" s="60" t="s">
        <v>323</v>
      </c>
      <c r="B137" s="97" t="s">
        <v>324</v>
      </c>
      <c r="C137" s="301">
        <v>3116.1379999999999</v>
      </c>
      <c r="D137" s="302">
        <v>3795.7910000000002</v>
      </c>
      <c r="E137" s="301">
        <v>751.00699999999995</v>
      </c>
      <c r="F137" s="303">
        <v>980.976</v>
      </c>
      <c r="G137" s="301">
        <v>398.77</v>
      </c>
      <c r="H137" s="302">
        <v>680.476</v>
      </c>
      <c r="I137" s="301">
        <v>52.399000000000001</v>
      </c>
      <c r="J137" s="303">
        <v>83.260999999999996</v>
      </c>
      <c r="K137" s="304">
        <v>2717.3679999999999</v>
      </c>
      <c r="L137" s="305">
        <v>3115.3150000000001</v>
      </c>
    </row>
    <row r="138" spans="1:12" ht="16.5" customHeight="1" x14ac:dyDescent="0.2">
      <c r="A138" s="60" t="s">
        <v>325</v>
      </c>
      <c r="B138" s="97" t="s">
        <v>326</v>
      </c>
      <c r="C138" s="301">
        <v>83.869</v>
      </c>
      <c r="D138" s="302">
        <v>180.55</v>
      </c>
      <c r="E138" s="301">
        <v>14.18</v>
      </c>
      <c r="F138" s="303">
        <v>42.661000000000001</v>
      </c>
      <c r="G138" s="301">
        <v>12.278</v>
      </c>
      <c r="H138" s="302">
        <v>4.8819999999999997</v>
      </c>
      <c r="I138" s="301">
        <v>1.677</v>
      </c>
      <c r="J138" s="303">
        <v>0.81599999999999995</v>
      </c>
      <c r="K138" s="304">
        <v>71.590999999999994</v>
      </c>
      <c r="L138" s="305">
        <v>175.66800000000001</v>
      </c>
    </row>
    <row r="139" spans="1:12" ht="16.5" customHeight="1" x14ac:dyDescent="0.2">
      <c r="A139" s="60" t="s">
        <v>327</v>
      </c>
      <c r="B139" s="97" t="s">
        <v>328</v>
      </c>
      <c r="C139" s="301">
        <v>307.26299999999998</v>
      </c>
      <c r="D139" s="302">
        <v>165.21700000000001</v>
      </c>
      <c r="E139" s="301">
        <v>181.58799999999999</v>
      </c>
      <c r="F139" s="303">
        <v>66.367000000000004</v>
      </c>
      <c r="G139" s="301">
        <v>30027.527999999998</v>
      </c>
      <c r="H139" s="302">
        <v>7274.86</v>
      </c>
      <c r="I139" s="301">
        <v>38469.660000000003</v>
      </c>
      <c r="J139" s="303">
        <v>11974.295</v>
      </c>
      <c r="K139" s="304">
        <v>-29720.264999999999</v>
      </c>
      <c r="L139" s="305">
        <v>-7109.643</v>
      </c>
    </row>
    <row r="140" spans="1:12" ht="16.5" customHeight="1" x14ac:dyDescent="0.2">
      <c r="A140" s="60" t="s">
        <v>329</v>
      </c>
      <c r="B140" s="97" t="s">
        <v>330</v>
      </c>
      <c r="C140" s="301">
        <v>1044.5809999999999</v>
      </c>
      <c r="D140" s="302">
        <v>1303.5360000000001</v>
      </c>
      <c r="E140" s="301">
        <v>1140.8399999999999</v>
      </c>
      <c r="F140" s="303">
        <v>2145.9459999999999</v>
      </c>
      <c r="G140" s="301">
        <v>2047.077</v>
      </c>
      <c r="H140" s="302">
        <v>1943.412</v>
      </c>
      <c r="I140" s="301">
        <v>1596.691</v>
      </c>
      <c r="J140" s="303">
        <v>1778.2850000000001</v>
      </c>
      <c r="K140" s="304">
        <v>-1002.4960000000001</v>
      </c>
      <c r="L140" s="305">
        <v>-639.87599999999998</v>
      </c>
    </row>
    <row r="141" spans="1:12" ht="16.5" customHeight="1" x14ac:dyDescent="0.2">
      <c r="A141" s="60" t="s">
        <v>331</v>
      </c>
      <c r="B141" s="97" t="s">
        <v>332</v>
      </c>
      <c r="C141" s="301">
        <v>157.941</v>
      </c>
      <c r="D141" s="302">
        <v>44.034999999999997</v>
      </c>
      <c r="E141" s="301">
        <v>35.536000000000001</v>
      </c>
      <c r="F141" s="303">
        <v>7.4160000000000004</v>
      </c>
      <c r="G141" s="301">
        <v>34.783000000000001</v>
      </c>
      <c r="H141" s="302">
        <v>0</v>
      </c>
      <c r="I141" s="301">
        <v>190.8</v>
      </c>
      <c r="J141" s="303">
        <v>0</v>
      </c>
      <c r="K141" s="304">
        <v>123.158</v>
      </c>
      <c r="L141" s="305">
        <v>44.034999999999997</v>
      </c>
    </row>
    <row r="142" spans="1:12" ht="16.5" customHeight="1" x14ac:dyDescent="0.2">
      <c r="A142" s="60" t="s">
        <v>333</v>
      </c>
      <c r="B142" s="97" t="s">
        <v>334</v>
      </c>
      <c r="C142" s="301">
        <v>18216.850999999999</v>
      </c>
      <c r="D142" s="302">
        <v>18570.753000000001</v>
      </c>
      <c r="E142" s="301">
        <v>2340.5509999999999</v>
      </c>
      <c r="F142" s="303">
        <v>2224.7489999999998</v>
      </c>
      <c r="G142" s="301">
        <v>29982.420999999998</v>
      </c>
      <c r="H142" s="302">
        <v>37378.315000000002</v>
      </c>
      <c r="I142" s="301">
        <v>12197.583000000001</v>
      </c>
      <c r="J142" s="303">
        <v>13545.803</v>
      </c>
      <c r="K142" s="304">
        <v>-11765.57</v>
      </c>
      <c r="L142" s="305">
        <v>-18807.562000000002</v>
      </c>
    </row>
    <row r="143" spans="1:12" ht="16.5" customHeight="1" x14ac:dyDescent="0.2">
      <c r="A143" s="60" t="s">
        <v>335</v>
      </c>
      <c r="B143" s="97" t="s">
        <v>336</v>
      </c>
      <c r="C143" s="301">
        <v>1.677</v>
      </c>
      <c r="D143" s="302">
        <v>9.1720000000000006</v>
      </c>
      <c r="E143" s="301">
        <v>0.3</v>
      </c>
      <c r="F143" s="303">
        <v>1.5109999999999999</v>
      </c>
      <c r="G143" s="301">
        <v>0</v>
      </c>
      <c r="H143" s="302">
        <v>0</v>
      </c>
      <c r="I143" s="301">
        <v>0</v>
      </c>
      <c r="J143" s="303">
        <v>0</v>
      </c>
      <c r="K143" s="304">
        <v>1.677</v>
      </c>
      <c r="L143" s="305">
        <v>9.1720000000000006</v>
      </c>
    </row>
    <row r="144" spans="1:12" ht="16.5" customHeight="1" x14ac:dyDescent="0.2">
      <c r="A144" s="60" t="s">
        <v>337</v>
      </c>
      <c r="B144" s="97" t="s">
        <v>338</v>
      </c>
      <c r="C144" s="301">
        <v>352.13099999999997</v>
      </c>
      <c r="D144" s="302">
        <v>324.44299999999998</v>
      </c>
      <c r="E144" s="301">
        <v>682.25</v>
      </c>
      <c r="F144" s="303">
        <v>575.375</v>
      </c>
      <c r="G144" s="301">
        <v>0</v>
      </c>
      <c r="H144" s="302">
        <v>0</v>
      </c>
      <c r="I144" s="301">
        <v>0</v>
      </c>
      <c r="J144" s="303">
        <v>0</v>
      </c>
      <c r="K144" s="304">
        <v>352.13099999999997</v>
      </c>
      <c r="L144" s="305">
        <v>324.44299999999998</v>
      </c>
    </row>
    <row r="145" spans="1:12" ht="16.5" customHeight="1" x14ac:dyDescent="0.2">
      <c r="A145" s="60" t="s">
        <v>339</v>
      </c>
      <c r="B145" s="97" t="s">
        <v>340</v>
      </c>
      <c r="C145" s="301">
        <v>3278.0050000000001</v>
      </c>
      <c r="D145" s="302">
        <v>10387.142</v>
      </c>
      <c r="E145" s="301">
        <v>882.43399999999997</v>
      </c>
      <c r="F145" s="303">
        <v>1906.71</v>
      </c>
      <c r="G145" s="301">
        <v>0</v>
      </c>
      <c r="H145" s="302">
        <v>0</v>
      </c>
      <c r="I145" s="301">
        <v>0</v>
      </c>
      <c r="J145" s="303">
        <v>0</v>
      </c>
      <c r="K145" s="304">
        <v>3278.0050000000001</v>
      </c>
      <c r="L145" s="305">
        <v>10387.142</v>
      </c>
    </row>
    <row r="146" spans="1:12" ht="16.5" customHeight="1" x14ac:dyDescent="0.2">
      <c r="A146" s="60" t="s">
        <v>341</v>
      </c>
      <c r="B146" s="97" t="s">
        <v>342</v>
      </c>
      <c r="C146" s="301">
        <v>5.258</v>
      </c>
      <c r="D146" s="302">
        <v>62.609000000000002</v>
      </c>
      <c r="E146" s="301">
        <v>1.05</v>
      </c>
      <c r="F146" s="303">
        <v>4.7750000000000004</v>
      </c>
      <c r="G146" s="301">
        <v>0</v>
      </c>
      <c r="H146" s="302">
        <v>365.11500000000001</v>
      </c>
      <c r="I146" s="301">
        <v>0</v>
      </c>
      <c r="J146" s="303">
        <v>18.074999999999999</v>
      </c>
      <c r="K146" s="304">
        <v>5.258</v>
      </c>
      <c r="L146" s="305">
        <v>-302.50600000000003</v>
      </c>
    </row>
    <row r="147" spans="1:12" ht="16.5" customHeight="1" x14ac:dyDescent="0.2">
      <c r="A147" s="60" t="s">
        <v>343</v>
      </c>
      <c r="B147" s="97" t="s">
        <v>344</v>
      </c>
      <c r="C147" s="301">
        <v>398.03399999999999</v>
      </c>
      <c r="D147" s="302">
        <v>793.73199999999997</v>
      </c>
      <c r="E147" s="301">
        <v>119.012</v>
      </c>
      <c r="F147" s="303">
        <v>156.02099999999999</v>
      </c>
      <c r="G147" s="301">
        <v>0</v>
      </c>
      <c r="H147" s="302">
        <v>0</v>
      </c>
      <c r="I147" s="301">
        <v>0</v>
      </c>
      <c r="J147" s="303">
        <v>0</v>
      </c>
      <c r="K147" s="304">
        <v>398.03399999999999</v>
      </c>
      <c r="L147" s="305">
        <v>793.73199999999997</v>
      </c>
    </row>
    <row r="148" spans="1:12" ht="16.5" customHeight="1" x14ac:dyDescent="0.2">
      <c r="A148" s="60" t="s">
        <v>345</v>
      </c>
      <c r="B148" s="97" t="s">
        <v>346</v>
      </c>
      <c r="C148" s="301">
        <v>56711.567000000003</v>
      </c>
      <c r="D148" s="302">
        <v>62521.303</v>
      </c>
      <c r="E148" s="301">
        <v>12800.129000000001</v>
      </c>
      <c r="F148" s="303">
        <v>11319.677</v>
      </c>
      <c r="G148" s="301">
        <v>8384.7279999999992</v>
      </c>
      <c r="H148" s="302">
        <v>16820.775000000001</v>
      </c>
      <c r="I148" s="301">
        <v>2257.723</v>
      </c>
      <c r="J148" s="303">
        <v>4362.8639999999996</v>
      </c>
      <c r="K148" s="304">
        <v>48326.839000000007</v>
      </c>
      <c r="L148" s="305">
        <v>45700.527999999998</v>
      </c>
    </row>
    <row r="149" spans="1:12" ht="16.5" customHeight="1" x14ac:dyDescent="0.2">
      <c r="A149" s="60" t="s">
        <v>347</v>
      </c>
      <c r="B149" s="97" t="s">
        <v>348</v>
      </c>
      <c r="C149" s="301">
        <v>22339.785</v>
      </c>
      <c r="D149" s="302">
        <v>20592.98</v>
      </c>
      <c r="E149" s="301">
        <v>6582.7969999999996</v>
      </c>
      <c r="F149" s="303">
        <v>6482.4430000000002</v>
      </c>
      <c r="G149" s="301">
        <v>318.14100000000002</v>
      </c>
      <c r="H149" s="302">
        <v>246.16399999999999</v>
      </c>
      <c r="I149" s="301">
        <v>162.08799999999999</v>
      </c>
      <c r="J149" s="303">
        <v>118.629</v>
      </c>
      <c r="K149" s="304">
        <v>22021.644</v>
      </c>
      <c r="L149" s="305">
        <v>20346.815999999999</v>
      </c>
    </row>
    <row r="150" spans="1:12" ht="16.5" customHeight="1" x14ac:dyDescent="0.2">
      <c r="A150" s="60" t="s">
        <v>349</v>
      </c>
      <c r="B150" s="97" t="s">
        <v>350</v>
      </c>
      <c r="C150" s="301">
        <v>5155.518</v>
      </c>
      <c r="D150" s="302">
        <v>5124.8310000000001</v>
      </c>
      <c r="E150" s="301">
        <v>3779.259</v>
      </c>
      <c r="F150" s="303">
        <v>4560.5829999999996</v>
      </c>
      <c r="G150" s="301">
        <v>5604.5559999999996</v>
      </c>
      <c r="H150" s="302">
        <v>9244.3649999999998</v>
      </c>
      <c r="I150" s="301">
        <v>2754.5839999999998</v>
      </c>
      <c r="J150" s="303">
        <v>4403.1490000000003</v>
      </c>
      <c r="K150" s="304">
        <v>-449.03799999999956</v>
      </c>
      <c r="L150" s="305">
        <v>-4119.5339999999997</v>
      </c>
    </row>
    <row r="151" spans="1:12" ht="16.5" customHeight="1" x14ac:dyDescent="0.2">
      <c r="A151" s="60" t="s">
        <v>351</v>
      </c>
      <c r="B151" s="97" t="s">
        <v>352</v>
      </c>
      <c r="C151" s="301">
        <v>20.36</v>
      </c>
      <c r="D151" s="302">
        <v>4.8609999999999998</v>
      </c>
      <c r="E151" s="301">
        <v>4.46</v>
      </c>
      <c r="F151" s="303">
        <v>1.363</v>
      </c>
      <c r="G151" s="301">
        <v>0</v>
      </c>
      <c r="H151" s="302">
        <v>0</v>
      </c>
      <c r="I151" s="301">
        <v>0</v>
      </c>
      <c r="J151" s="303">
        <v>0</v>
      </c>
      <c r="K151" s="304">
        <v>20.36</v>
      </c>
      <c r="L151" s="305">
        <v>4.8609999999999998</v>
      </c>
    </row>
    <row r="152" spans="1:12" ht="16.5" customHeight="1" x14ac:dyDescent="0.2">
      <c r="A152" s="60" t="s">
        <v>353</v>
      </c>
      <c r="B152" s="97" t="s">
        <v>354</v>
      </c>
      <c r="C152" s="301">
        <v>5475.442</v>
      </c>
      <c r="D152" s="302">
        <v>6067.8540000000003</v>
      </c>
      <c r="E152" s="301">
        <v>1956.14</v>
      </c>
      <c r="F152" s="303">
        <v>2315.8539999999998</v>
      </c>
      <c r="G152" s="301">
        <v>764.25699999999995</v>
      </c>
      <c r="H152" s="302">
        <v>907.62900000000002</v>
      </c>
      <c r="I152" s="301">
        <v>411.36799999999999</v>
      </c>
      <c r="J152" s="303">
        <v>571.16300000000001</v>
      </c>
      <c r="K152" s="304">
        <v>4711.1850000000004</v>
      </c>
      <c r="L152" s="305">
        <v>5160.2250000000004</v>
      </c>
    </row>
    <row r="153" spans="1:12" ht="16.5" customHeight="1" x14ac:dyDescent="0.2">
      <c r="A153" s="60" t="s">
        <v>355</v>
      </c>
      <c r="B153" s="97" t="s">
        <v>356</v>
      </c>
      <c r="C153" s="301">
        <v>44974.377999999997</v>
      </c>
      <c r="D153" s="302">
        <v>43950.654999999999</v>
      </c>
      <c r="E153" s="301">
        <v>11456.069</v>
      </c>
      <c r="F153" s="303">
        <v>11064.053</v>
      </c>
      <c r="G153" s="301">
        <v>28000.035</v>
      </c>
      <c r="H153" s="302">
        <v>35848.671999999999</v>
      </c>
      <c r="I153" s="301">
        <v>13178.528</v>
      </c>
      <c r="J153" s="303">
        <v>15420.714</v>
      </c>
      <c r="K153" s="304">
        <v>16974.342999999997</v>
      </c>
      <c r="L153" s="305">
        <v>8101.9830000000002</v>
      </c>
    </row>
    <row r="154" spans="1:12" ht="16.5" customHeight="1" x14ac:dyDescent="0.2">
      <c r="A154" s="60" t="s">
        <v>357</v>
      </c>
      <c r="B154" s="97" t="s">
        <v>358</v>
      </c>
      <c r="C154" s="301">
        <v>1647.9290000000001</v>
      </c>
      <c r="D154" s="302">
        <v>1608.2090000000001</v>
      </c>
      <c r="E154" s="301">
        <v>817.78399999999999</v>
      </c>
      <c r="F154" s="303">
        <v>653.601</v>
      </c>
      <c r="G154" s="301">
        <v>420.64400000000001</v>
      </c>
      <c r="H154" s="302">
        <v>493.91899999999998</v>
      </c>
      <c r="I154" s="301">
        <v>264.90699999999998</v>
      </c>
      <c r="J154" s="303">
        <v>271.99099999999999</v>
      </c>
      <c r="K154" s="304">
        <v>1227.2850000000001</v>
      </c>
      <c r="L154" s="305">
        <v>1114.29</v>
      </c>
    </row>
    <row r="155" spans="1:12" ht="16.5" customHeight="1" x14ac:dyDescent="0.2">
      <c r="A155" s="60" t="s">
        <v>359</v>
      </c>
      <c r="B155" s="97" t="s">
        <v>360</v>
      </c>
      <c r="C155" s="301">
        <v>1185.74</v>
      </c>
      <c r="D155" s="302">
        <v>462.27</v>
      </c>
      <c r="E155" s="301">
        <v>612.86199999999997</v>
      </c>
      <c r="F155" s="303">
        <v>261.322</v>
      </c>
      <c r="G155" s="301">
        <v>8177.8509999999997</v>
      </c>
      <c r="H155" s="302">
        <v>21989.539000000001</v>
      </c>
      <c r="I155" s="301">
        <v>5112.4409999999998</v>
      </c>
      <c r="J155" s="303">
        <v>14819.835999999999</v>
      </c>
      <c r="K155" s="304">
        <v>-6992.1109999999999</v>
      </c>
      <c r="L155" s="305">
        <v>-21527.269</v>
      </c>
    </row>
    <row r="156" spans="1:12" ht="16.5" customHeight="1" x14ac:dyDescent="0.2">
      <c r="A156" s="60" t="s">
        <v>361</v>
      </c>
      <c r="B156" s="97" t="s">
        <v>362</v>
      </c>
      <c r="C156" s="301">
        <v>419.339</v>
      </c>
      <c r="D156" s="302">
        <v>657.30600000000004</v>
      </c>
      <c r="E156" s="301">
        <v>196.53800000000001</v>
      </c>
      <c r="F156" s="303">
        <v>224.63800000000001</v>
      </c>
      <c r="G156" s="301">
        <v>2.0299999999999998</v>
      </c>
      <c r="H156" s="302">
        <v>1.0999999999999999E-2</v>
      </c>
      <c r="I156" s="301">
        <v>1.222</v>
      </c>
      <c r="J156" s="303">
        <v>1E-3</v>
      </c>
      <c r="K156" s="304">
        <v>417.30900000000003</v>
      </c>
      <c r="L156" s="305">
        <v>657.29500000000007</v>
      </c>
    </row>
    <row r="157" spans="1:12" ht="16.5" customHeight="1" x14ac:dyDescent="0.2">
      <c r="A157" s="60" t="s">
        <v>363</v>
      </c>
      <c r="B157" s="97" t="s">
        <v>364</v>
      </c>
      <c r="C157" s="301">
        <v>20923.967000000001</v>
      </c>
      <c r="D157" s="302">
        <v>23900.504000000001</v>
      </c>
      <c r="E157" s="301">
        <v>17485.381000000001</v>
      </c>
      <c r="F157" s="303">
        <v>18285.778999999999</v>
      </c>
      <c r="G157" s="301">
        <v>0</v>
      </c>
      <c r="H157" s="302">
        <v>0</v>
      </c>
      <c r="I157" s="301">
        <v>0</v>
      </c>
      <c r="J157" s="303">
        <v>0</v>
      </c>
      <c r="K157" s="304">
        <v>20923.967000000001</v>
      </c>
      <c r="L157" s="305">
        <v>23900.504000000001</v>
      </c>
    </row>
    <row r="158" spans="1:12" ht="16.5" customHeight="1" x14ac:dyDescent="0.2">
      <c r="A158" s="60" t="s">
        <v>365</v>
      </c>
      <c r="B158" s="97" t="s">
        <v>366</v>
      </c>
      <c r="C158" s="301">
        <v>39169.315000000002</v>
      </c>
      <c r="D158" s="302">
        <v>13237.677</v>
      </c>
      <c r="E158" s="301">
        <v>12786.094999999999</v>
      </c>
      <c r="F158" s="303">
        <v>5713.0469999999996</v>
      </c>
      <c r="G158" s="301">
        <v>458.45600000000002</v>
      </c>
      <c r="H158" s="302">
        <v>926.93799999999999</v>
      </c>
      <c r="I158" s="301">
        <v>229.19900000000001</v>
      </c>
      <c r="J158" s="303">
        <v>280.91800000000001</v>
      </c>
      <c r="K158" s="304">
        <v>38710.859000000004</v>
      </c>
      <c r="L158" s="305">
        <v>12310.739</v>
      </c>
    </row>
    <row r="159" spans="1:12" ht="16.5" customHeight="1" x14ac:dyDescent="0.2">
      <c r="A159" s="60" t="s">
        <v>367</v>
      </c>
      <c r="B159" s="97" t="s">
        <v>368</v>
      </c>
      <c r="C159" s="301">
        <v>52.460999999999999</v>
      </c>
      <c r="D159" s="302">
        <v>26.792999999999999</v>
      </c>
      <c r="E159" s="301">
        <v>15.847</v>
      </c>
      <c r="F159" s="303">
        <v>6.931</v>
      </c>
      <c r="G159" s="301">
        <v>0</v>
      </c>
      <c r="H159" s="302">
        <v>2.0960000000000001</v>
      </c>
      <c r="I159" s="301">
        <v>0</v>
      </c>
      <c r="J159" s="303">
        <v>0.52900000000000003</v>
      </c>
      <c r="K159" s="304">
        <v>52.460999999999999</v>
      </c>
      <c r="L159" s="305">
        <v>24.696999999999999</v>
      </c>
    </row>
    <row r="160" spans="1:12" ht="16.5" customHeight="1" x14ac:dyDescent="0.2">
      <c r="A160" s="60" t="s">
        <v>369</v>
      </c>
      <c r="B160" s="97" t="s">
        <v>370</v>
      </c>
      <c r="C160" s="301">
        <v>2909.7750000000001</v>
      </c>
      <c r="D160" s="302">
        <v>3028.6019999999999</v>
      </c>
      <c r="E160" s="301">
        <v>815.06100000000004</v>
      </c>
      <c r="F160" s="303">
        <v>864.43100000000004</v>
      </c>
      <c r="G160" s="301">
        <v>5181.53</v>
      </c>
      <c r="H160" s="302">
        <v>6849.7929999999997</v>
      </c>
      <c r="I160" s="301">
        <v>613.95500000000004</v>
      </c>
      <c r="J160" s="303">
        <v>723.43</v>
      </c>
      <c r="K160" s="304">
        <v>-2271.7549999999997</v>
      </c>
      <c r="L160" s="305">
        <v>-3821.1909999999998</v>
      </c>
    </row>
    <row r="161" spans="1:12" ht="16.5" customHeight="1" x14ac:dyDescent="0.2">
      <c r="A161" s="60" t="s">
        <v>371</v>
      </c>
      <c r="B161" s="97" t="s">
        <v>372</v>
      </c>
      <c r="C161" s="301">
        <v>3164.828</v>
      </c>
      <c r="D161" s="302">
        <v>2711.567</v>
      </c>
      <c r="E161" s="301">
        <v>955.68600000000004</v>
      </c>
      <c r="F161" s="303">
        <v>730.58799999999997</v>
      </c>
      <c r="G161" s="301">
        <v>1834.0989999999999</v>
      </c>
      <c r="H161" s="302">
        <v>2088.5410000000002</v>
      </c>
      <c r="I161" s="301">
        <v>615.42499999999995</v>
      </c>
      <c r="J161" s="303">
        <v>729.50599999999997</v>
      </c>
      <c r="K161" s="304">
        <v>1330.729</v>
      </c>
      <c r="L161" s="305">
        <v>623.02599999999984</v>
      </c>
    </row>
    <row r="162" spans="1:12" ht="16.5" customHeight="1" x14ac:dyDescent="0.2">
      <c r="A162" s="60" t="s">
        <v>373</v>
      </c>
      <c r="B162" s="97" t="s">
        <v>374</v>
      </c>
      <c r="C162" s="301">
        <v>7524.6170000000002</v>
      </c>
      <c r="D162" s="302">
        <v>5840.1790000000001</v>
      </c>
      <c r="E162" s="301">
        <v>8590.0300000000007</v>
      </c>
      <c r="F162" s="303">
        <v>5788.0119999999997</v>
      </c>
      <c r="G162" s="301">
        <v>26289.526999999998</v>
      </c>
      <c r="H162" s="302">
        <v>54451.74</v>
      </c>
      <c r="I162" s="301">
        <v>19314.163</v>
      </c>
      <c r="J162" s="303">
        <v>26480.521000000001</v>
      </c>
      <c r="K162" s="304">
        <v>-18764.909999999996</v>
      </c>
      <c r="L162" s="305">
        <v>-48611.561000000002</v>
      </c>
    </row>
    <row r="163" spans="1:12" ht="16.5" customHeight="1" x14ac:dyDescent="0.2">
      <c r="A163" s="60" t="s">
        <v>375</v>
      </c>
      <c r="B163" s="97" t="s">
        <v>376</v>
      </c>
      <c r="C163" s="301">
        <v>10898.715</v>
      </c>
      <c r="D163" s="302">
        <v>13461.733</v>
      </c>
      <c r="E163" s="301">
        <v>2028.0730000000001</v>
      </c>
      <c r="F163" s="303">
        <v>2055.973</v>
      </c>
      <c r="G163" s="301">
        <v>684.42399999999998</v>
      </c>
      <c r="H163" s="302">
        <v>927.41600000000005</v>
      </c>
      <c r="I163" s="301">
        <v>307.34800000000001</v>
      </c>
      <c r="J163" s="303">
        <v>403.83499999999998</v>
      </c>
      <c r="K163" s="304">
        <v>10214.291000000001</v>
      </c>
      <c r="L163" s="305">
        <v>12534.317000000001</v>
      </c>
    </row>
    <row r="164" spans="1:12" ht="16.5" customHeight="1" x14ac:dyDescent="0.2">
      <c r="A164" s="60" t="s">
        <v>377</v>
      </c>
      <c r="B164" s="97" t="s">
        <v>378</v>
      </c>
      <c r="C164" s="301">
        <v>2711.904</v>
      </c>
      <c r="D164" s="302">
        <v>2670.5590000000002</v>
      </c>
      <c r="E164" s="301">
        <v>1001.801</v>
      </c>
      <c r="F164" s="303">
        <v>1206.6510000000001</v>
      </c>
      <c r="G164" s="301">
        <v>11178.169</v>
      </c>
      <c r="H164" s="302">
        <v>10377.322</v>
      </c>
      <c r="I164" s="301">
        <v>11496.463</v>
      </c>
      <c r="J164" s="303">
        <v>11689.652</v>
      </c>
      <c r="K164" s="304">
        <v>-8466.2649999999994</v>
      </c>
      <c r="L164" s="305">
        <v>-7706.7629999999999</v>
      </c>
    </row>
    <row r="165" spans="1:12" ht="16.5" customHeight="1" x14ac:dyDescent="0.2">
      <c r="A165" s="60" t="s">
        <v>379</v>
      </c>
      <c r="B165" s="97" t="s">
        <v>380</v>
      </c>
      <c r="C165" s="301">
        <v>13750.329</v>
      </c>
      <c r="D165" s="302">
        <v>14511.457</v>
      </c>
      <c r="E165" s="301">
        <v>5073.0640000000003</v>
      </c>
      <c r="F165" s="303">
        <v>4805.652</v>
      </c>
      <c r="G165" s="301">
        <v>2514.5369999999998</v>
      </c>
      <c r="H165" s="302">
        <v>3647.7280000000001</v>
      </c>
      <c r="I165" s="301">
        <v>1648.6479999999999</v>
      </c>
      <c r="J165" s="303">
        <v>1849.241</v>
      </c>
      <c r="K165" s="304">
        <v>11235.791999999999</v>
      </c>
      <c r="L165" s="305">
        <v>10863.728999999999</v>
      </c>
    </row>
    <row r="166" spans="1:12" ht="16.5" customHeight="1" x14ac:dyDescent="0.2">
      <c r="A166" s="60" t="s">
        <v>381</v>
      </c>
      <c r="B166" s="97" t="s">
        <v>382</v>
      </c>
      <c r="C166" s="301">
        <v>1962.605</v>
      </c>
      <c r="D166" s="302">
        <v>1866.992</v>
      </c>
      <c r="E166" s="301">
        <v>643.57100000000003</v>
      </c>
      <c r="F166" s="303">
        <v>557.71900000000005</v>
      </c>
      <c r="G166" s="301">
        <v>74.694000000000003</v>
      </c>
      <c r="H166" s="302">
        <v>58.735999999999997</v>
      </c>
      <c r="I166" s="301">
        <v>18.178999999999998</v>
      </c>
      <c r="J166" s="303">
        <v>16.693000000000001</v>
      </c>
      <c r="K166" s="304">
        <v>1887.9110000000001</v>
      </c>
      <c r="L166" s="305">
        <v>1808.2559999999999</v>
      </c>
    </row>
    <row r="167" spans="1:12" ht="16.5" customHeight="1" x14ac:dyDescent="0.2">
      <c r="A167" s="60" t="s">
        <v>383</v>
      </c>
      <c r="B167" s="97" t="s">
        <v>384</v>
      </c>
      <c r="C167" s="301">
        <v>528.53300000000002</v>
      </c>
      <c r="D167" s="302">
        <v>658.34</v>
      </c>
      <c r="E167" s="301">
        <v>320.72300000000001</v>
      </c>
      <c r="F167" s="303">
        <v>254.08500000000001</v>
      </c>
      <c r="G167" s="301">
        <v>5729.6540000000005</v>
      </c>
      <c r="H167" s="302">
        <v>6435.4639999999999</v>
      </c>
      <c r="I167" s="301">
        <v>1804.5260000000001</v>
      </c>
      <c r="J167" s="303">
        <v>2123.2530000000002</v>
      </c>
      <c r="K167" s="304">
        <v>-5201.1210000000001</v>
      </c>
      <c r="L167" s="305">
        <v>-5777.1239999999998</v>
      </c>
    </row>
    <row r="168" spans="1:12" ht="16.5" customHeight="1" x14ac:dyDescent="0.2">
      <c r="A168" s="60" t="s">
        <v>385</v>
      </c>
      <c r="B168" s="97" t="s">
        <v>386</v>
      </c>
      <c r="C168" s="301">
        <v>54791.237999999998</v>
      </c>
      <c r="D168" s="302">
        <v>63343.319000000003</v>
      </c>
      <c r="E168" s="301">
        <v>7562.3050000000003</v>
      </c>
      <c r="F168" s="303">
        <v>7846.8710000000001</v>
      </c>
      <c r="G168" s="301">
        <v>1351.5940000000001</v>
      </c>
      <c r="H168" s="302">
        <v>1811.31</v>
      </c>
      <c r="I168" s="301">
        <v>348.25</v>
      </c>
      <c r="J168" s="303">
        <v>400.202</v>
      </c>
      <c r="K168" s="304">
        <v>53439.644</v>
      </c>
      <c r="L168" s="305">
        <v>61532.009000000005</v>
      </c>
    </row>
    <row r="169" spans="1:12" ht="16.5" customHeight="1" x14ac:dyDescent="0.2">
      <c r="A169" s="60" t="s">
        <v>387</v>
      </c>
      <c r="B169" s="97" t="s">
        <v>388</v>
      </c>
      <c r="C169" s="301">
        <v>289.64600000000002</v>
      </c>
      <c r="D169" s="302">
        <v>421.91699999999997</v>
      </c>
      <c r="E169" s="301">
        <v>657.78300000000002</v>
      </c>
      <c r="F169" s="303">
        <v>788.78200000000004</v>
      </c>
      <c r="G169" s="301">
        <v>73.263999999999996</v>
      </c>
      <c r="H169" s="302">
        <v>385.81200000000001</v>
      </c>
      <c r="I169" s="301">
        <v>128.31399999999999</v>
      </c>
      <c r="J169" s="303">
        <v>440.613</v>
      </c>
      <c r="K169" s="304">
        <v>216.38200000000001</v>
      </c>
      <c r="L169" s="305">
        <v>36.104999999999961</v>
      </c>
    </row>
    <row r="170" spans="1:12" ht="16.5" customHeight="1" x14ac:dyDescent="0.2">
      <c r="A170" s="60" t="s">
        <v>389</v>
      </c>
      <c r="B170" s="97" t="s">
        <v>390</v>
      </c>
      <c r="C170" s="301">
        <v>35038.485000000001</v>
      </c>
      <c r="D170" s="302">
        <v>29736.039000000001</v>
      </c>
      <c r="E170" s="301">
        <v>59962.392</v>
      </c>
      <c r="F170" s="303">
        <v>42385.959000000003</v>
      </c>
      <c r="G170" s="301">
        <v>5130.75</v>
      </c>
      <c r="H170" s="302">
        <v>4787.4560000000001</v>
      </c>
      <c r="I170" s="301">
        <v>10255.137000000001</v>
      </c>
      <c r="J170" s="303">
        <v>8529.9979999999996</v>
      </c>
      <c r="K170" s="304">
        <v>29907.735000000001</v>
      </c>
      <c r="L170" s="305">
        <v>24948.582999999999</v>
      </c>
    </row>
    <row r="171" spans="1:12" ht="16.5" customHeight="1" x14ac:dyDescent="0.2">
      <c r="A171" s="60" t="s">
        <v>391</v>
      </c>
      <c r="B171" s="97" t="s">
        <v>392</v>
      </c>
      <c r="C171" s="301">
        <v>5554.5190000000002</v>
      </c>
      <c r="D171" s="302">
        <v>5228.933</v>
      </c>
      <c r="E171" s="301">
        <v>6205.5619999999999</v>
      </c>
      <c r="F171" s="303">
        <v>5428.8239999999996</v>
      </c>
      <c r="G171" s="301">
        <v>1258.307</v>
      </c>
      <c r="H171" s="302">
        <v>1666.7460000000001</v>
      </c>
      <c r="I171" s="301">
        <v>1831.6959999999999</v>
      </c>
      <c r="J171" s="303">
        <v>2584.1750000000002</v>
      </c>
      <c r="K171" s="304">
        <v>4296.2120000000004</v>
      </c>
      <c r="L171" s="305">
        <v>3562.1869999999999</v>
      </c>
    </row>
    <row r="172" spans="1:12" ht="16.5" customHeight="1" x14ac:dyDescent="0.2">
      <c r="A172" s="60" t="s">
        <v>393</v>
      </c>
      <c r="B172" s="97" t="s">
        <v>394</v>
      </c>
      <c r="C172" s="301">
        <v>11565.682000000001</v>
      </c>
      <c r="D172" s="302">
        <v>9678.65</v>
      </c>
      <c r="E172" s="301">
        <v>4090.6680000000001</v>
      </c>
      <c r="F172" s="303">
        <v>3074.0239999999999</v>
      </c>
      <c r="G172" s="301">
        <v>330.86200000000002</v>
      </c>
      <c r="H172" s="302">
        <v>381.64600000000002</v>
      </c>
      <c r="I172" s="301">
        <v>168.221</v>
      </c>
      <c r="J172" s="303">
        <v>201.83699999999999</v>
      </c>
      <c r="K172" s="304">
        <v>11234.820000000002</v>
      </c>
      <c r="L172" s="305">
        <v>9297.003999999999</v>
      </c>
    </row>
    <row r="173" spans="1:12" ht="16.5" customHeight="1" x14ac:dyDescent="0.2">
      <c r="A173" s="60" t="s">
        <v>395</v>
      </c>
      <c r="B173" s="97" t="s">
        <v>396</v>
      </c>
      <c r="C173" s="301">
        <v>248.79900000000001</v>
      </c>
      <c r="D173" s="302">
        <v>219.49799999999999</v>
      </c>
      <c r="E173" s="301">
        <v>133.94</v>
      </c>
      <c r="F173" s="303">
        <v>134.994</v>
      </c>
      <c r="G173" s="301">
        <v>0</v>
      </c>
      <c r="H173" s="302">
        <v>3.1360000000000001</v>
      </c>
      <c r="I173" s="301">
        <v>0</v>
      </c>
      <c r="J173" s="303">
        <v>3.6059999999999999</v>
      </c>
      <c r="K173" s="304">
        <v>248.79900000000001</v>
      </c>
      <c r="L173" s="305">
        <v>216.36199999999999</v>
      </c>
    </row>
    <row r="174" spans="1:12" ht="16.5" customHeight="1" x14ac:dyDescent="0.2">
      <c r="A174" s="60" t="s">
        <v>397</v>
      </c>
      <c r="B174" s="97" t="s">
        <v>398</v>
      </c>
      <c r="C174" s="301">
        <v>202.98099999999999</v>
      </c>
      <c r="D174" s="302">
        <v>375.93299999999999</v>
      </c>
      <c r="E174" s="301">
        <v>98.751999999999995</v>
      </c>
      <c r="F174" s="303">
        <v>254.21100000000001</v>
      </c>
      <c r="G174" s="301">
        <v>92.744</v>
      </c>
      <c r="H174" s="302">
        <v>261.34100000000001</v>
      </c>
      <c r="I174" s="301">
        <v>91.894000000000005</v>
      </c>
      <c r="J174" s="303">
        <v>259.33999999999997</v>
      </c>
      <c r="K174" s="304">
        <v>110.23699999999999</v>
      </c>
      <c r="L174" s="305">
        <v>114.59199999999998</v>
      </c>
    </row>
    <row r="175" spans="1:12" ht="16.5" customHeight="1" x14ac:dyDescent="0.2">
      <c r="A175" s="60" t="s">
        <v>399</v>
      </c>
      <c r="B175" s="97" t="s">
        <v>400</v>
      </c>
      <c r="C175" s="301">
        <v>4.0000000000000001E-3</v>
      </c>
      <c r="D175" s="302">
        <v>2.952</v>
      </c>
      <c r="E175" s="301">
        <v>0</v>
      </c>
      <c r="F175" s="303">
        <v>0.22700000000000001</v>
      </c>
      <c r="G175" s="301">
        <v>5891.549</v>
      </c>
      <c r="H175" s="302">
        <v>11092.17</v>
      </c>
      <c r="I175" s="301">
        <v>5987.77</v>
      </c>
      <c r="J175" s="303">
        <v>13906.723</v>
      </c>
      <c r="K175" s="304">
        <v>-5891.5450000000001</v>
      </c>
      <c r="L175" s="305">
        <v>-11089.218000000001</v>
      </c>
    </row>
    <row r="176" spans="1:12" ht="16.5" customHeight="1" x14ac:dyDescent="0.2">
      <c r="A176" s="60" t="s">
        <v>401</v>
      </c>
      <c r="B176" s="97" t="s">
        <v>402</v>
      </c>
      <c r="C176" s="301">
        <v>17943.399000000001</v>
      </c>
      <c r="D176" s="302">
        <v>27207.746999999999</v>
      </c>
      <c r="E176" s="301">
        <v>7667.5159999999996</v>
      </c>
      <c r="F176" s="303">
        <v>21770.87</v>
      </c>
      <c r="G176" s="301">
        <v>11195.764999999999</v>
      </c>
      <c r="H176" s="302">
        <v>10385.143</v>
      </c>
      <c r="I176" s="301">
        <v>5300.7719999999999</v>
      </c>
      <c r="J176" s="303">
        <v>5463.9129999999996</v>
      </c>
      <c r="K176" s="304">
        <v>6747.6340000000018</v>
      </c>
      <c r="L176" s="305">
        <v>16822.603999999999</v>
      </c>
    </row>
    <row r="177" spans="1:12" ht="16.5" customHeight="1" x14ac:dyDescent="0.2">
      <c r="A177" s="60" t="s">
        <v>403</v>
      </c>
      <c r="B177" s="97" t="s">
        <v>404</v>
      </c>
      <c r="C177" s="301">
        <v>99.6</v>
      </c>
      <c r="D177" s="302">
        <v>80.795000000000002</v>
      </c>
      <c r="E177" s="301">
        <v>64.463999999999999</v>
      </c>
      <c r="F177" s="303">
        <v>90.603999999999999</v>
      </c>
      <c r="G177" s="301">
        <v>0.49099999999999999</v>
      </c>
      <c r="H177" s="302">
        <v>1.383</v>
      </c>
      <c r="I177" s="301">
        <v>0.63</v>
      </c>
      <c r="J177" s="303">
        <v>1.8420000000000001</v>
      </c>
      <c r="K177" s="304">
        <v>99.108999999999995</v>
      </c>
      <c r="L177" s="305">
        <v>79.412000000000006</v>
      </c>
    </row>
    <row r="178" spans="1:12" ht="16.5" customHeight="1" x14ac:dyDescent="0.2">
      <c r="A178" s="60" t="s">
        <v>405</v>
      </c>
      <c r="B178" s="97" t="s">
        <v>406</v>
      </c>
      <c r="C178" s="301">
        <v>5100.174</v>
      </c>
      <c r="D178" s="302">
        <v>4594.5119999999997</v>
      </c>
      <c r="E178" s="301">
        <v>6650.7550000000001</v>
      </c>
      <c r="F178" s="303">
        <v>5305.652</v>
      </c>
      <c r="G178" s="301">
        <v>1176.82</v>
      </c>
      <c r="H178" s="302">
        <v>735.60199999999998</v>
      </c>
      <c r="I178" s="301">
        <v>1697.345</v>
      </c>
      <c r="J178" s="303">
        <v>1171.9259999999999</v>
      </c>
      <c r="K178" s="304">
        <v>3923.3540000000003</v>
      </c>
      <c r="L178" s="305">
        <v>3858.91</v>
      </c>
    </row>
    <row r="179" spans="1:12" ht="16.5" customHeight="1" x14ac:dyDescent="0.2">
      <c r="A179" s="60" t="s">
        <v>407</v>
      </c>
      <c r="B179" s="97" t="s">
        <v>408</v>
      </c>
      <c r="C179" s="301">
        <v>65.471999999999994</v>
      </c>
      <c r="D179" s="302">
        <v>2.137</v>
      </c>
      <c r="E179" s="301">
        <v>37.378</v>
      </c>
      <c r="F179" s="303">
        <v>1.028</v>
      </c>
      <c r="G179" s="301">
        <v>1380.193</v>
      </c>
      <c r="H179" s="302">
        <v>305.57499999999999</v>
      </c>
      <c r="I179" s="301">
        <v>9991.1849999999995</v>
      </c>
      <c r="J179" s="303">
        <v>2263.4</v>
      </c>
      <c r="K179" s="304">
        <v>-1314.721</v>
      </c>
      <c r="L179" s="305">
        <v>-303.43799999999999</v>
      </c>
    </row>
    <row r="180" spans="1:12" ht="16.5" customHeight="1" x14ac:dyDescent="0.2">
      <c r="A180" s="60" t="s">
        <v>409</v>
      </c>
      <c r="B180" s="97" t="s">
        <v>410</v>
      </c>
      <c r="C180" s="301">
        <v>257.96800000000002</v>
      </c>
      <c r="D180" s="302">
        <v>79.2</v>
      </c>
      <c r="E180" s="301">
        <v>152.80000000000001</v>
      </c>
      <c r="F180" s="303">
        <v>65.599999999999994</v>
      </c>
      <c r="G180" s="301">
        <v>16746.528999999999</v>
      </c>
      <c r="H180" s="302">
        <v>12167.758</v>
      </c>
      <c r="I180" s="301">
        <v>85443.145999999993</v>
      </c>
      <c r="J180" s="303">
        <v>74189.59</v>
      </c>
      <c r="K180" s="304">
        <v>-16488.560999999998</v>
      </c>
      <c r="L180" s="305">
        <v>-12088.557999999999</v>
      </c>
    </row>
    <row r="181" spans="1:12" ht="16.5" customHeight="1" x14ac:dyDescent="0.2">
      <c r="A181" s="60" t="s">
        <v>411</v>
      </c>
      <c r="B181" s="97" t="s">
        <v>412</v>
      </c>
      <c r="C181" s="301">
        <v>913.35400000000004</v>
      </c>
      <c r="D181" s="302">
        <v>748.05600000000004</v>
      </c>
      <c r="E181" s="301">
        <v>877.67</v>
      </c>
      <c r="F181" s="303">
        <v>644.17499999999995</v>
      </c>
      <c r="G181" s="301">
        <v>119118.24</v>
      </c>
      <c r="H181" s="302">
        <v>147617.111</v>
      </c>
      <c r="I181" s="301">
        <v>298824.52399999998</v>
      </c>
      <c r="J181" s="303">
        <v>340271.734</v>
      </c>
      <c r="K181" s="304">
        <v>-118204.886</v>
      </c>
      <c r="L181" s="305">
        <v>-146869.05499999999</v>
      </c>
    </row>
    <row r="182" spans="1:12" ht="16.5" customHeight="1" x14ac:dyDescent="0.2">
      <c r="A182" s="60" t="s">
        <v>644</v>
      </c>
      <c r="B182" s="97" t="s">
        <v>645</v>
      </c>
      <c r="C182" s="301">
        <v>27.067</v>
      </c>
      <c r="D182" s="302">
        <v>0</v>
      </c>
      <c r="E182" s="301">
        <v>20.079999999999998</v>
      </c>
      <c r="F182" s="303">
        <v>0</v>
      </c>
      <c r="G182" s="301">
        <v>0</v>
      </c>
      <c r="H182" s="302">
        <v>0</v>
      </c>
      <c r="I182" s="301">
        <v>0</v>
      </c>
      <c r="J182" s="303">
        <v>0</v>
      </c>
      <c r="K182" s="304">
        <v>27.067</v>
      </c>
      <c r="L182" s="305">
        <v>0</v>
      </c>
    </row>
    <row r="183" spans="1:12" ht="16.5" customHeight="1" x14ac:dyDescent="0.2">
      <c r="A183" s="60" t="s">
        <v>413</v>
      </c>
      <c r="B183" s="97" t="s">
        <v>414</v>
      </c>
      <c r="C183" s="301">
        <v>8.9030000000000005</v>
      </c>
      <c r="D183" s="302">
        <v>0.28100000000000003</v>
      </c>
      <c r="E183" s="301">
        <v>44.014000000000003</v>
      </c>
      <c r="F183" s="303">
        <v>4.0250000000000004</v>
      </c>
      <c r="G183" s="301">
        <v>163177.10200000001</v>
      </c>
      <c r="H183" s="302">
        <v>134070.93900000001</v>
      </c>
      <c r="I183" s="301">
        <v>689250.00300000003</v>
      </c>
      <c r="J183" s="303">
        <v>636425.23800000001</v>
      </c>
      <c r="K183" s="304">
        <v>-163168.19900000002</v>
      </c>
      <c r="L183" s="305">
        <v>-134070.65800000002</v>
      </c>
    </row>
    <row r="184" spans="1:12" ht="16.5" customHeight="1" x14ac:dyDescent="0.2">
      <c r="A184" s="60" t="s">
        <v>415</v>
      </c>
      <c r="B184" s="97" t="s">
        <v>416</v>
      </c>
      <c r="C184" s="301">
        <v>13.353999999999999</v>
      </c>
      <c r="D184" s="302">
        <v>44.033999999999999</v>
      </c>
      <c r="E184" s="301">
        <v>20.518000000000001</v>
      </c>
      <c r="F184" s="303">
        <v>0.89</v>
      </c>
      <c r="G184" s="301">
        <v>2569.2089999999998</v>
      </c>
      <c r="H184" s="302">
        <v>3840.761</v>
      </c>
      <c r="I184" s="301">
        <v>19199.232</v>
      </c>
      <c r="J184" s="303">
        <v>26756.317999999999</v>
      </c>
      <c r="K184" s="304">
        <v>-2555.855</v>
      </c>
      <c r="L184" s="305">
        <v>-3796.7269999999999</v>
      </c>
    </row>
    <row r="185" spans="1:12" ht="16.5" customHeight="1" x14ac:dyDescent="0.2">
      <c r="A185" s="60" t="s">
        <v>417</v>
      </c>
      <c r="B185" s="97" t="s">
        <v>418</v>
      </c>
      <c r="C185" s="301">
        <v>96668.047999999995</v>
      </c>
      <c r="D185" s="302">
        <v>94875.698000000004</v>
      </c>
      <c r="E185" s="301">
        <v>52767.855000000003</v>
      </c>
      <c r="F185" s="303">
        <v>49306.531999999999</v>
      </c>
      <c r="G185" s="301">
        <v>4931.3310000000001</v>
      </c>
      <c r="H185" s="302">
        <v>4748.4059999999999</v>
      </c>
      <c r="I185" s="301">
        <v>4709.7299999999996</v>
      </c>
      <c r="J185" s="303">
        <v>4931.1270000000004</v>
      </c>
      <c r="K185" s="304">
        <v>91736.71699999999</v>
      </c>
      <c r="L185" s="305">
        <v>90127.292000000001</v>
      </c>
    </row>
    <row r="186" spans="1:12" ht="16.5" customHeight="1" x14ac:dyDescent="0.2">
      <c r="A186" s="60" t="s">
        <v>419</v>
      </c>
      <c r="B186" s="97" t="s">
        <v>420</v>
      </c>
      <c r="C186" s="301">
        <v>1019.537</v>
      </c>
      <c r="D186" s="302">
        <v>5986.9660000000003</v>
      </c>
      <c r="E186" s="301">
        <v>671.31200000000001</v>
      </c>
      <c r="F186" s="303">
        <v>1064.787</v>
      </c>
      <c r="G186" s="301">
        <v>0</v>
      </c>
      <c r="H186" s="302">
        <v>0</v>
      </c>
      <c r="I186" s="301">
        <v>0</v>
      </c>
      <c r="J186" s="303">
        <v>0</v>
      </c>
      <c r="K186" s="304">
        <v>1019.537</v>
      </c>
      <c r="L186" s="305">
        <v>5986.9660000000003</v>
      </c>
    </row>
    <row r="187" spans="1:12" ht="16.5" customHeight="1" x14ac:dyDescent="0.2">
      <c r="A187" s="60" t="s">
        <v>421</v>
      </c>
      <c r="B187" s="97" t="s">
        <v>422</v>
      </c>
      <c r="C187" s="301">
        <v>21550.543000000001</v>
      </c>
      <c r="D187" s="302">
        <v>19596.823</v>
      </c>
      <c r="E187" s="301">
        <v>1958.972</v>
      </c>
      <c r="F187" s="303">
        <v>1766.845</v>
      </c>
      <c r="G187" s="301">
        <v>11.667</v>
      </c>
      <c r="H187" s="302">
        <v>22.09</v>
      </c>
      <c r="I187" s="301">
        <v>0.14399999999999999</v>
      </c>
      <c r="J187" s="303">
        <v>0.25900000000000001</v>
      </c>
      <c r="K187" s="304">
        <v>21538.876</v>
      </c>
      <c r="L187" s="305">
        <v>19574.733</v>
      </c>
    </row>
    <row r="188" spans="1:12" x14ac:dyDescent="0.2">
      <c r="A188" s="98" t="s">
        <v>423</v>
      </c>
      <c r="B188" s="99" t="s">
        <v>424</v>
      </c>
      <c r="C188" s="306">
        <v>15903.674999999999</v>
      </c>
      <c r="D188" s="307">
        <v>21931.55</v>
      </c>
      <c r="E188" s="306">
        <v>2804.1239999999998</v>
      </c>
      <c r="F188" s="308">
        <v>3329.0439999999999</v>
      </c>
      <c r="G188" s="306">
        <v>0</v>
      </c>
      <c r="H188" s="307">
        <v>0</v>
      </c>
      <c r="I188" s="306">
        <v>0</v>
      </c>
      <c r="J188" s="308">
        <v>0</v>
      </c>
      <c r="K188" s="309">
        <v>15903.674999999999</v>
      </c>
      <c r="L188" s="310">
        <v>21931.55</v>
      </c>
    </row>
    <row r="189" spans="1:12" ht="13.5" thickBot="1" x14ac:dyDescent="0.25">
      <c r="A189" s="100" t="s">
        <v>612</v>
      </c>
      <c r="B189" s="101" t="s">
        <v>613</v>
      </c>
      <c r="C189" s="311">
        <v>22159.830999999998</v>
      </c>
      <c r="D189" s="312">
        <v>2884.3989999999999</v>
      </c>
      <c r="E189" s="311">
        <v>33.210999999999999</v>
      </c>
      <c r="F189" s="313">
        <v>80.536000000000001</v>
      </c>
      <c r="G189" s="311">
        <v>0</v>
      </c>
      <c r="H189" s="312">
        <v>0</v>
      </c>
      <c r="I189" s="311">
        <v>0</v>
      </c>
      <c r="J189" s="313">
        <v>0</v>
      </c>
      <c r="K189" s="314">
        <v>22159.830999999998</v>
      </c>
      <c r="L189" s="315">
        <v>2884.3989999999999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 xml:space="preserve">&amp;L&amp;"Times New Roman CE,Pogrubiona kursywa"&amp;12Ministerstwo Rolnictwa i Rozwoju Wsi&amp;C
&amp;8
&amp;"Times New Roman CE,Standardowy"&amp;14Polski handel zagraniczny towarami rolno-spożywczymi z UKRAINĄ w 2024 r. - dane ostateczne </oddHeader>
    <oddFooter>&amp;L&amp;"Times New Roman CE,Pogrubiona kursywa"&amp;12 Źródło: Min. Finansów&amp;CStrona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2:N22"/>
  <sheetViews>
    <sheetView showGridLines="0" showZeros="0" zoomScale="90" zoomScaleNormal="90" workbookViewId="0">
      <selection activeCell="I10" sqref="I10"/>
    </sheetView>
  </sheetViews>
  <sheetFormatPr defaultColWidth="8.7109375" defaultRowHeight="12.75" x14ac:dyDescent="0.2"/>
  <cols>
    <col min="1" max="1" width="20.7109375" style="2" bestFit="1" customWidth="1"/>
    <col min="2" max="3" width="11.28515625" style="2" bestFit="1" customWidth="1"/>
    <col min="4" max="4" width="13.140625" style="2" bestFit="1" customWidth="1"/>
    <col min="5" max="5" width="12.5703125" style="2" customWidth="1"/>
    <col min="6" max="6" width="2.140625" style="2" customWidth="1"/>
    <col min="7" max="7" width="1.7109375" style="2" customWidth="1"/>
    <col min="8" max="8" width="20.7109375" style="2" bestFit="1" customWidth="1"/>
    <col min="9" max="10" width="11.28515625" style="2" bestFit="1" customWidth="1"/>
    <col min="11" max="11" width="13.140625" style="2" bestFit="1" customWidth="1"/>
    <col min="12" max="12" width="11.42578125" style="2" customWidth="1"/>
    <col min="13" max="13" width="16.85546875" style="2" customWidth="1"/>
    <col min="14" max="16384" width="8.7109375" style="2"/>
  </cols>
  <sheetData>
    <row r="2" spans="1:14" ht="21.75" customHeight="1" thickBot="1" x14ac:dyDescent="0.4">
      <c r="A2" s="133" t="s">
        <v>425</v>
      </c>
      <c r="H2" s="133" t="s">
        <v>425</v>
      </c>
    </row>
    <row r="3" spans="1:14" ht="21" x14ac:dyDescent="0.2">
      <c r="A3" s="88"/>
      <c r="B3" s="123" t="s">
        <v>426</v>
      </c>
      <c r="C3" s="124"/>
      <c r="D3" s="134"/>
      <c r="E3" s="107"/>
      <c r="H3" s="88"/>
      <c r="I3" s="123" t="s">
        <v>427</v>
      </c>
      <c r="J3" s="124"/>
      <c r="K3" s="134"/>
      <c r="L3" s="107"/>
    </row>
    <row r="4" spans="1:14" ht="18.75" x14ac:dyDescent="0.3">
      <c r="A4" s="108" t="s">
        <v>428</v>
      </c>
      <c r="B4" s="125" t="s">
        <v>597</v>
      </c>
      <c r="C4" s="125"/>
      <c r="D4" s="135"/>
      <c r="E4" s="110"/>
      <c r="H4" s="108" t="s">
        <v>428</v>
      </c>
      <c r="I4" s="125" t="s">
        <v>597</v>
      </c>
      <c r="J4" s="125"/>
      <c r="K4" s="135"/>
      <c r="L4" s="110"/>
    </row>
    <row r="5" spans="1:14" ht="19.5" thickBot="1" x14ac:dyDescent="0.35">
      <c r="A5" s="92"/>
      <c r="B5" s="126" t="s">
        <v>640</v>
      </c>
      <c r="C5" s="136" t="s">
        <v>646</v>
      </c>
      <c r="D5" s="137" t="s">
        <v>429</v>
      </c>
      <c r="E5" s="137" t="s">
        <v>547</v>
      </c>
      <c r="H5" s="92"/>
      <c r="I5" s="126" t="s">
        <v>640</v>
      </c>
      <c r="J5" s="136" t="s">
        <v>646</v>
      </c>
      <c r="K5" s="137" t="s">
        <v>429</v>
      </c>
      <c r="L5" s="137" t="s">
        <v>547</v>
      </c>
      <c r="N5"/>
    </row>
    <row r="6" spans="1:14" ht="19.5" thickBot="1" x14ac:dyDescent="0.35">
      <c r="A6" s="113" t="s">
        <v>636</v>
      </c>
      <c r="B6" s="114">
        <v>52109.642708000007</v>
      </c>
      <c r="C6" s="361">
        <v>53817.454897000025</v>
      </c>
      <c r="D6" s="115">
        <f t="shared" ref="D6:D20" si="0">((C6-B6)/B6)*100</f>
        <v>3.2773438854107337</v>
      </c>
      <c r="E6" s="138" t="s">
        <v>22</v>
      </c>
      <c r="H6" s="113" t="s">
        <v>636</v>
      </c>
      <c r="I6" s="114">
        <v>33398.176295999998</v>
      </c>
      <c r="J6" s="361">
        <v>35814.816172999999</v>
      </c>
      <c r="K6" s="115">
        <f t="shared" ref="K6:K20" si="1">((J6-I6)/I6)*100</f>
        <v>7.2358438244708445</v>
      </c>
      <c r="L6" s="138" t="s">
        <v>22</v>
      </c>
      <c r="N6"/>
    </row>
    <row r="7" spans="1:14" ht="18.75" x14ac:dyDescent="0.3">
      <c r="A7" s="118" t="s">
        <v>430</v>
      </c>
      <c r="B7" s="116">
        <v>13378.814051000001</v>
      </c>
      <c r="C7" s="362">
        <v>13659.413072000001</v>
      </c>
      <c r="D7" s="120">
        <f t="shared" si="0"/>
        <v>2.0973385229091108</v>
      </c>
      <c r="E7" s="117">
        <f t="shared" ref="E7:E20" si="2">C7/C$6*100</f>
        <v>25.381009001898054</v>
      </c>
      <c r="H7" s="127" t="s">
        <v>430</v>
      </c>
      <c r="I7" s="116">
        <v>6499.8656919999994</v>
      </c>
      <c r="J7" s="362">
        <v>6910.1595950000001</v>
      </c>
      <c r="K7" s="117">
        <f>((J7-I7)/I7)*100</f>
        <v>6.312344322821752</v>
      </c>
      <c r="L7" s="117">
        <f t="shared" ref="L7:L20" si="3">J7/J$6*100</f>
        <v>19.294136710408182</v>
      </c>
      <c r="N7"/>
    </row>
    <row r="8" spans="1:14" ht="18.75" x14ac:dyDescent="0.3">
      <c r="A8" s="118" t="s">
        <v>431</v>
      </c>
      <c r="B8" s="119">
        <v>4203.9257400000006</v>
      </c>
      <c r="C8" s="363">
        <v>4369.2250119999999</v>
      </c>
      <c r="D8" s="120">
        <f t="shared" si="0"/>
        <v>3.9320216917056978</v>
      </c>
      <c r="E8" s="120">
        <f t="shared" si="2"/>
        <v>8.1186020787533675</v>
      </c>
      <c r="H8" s="118" t="s">
        <v>432</v>
      </c>
      <c r="I8" s="119">
        <v>2720.4481660000001</v>
      </c>
      <c r="J8" s="363">
        <v>3061.27918</v>
      </c>
      <c r="K8" s="120">
        <f t="shared" si="1"/>
        <v>12.528487705065865</v>
      </c>
      <c r="L8" s="120">
        <f t="shared" si="3"/>
        <v>8.5475216882666309</v>
      </c>
      <c r="N8"/>
    </row>
    <row r="9" spans="1:14" ht="18.75" x14ac:dyDescent="0.3">
      <c r="A9" s="118" t="s">
        <v>435</v>
      </c>
      <c r="B9" s="119">
        <v>3053.450362</v>
      </c>
      <c r="C9" s="363">
        <v>3273.232203</v>
      </c>
      <c r="D9" s="120">
        <f t="shared" si="0"/>
        <v>7.1978193500431953</v>
      </c>
      <c r="E9" s="120">
        <f t="shared" si="2"/>
        <v>6.0821014469460941</v>
      </c>
      <c r="H9" s="118" t="s">
        <v>433</v>
      </c>
      <c r="I9" s="119">
        <v>1912.046638</v>
      </c>
      <c r="J9" s="363">
        <v>2038.4703959999999</v>
      </c>
      <c r="K9" s="120">
        <f t="shared" si="1"/>
        <v>6.611959953667192</v>
      </c>
      <c r="L9" s="120">
        <f t="shared" si="3"/>
        <v>5.6916958226264969</v>
      </c>
      <c r="N9"/>
    </row>
    <row r="10" spans="1:14" ht="18.75" x14ac:dyDescent="0.3">
      <c r="A10" s="118" t="s">
        <v>432</v>
      </c>
      <c r="B10" s="119">
        <v>3210.727335</v>
      </c>
      <c r="C10" s="363">
        <v>3008.5168560000002</v>
      </c>
      <c r="D10" s="120">
        <f t="shared" si="0"/>
        <v>-6.2979648503849006</v>
      </c>
      <c r="E10" s="120">
        <f t="shared" si="2"/>
        <v>5.5902250705796668</v>
      </c>
      <c r="H10" s="118" t="s">
        <v>434</v>
      </c>
      <c r="I10" s="119">
        <v>1794.692728</v>
      </c>
      <c r="J10" s="363">
        <v>1924.9052469999999</v>
      </c>
      <c r="K10" s="120">
        <f t="shared" si="1"/>
        <v>7.255421330263502</v>
      </c>
      <c r="L10" s="120">
        <f t="shared" si="3"/>
        <v>5.374605966709229</v>
      </c>
      <c r="N10"/>
    </row>
    <row r="11" spans="1:14" ht="18.75" x14ac:dyDescent="0.3">
      <c r="A11" s="118" t="s">
        <v>433</v>
      </c>
      <c r="B11" s="119">
        <v>2570.1979459999998</v>
      </c>
      <c r="C11" s="363">
        <v>2637.3689570000001</v>
      </c>
      <c r="D11" s="120">
        <f t="shared" si="0"/>
        <v>2.613456722449671</v>
      </c>
      <c r="E11" s="120">
        <f t="shared" si="2"/>
        <v>4.9005828351556184</v>
      </c>
      <c r="H11" s="118" t="s">
        <v>436</v>
      </c>
      <c r="I11" s="119">
        <v>1722.7092150000001</v>
      </c>
      <c r="J11" s="363">
        <v>1703.3795519999999</v>
      </c>
      <c r="K11" s="120">
        <f t="shared" si="1"/>
        <v>-1.1220502468839588</v>
      </c>
      <c r="L11" s="120">
        <f t="shared" si="3"/>
        <v>4.7560750940951086</v>
      </c>
      <c r="N11"/>
    </row>
    <row r="12" spans="1:14" ht="18.75" x14ac:dyDescent="0.3">
      <c r="A12" s="118" t="s">
        <v>437</v>
      </c>
      <c r="B12" s="119">
        <v>2435.6810759999998</v>
      </c>
      <c r="C12" s="363">
        <v>2607.1926539999999</v>
      </c>
      <c r="D12" s="120">
        <f t="shared" si="0"/>
        <v>7.0416270705549513</v>
      </c>
      <c r="E12" s="120">
        <f t="shared" si="2"/>
        <v>4.8445112445206586</v>
      </c>
      <c r="H12" s="118" t="s">
        <v>439</v>
      </c>
      <c r="I12" s="119">
        <v>1570.306808</v>
      </c>
      <c r="J12" s="363">
        <v>1689.1921299999999</v>
      </c>
      <c r="K12" s="120">
        <f t="shared" si="1"/>
        <v>7.5708340175520572</v>
      </c>
      <c r="L12" s="120">
        <f t="shared" si="3"/>
        <v>4.716461818037879</v>
      </c>
      <c r="N12"/>
    </row>
    <row r="13" spans="1:14" ht="18.75" x14ac:dyDescent="0.3">
      <c r="A13" s="118" t="s">
        <v>434</v>
      </c>
      <c r="B13" s="119">
        <v>1809.673939</v>
      </c>
      <c r="C13" s="363">
        <v>1811.3742769999999</v>
      </c>
      <c r="D13" s="120">
        <f t="shared" si="0"/>
        <v>9.3958252000880149E-2</v>
      </c>
      <c r="E13" s="120">
        <f t="shared" si="2"/>
        <v>3.3657746923683902</v>
      </c>
      <c r="H13" s="118" t="s">
        <v>442</v>
      </c>
      <c r="I13" s="119">
        <v>1691.3518880000001</v>
      </c>
      <c r="J13" s="363">
        <v>1558.2372740000001</v>
      </c>
      <c r="K13" s="120">
        <f t="shared" si="1"/>
        <v>-7.8703086533581263</v>
      </c>
      <c r="L13" s="120">
        <f t="shared" si="3"/>
        <v>4.3508174563093833</v>
      </c>
      <c r="N13"/>
    </row>
    <row r="14" spans="1:14" ht="18.75" x14ac:dyDescent="0.3">
      <c r="A14" s="118" t="s">
        <v>443</v>
      </c>
      <c r="B14" s="119">
        <v>1288.5548840000001</v>
      </c>
      <c r="C14" s="363">
        <v>1446.2662849999999</v>
      </c>
      <c r="D14" s="120">
        <f t="shared" si="0"/>
        <v>12.239401127441599</v>
      </c>
      <c r="E14" s="120">
        <f t="shared" si="2"/>
        <v>2.6873554087014617</v>
      </c>
      <c r="H14" s="118" t="s">
        <v>435</v>
      </c>
      <c r="I14" s="119">
        <v>1120.8159720000001</v>
      </c>
      <c r="J14" s="363">
        <v>1349.2479850000002</v>
      </c>
      <c r="K14" s="120">
        <f t="shared" si="1"/>
        <v>20.380867038536461</v>
      </c>
      <c r="L14" s="120">
        <f t="shared" si="3"/>
        <v>3.7672899910545081</v>
      </c>
      <c r="N14"/>
    </row>
    <row r="15" spans="1:14" ht="18.75" x14ac:dyDescent="0.3">
      <c r="A15" s="118" t="s">
        <v>441</v>
      </c>
      <c r="B15" s="119">
        <v>1265.5733149999999</v>
      </c>
      <c r="C15" s="363">
        <v>1346.865303</v>
      </c>
      <c r="D15" s="120">
        <f t="shared" si="0"/>
        <v>6.4233329698485457</v>
      </c>
      <c r="E15" s="120">
        <f t="shared" si="2"/>
        <v>2.5026551433503021</v>
      </c>
      <c r="H15" s="118" t="s">
        <v>438</v>
      </c>
      <c r="I15" s="119">
        <v>1276.349937</v>
      </c>
      <c r="J15" s="363">
        <v>1329.141609</v>
      </c>
      <c r="K15" s="120">
        <f t="shared" si="1"/>
        <v>4.1361440518486949</v>
      </c>
      <c r="L15" s="120">
        <f t="shared" si="3"/>
        <v>3.7111501636074586</v>
      </c>
      <c r="N15"/>
    </row>
    <row r="16" spans="1:14" ht="18.75" x14ac:dyDescent="0.3">
      <c r="A16" s="118" t="s">
        <v>438</v>
      </c>
      <c r="B16" s="119">
        <v>1147.5385530000001</v>
      </c>
      <c r="C16" s="363">
        <v>1280.9117329999999</v>
      </c>
      <c r="D16" s="120">
        <f t="shared" si="0"/>
        <v>11.622544589140249</v>
      </c>
      <c r="E16" s="120">
        <f t="shared" si="2"/>
        <v>2.3801046248870503</v>
      </c>
      <c r="H16" s="118" t="s">
        <v>444</v>
      </c>
      <c r="I16" s="119">
        <v>1247.017758</v>
      </c>
      <c r="J16" s="363">
        <v>1054.174168</v>
      </c>
      <c r="K16" s="120">
        <f t="shared" si="1"/>
        <v>-15.464382023660001</v>
      </c>
      <c r="L16" s="120">
        <f t="shared" si="3"/>
        <v>2.9434024257109512</v>
      </c>
      <c r="N16"/>
    </row>
    <row r="17" spans="1:14" ht="18.75" x14ac:dyDescent="0.3">
      <c r="A17" s="118" t="s">
        <v>445</v>
      </c>
      <c r="B17" s="119">
        <v>1093.6964809999999</v>
      </c>
      <c r="C17" s="363">
        <v>1197.0633670000002</v>
      </c>
      <c r="D17" s="120">
        <f t="shared" si="0"/>
        <v>9.4511491803913241</v>
      </c>
      <c r="E17" s="120">
        <f t="shared" si="2"/>
        <v>2.2243031917637723</v>
      </c>
      <c r="H17" s="118" t="s">
        <v>437</v>
      </c>
      <c r="I17" s="119">
        <v>917.87749699999995</v>
      </c>
      <c r="J17" s="363">
        <v>917.61553500000002</v>
      </c>
      <c r="K17" s="120">
        <f t="shared" si="1"/>
        <v>-2.8539974109412763E-2</v>
      </c>
      <c r="L17" s="120">
        <f t="shared" si="3"/>
        <v>2.5621115310701223</v>
      </c>
      <c r="N17"/>
    </row>
    <row r="18" spans="1:14" ht="18.75" x14ac:dyDescent="0.3">
      <c r="A18" s="118" t="s">
        <v>460</v>
      </c>
      <c r="B18" s="119">
        <v>1074.986357</v>
      </c>
      <c r="C18" s="363">
        <v>1129.301091</v>
      </c>
      <c r="D18" s="120">
        <f t="shared" si="0"/>
        <v>5.0525975186864667</v>
      </c>
      <c r="E18" s="120">
        <f t="shared" si="2"/>
        <v>2.0983918566222486</v>
      </c>
      <c r="H18" s="118" t="s">
        <v>487</v>
      </c>
      <c r="I18" s="119">
        <v>426.08419400000002</v>
      </c>
      <c r="J18" s="363">
        <v>774.799171</v>
      </c>
      <c r="K18" s="120">
        <f t="shared" si="1"/>
        <v>81.841800731054576</v>
      </c>
      <c r="L18" s="120">
        <f t="shared" si="3"/>
        <v>2.1633481720453562</v>
      </c>
      <c r="N18"/>
    </row>
    <row r="19" spans="1:14" ht="18.75" x14ac:dyDescent="0.3">
      <c r="A19" s="128" t="s">
        <v>439</v>
      </c>
      <c r="B19" s="364">
        <v>1095.0741860000001</v>
      </c>
      <c r="C19" s="365">
        <v>1125.340285</v>
      </c>
      <c r="D19" s="120">
        <f t="shared" si="0"/>
        <v>2.7638400564032599</v>
      </c>
      <c r="E19" s="120">
        <f t="shared" si="2"/>
        <v>2.0910321514716048</v>
      </c>
      <c r="H19" s="128" t="s">
        <v>443</v>
      </c>
      <c r="I19" s="364">
        <v>602.21794899999998</v>
      </c>
      <c r="J19" s="365">
        <v>723.70665399999996</v>
      </c>
      <c r="K19" s="120">
        <f t="shared" si="1"/>
        <v>20.173544345819554</v>
      </c>
      <c r="L19" s="120">
        <f t="shared" si="3"/>
        <v>2.0206906842805088</v>
      </c>
      <c r="N19"/>
    </row>
    <row r="20" spans="1:14" ht="19.5" thickBot="1" x14ac:dyDescent="0.35">
      <c r="A20" s="121" t="s">
        <v>442</v>
      </c>
      <c r="B20" s="129">
        <v>1032.795304</v>
      </c>
      <c r="C20" s="366">
        <v>955.91925800000001</v>
      </c>
      <c r="D20" s="130">
        <f t="shared" si="0"/>
        <v>-7.4434929847434672</v>
      </c>
      <c r="E20" s="130">
        <f t="shared" si="2"/>
        <v>1.776225315428817</v>
      </c>
      <c r="H20" s="121" t="s">
        <v>446</v>
      </c>
      <c r="I20" s="129">
        <v>692.90053899999998</v>
      </c>
      <c r="J20" s="366">
        <v>683.09230200000002</v>
      </c>
      <c r="K20" s="130">
        <f t="shared" si="1"/>
        <v>-1.4155331751011906</v>
      </c>
      <c r="L20" s="130">
        <f t="shared" si="3"/>
        <v>1.9072897057474452</v>
      </c>
      <c r="N20"/>
    </row>
    <row r="21" spans="1:14" ht="4.5" customHeight="1" x14ac:dyDescent="0.25">
      <c r="A21" s="10"/>
      <c r="B21" s="122"/>
      <c r="C21" s="122"/>
      <c r="D21" s="122"/>
      <c r="N21"/>
    </row>
    <row r="22" spans="1:14" ht="15.75" x14ac:dyDescent="0.25">
      <c r="A22" s="3"/>
      <c r="H22" s="3"/>
    </row>
  </sheetData>
  <conditionalFormatting sqref="D6:D20 E21">
    <cfRule type="cellIs" dxfId="38" priority="11" stopIfTrue="1" operator="lessThan">
      <formula>0</formula>
    </cfRule>
    <cfRule type="cellIs" dxfId="37" priority="12" stopIfTrue="1" operator="greaterThan">
      <formula>0</formula>
    </cfRule>
  </conditionalFormatting>
  <conditionalFormatting sqref="K6:K20">
    <cfRule type="cellIs" dxfId="36" priority="1" stopIfTrue="1" operator="lessThan">
      <formula>0</formula>
    </cfRule>
    <cfRule type="cellIs" dxfId="35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0" orientation="landscape" r:id="rId1"/>
  <headerFooter alignWithMargins="0">
    <oddHeader>&amp;L&amp;"-,Pogrubiona kursywa"&amp;12Ministerstwo Rolnictwa i Rozwoju Wsi&amp;C&amp;"-,Standardowy"&amp;8
&amp;"-,Pogrubiony"&amp;16Polski handel zagraniczny towarami rolno-spożywczymi z wybranymi państwami w 2024r. - dane ostateczne</oddHeader>
    <oddFooter>&amp;L&amp;"+,Pogrubiona kursywa"&amp;12Źródło: Min. Finansów&amp;CStrona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P63"/>
  <sheetViews>
    <sheetView showGridLines="0" showZeros="0" zoomScale="90" zoomScaleNormal="90" workbookViewId="0">
      <selection activeCell="B15" sqref="B15"/>
    </sheetView>
  </sheetViews>
  <sheetFormatPr defaultColWidth="8.7109375" defaultRowHeight="15.75" x14ac:dyDescent="0.25"/>
  <cols>
    <col min="1" max="1" width="17.28515625" style="11" customWidth="1"/>
    <col min="2" max="2" width="12.42578125" style="11" bestFit="1" customWidth="1"/>
    <col min="3" max="3" width="12.140625" style="11" customWidth="1"/>
    <col min="4" max="4" width="10.85546875" style="11" bestFit="1" customWidth="1"/>
    <col min="5" max="5" width="12.42578125" style="11" bestFit="1" customWidth="1"/>
    <col min="6" max="6" width="11.5703125" style="11" customWidth="1"/>
    <col min="7" max="7" width="10.85546875" style="11" bestFit="1" customWidth="1"/>
    <col min="8" max="9" width="12.42578125" style="11" bestFit="1" customWidth="1"/>
    <col min="10" max="10" width="13.28515625" style="11" bestFit="1" customWidth="1"/>
    <col min="11" max="11" width="15" style="11" bestFit="1" customWidth="1"/>
    <col min="12" max="12" width="13.28515625" style="11" customWidth="1"/>
    <col min="13" max="13" width="13.7109375" style="11" bestFit="1" customWidth="1"/>
    <col min="14" max="14" width="13.28515625" style="11" bestFit="1" customWidth="1"/>
    <col min="15" max="15" width="13.42578125" style="11" bestFit="1" customWidth="1"/>
    <col min="16" max="16" width="10.7109375" style="11" bestFit="1" customWidth="1"/>
    <col min="17" max="16384" width="8.7109375" style="11"/>
  </cols>
  <sheetData>
    <row r="1" spans="1:16" x14ac:dyDescent="0.25">
      <c r="A1" s="12"/>
      <c r="B1" s="13" t="s">
        <v>28</v>
      </c>
      <c r="C1" s="13"/>
      <c r="D1" s="14"/>
      <c r="E1" s="13" t="s">
        <v>29</v>
      </c>
      <c r="F1" s="13"/>
      <c r="G1" s="14"/>
      <c r="H1" s="13" t="s">
        <v>30</v>
      </c>
      <c r="I1" s="15"/>
    </row>
    <row r="2" spans="1:16" x14ac:dyDescent="0.25">
      <c r="A2" s="16" t="s">
        <v>448</v>
      </c>
      <c r="B2" s="17" t="s">
        <v>597</v>
      </c>
      <c r="C2" s="17"/>
      <c r="D2" s="18" t="s">
        <v>449</v>
      </c>
      <c r="E2" s="17" t="s">
        <v>597</v>
      </c>
      <c r="F2" s="17"/>
      <c r="G2" s="18" t="s">
        <v>449</v>
      </c>
      <c r="H2" s="17" t="s">
        <v>597</v>
      </c>
      <c r="I2" s="19"/>
      <c r="J2"/>
      <c r="K2"/>
      <c r="L2"/>
      <c r="M2"/>
    </row>
    <row r="3" spans="1:16" ht="16.5" thickBot="1" x14ac:dyDescent="0.3">
      <c r="A3" s="20"/>
      <c r="B3" s="21" t="s">
        <v>640</v>
      </c>
      <c r="C3" s="318" t="s">
        <v>646</v>
      </c>
      <c r="D3" s="22" t="s">
        <v>450</v>
      </c>
      <c r="E3" s="23" t="s">
        <v>640</v>
      </c>
      <c r="F3" s="318" t="s">
        <v>646</v>
      </c>
      <c r="G3" s="22" t="s">
        <v>450</v>
      </c>
      <c r="H3" s="23" t="s">
        <v>640</v>
      </c>
      <c r="I3" s="327" t="s">
        <v>646</v>
      </c>
      <c r="J3"/>
      <c r="K3" s="219"/>
      <c r="L3" s="219"/>
      <c r="M3"/>
    </row>
    <row r="4" spans="1:16" x14ac:dyDescent="0.25">
      <c r="A4" s="8" t="s">
        <v>643</v>
      </c>
      <c r="B4" s="24">
        <v>52109.642707999999</v>
      </c>
      <c r="C4" s="319">
        <v>53817.454897000003</v>
      </c>
      <c r="D4" s="25">
        <f t="shared" ref="D4:D60" si="0">((C4-B4)/B4)*100</f>
        <v>3.2773438854107058</v>
      </c>
      <c r="E4" s="26">
        <v>33398.176295999998</v>
      </c>
      <c r="F4" s="319">
        <v>35814.816172999999</v>
      </c>
      <c r="G4" s="25">
        <f t="shared" ref="G4:G42" si="1">((F4-E4)/E4)*100</f>
        <v>7.2358438244708445</v>
      </c>
      <c r="H4" s="27">
        <f>B4-E4</f>
        <v>18711.466412000002</v>
      </c>
      <c r="I4" s="328">
        <f>C4-F4</f>
        <v>18002.638724000004</v>
      </c>
      <c r="J4"/>
      <c r="K4"/>
      <c r="L4"/>
      <c r="M4"/>
      <c r="N4" s="36"/>
      <c r="O4" s="36"/>
      <c r="P4" s="36"/>
    </row>
    <row r="5" spans="1:16" x14ac:dyDescent="0.25">
      <c r="A5" s="28" t="s">
        <v>451</v>
      </c>
      <c r="B5" s="29">
        <v>38368.908219999998</v>
      </c>
      <c r="C5" s="320">
        <v>39770.304347999998</v>
      </c>
      <c r="D5" s="30">
        <f t="shared" si="0"/>
        <v>3.6524263863977113</v>
      </c>
      <c r="E5" s="29">
        <v>22143.968769000003</v>
      </c>
      <c r="F5" s="320">
        <v>23982.555215</v>
      </c>
      <c r="G5" s="30">
        <f t="shared" si="1"/>
        <v>8.3028768021651533</v>
      </c>
      <c r="H5" s="29">
        <f t="shared" ref="H5:H60" si="2">B5-E5</f>
        <v>16224.939450999995</v>
      </c>
      <c r="I5" s="329">
        <f t="shared" ref="I5:I60" si="3">C5-F5</f>
        <v>15787.749132999998</v>
      </c>
      <c r="J5"/>
      <c r="K5"/>
      <c r="L5"/>
      <c r="M5"/>
      <c r="N5" s="31"/>
      <c r="O5" s="31"/>
    </row>
    <row r="6" spans="1:16" x14ac:dyDescent="0.25">
      <c r="A6" s="32" t="s">
        <v>452</v>
      </c>
      <c r="B6" s="33">
        <v>703.25511300000005</v>
      </c>
      <c r="C6" s="321">
        <v>712.90590800000007</v>
      </c>
      <c r="D6" s="34">
        <f t="shared" si="0"/>
        <v>1.3723035668849828</v>
      </c>
      <c r="E6" s="33">
        <v>436.84757400000001</v>
      </c>
      <c r="F6" s="321">
        <v>445.02317399999998</v>
      </c>
      <c r="G6" s="34">
        <f t="shared" si="1"/>
        <v>1.8714994626478056</v>
      </c>
      <c r="H6" s="35">
        <f t="shared" si="2"/>
        <v>266.40753900000004</v>
      </c>
      <c r="I6" s="330">
        <f t="shared" si="3"/>
        <v>267.88273400000008</v>
      </c>
      <c r="J6" s="219"/>
      <c r="K6" s="219"/>
      <c r="L6" s="219"/>
      <c r="M6"/>
      <c r="N6" s="31"/>
      <c r="O6" s="31"/>
      <c r="P6" s="31"/>
    </row>
    <row r="7" spans="1:16" x14ac:dyDescent="0.25">
      <c r="A7" s="32" t="s">
        <v>438</v>
      </c>
      <c r="B7" s="33">
        <v>1147.5385530000001</v>
      </c>
      <c r="C7" s="321">
        <v>1280.9117329999999</v>
      </c>
      <c r="D7" s="34">
        <f t="shared" si="0"/>
        <v>11.622544589140249</v>
      </c>
      <c r="E7" s="33">
        <v>1276.349937</v>
      </c>
      <c r="F7" s="321">
        <v>1329.141609</v>
      </c>
      <c r="G7" s="34">
        <f t="shared" si="1"/>
        <v>4.1361440518486949</v>
      </c>
      <c r="H7" s="35">
        <f t="shared" si="2"/>
        <v>-128.81138399999986</v>
      </c>
      <c r="I7" s="330">
        <f t="shared" si="3"/>
        <v>-48.229876000000104</v>
      </c>
      <c r="J7" s="219"/>
      <c r="K7" s="219"/>
      <c r="L7" s="219"/>
      <c r="M7"/>
    </row>
    <row r="8" spans="1:16" x14ac:dyDescent="0.25">
      <c r="A8" s="32" t="s">
        <v>453</v>
      </c>
      <c r="B8" s="33">
        <v>414.12379800000002</v>
      </c>
      <c r="C8" s="321">
        <v>473.19548700000001</v>
      </c>
      <c r="D8" s="34">
        <f t="shared" si="0"/>
        <v>14.264258486299305</v>
      </c>
      <c r="E8" s="33">
        <v>156.87964099999999</v>
      </c>
      <c r="F8" s="321">
        <v>160.93746299999998</v>
      </c>
      <c r="G8" s="34">
        <f t="shared" si="1"/>
        <v>2.586582920597063</v>
      </c>
      <c r="H8" s="35">
        <f t="shared" si="2"/>
        <v>257.24415700000003</v>
      </c>
      <c r="I8" s="330">
        <f t="shared" si="3"/>
        <v>312.25802400000003</v>
      </c>
      <c r="J8"/>
      <c r="K8"/>
      <c r="L8"/>
      <c r="M8"/>
    </row>
    <row r="9" spans="1:16" x14ac:dyDescent="0.25">
      <c r="A9" s="32" t="s">
        <v>454</v>
      </c>
      <c r="B9" s="33">
        <v>362.59267800000003</v>
      </c>
      <c r="C9" s="321">
        <v>407.34817900000002</v>
      </c>
      <c r="D9" s="34">
        <f t="shared" si="0"/>
        <v>12.343189401083267</v>
      </c>
      <c r="E9" s="33">
        <v>106.866107</v>
      </c>
      <c r="F9" s="321">
        <v>88.415523000000007</v>
      </c>
      <c r="G9" s="34">
        <f t="shared" si="1"/>
        <v>-17.265140948757487</v>
      </c>
      <c r="H9" s="35">
        <f t="shared" si="2"/>
        <v>255.72657100000004</v>
      </c>
      <c r="I9" s="330">
        <f t="shared" si="3"/>
        <v>318.93265600000001</v>
      </c>
      <c r="J9"/>
      <c r="K9"/>
      <c r="L9"/>
      <c r="M9"/>
      <c r="N9" s="31"/>
      <c r="O9" s="31"/>
    </row>
    <row r="10" spans="1:16" x14ac:dyDescent="0.25">
      <c r="A10" s="32" t="s">
        <v>455</v>
      </c>
      <c r="B10" s="33">
        <v>40.834389000000002</v>
      </c>
      <c r="C10" s="321">
        <v>45.452093999999995</v>
      </c>
      <c r="D10" s="34">
        <f t="shared" si="0"/>
        <v>11.308372950064207</v>
      </c>
      <c r="E10" s="33">
        <v>19.064578000000001</v>
      </c>
      <c r="F10" s="321">
        <v>22.729651999999998</v>
      </c>
      <c r="G10" s="34">
        <f t="shared" si="1"/>
        <v>19.224522042921681</v>
      </c>
      <c r="H10" s="35">
        <f t="shared" si="2"/>
        <v>21.769811000000001</v>
      </c>
      <c r="I10" s="330">
        <f t="shared" si="3"/>
        <v>22.722441999999997</v>
      </c>
      <c r="J10"/>
      <c r="K10"/>
      <c r="L10"/>
      <c r="M10"/>
    </row>
    <row r="11" spans="1:16" x14ac:dyDescent="0.25">
      <c r="A11" s="32" t="s">
        <v>439</v>
      </c>
      <c r="B11" s="33">
        <v>1095.0741860000001</v>
      </c>
      <c r="C11" s="321">
        <v>1125.340285</v>
      </c>
      <c r="D11" s="34">
        <f t="shared" si="0"/>
        <v>2.7638400564032599</v>
      </c>
      <c r="E11" s="33">
        <v>1570.306808</v>
      </c>
      <c r="F11" s="321">
        <v>1689.1921299999999</v>
      </c>
      <c r="G11" s="34">
        <f t="shared" si="1"/>
        <v>7.5708340175520572</v>
      </c>
      <c r="H11" s="35">
        <f t="shared" si="2"/>
        <v>-475.23262199999999</v>
      </c>
      <c r="I11" s="330">
        <f t="shared" si="3"/>
        <v>-563.85184499999991</v>
      </c>
      <c r="J11"/>
      <c r="K11"/>
      <c r="L11"/>
      <c r="M11"/>
    </row>
    <row r="12" spans="1:16" x14ac:dyDescent="0.25">
      <c r="A12" s="32" t="s">
        <v>456</v>
      </c>
      <c r="B12" s="33">
        <v>247.07477</v>
      </c>
      <c r="C12" s="321">
        <v>256.32678500000003</v>
      </c>
      <c r="D12" s="34">
        <f t="shared" si="0"/>
        <v>3.7446215167983472</v>
      </c>
      <c r="E12" s="33">
        <v>69.106483999999995</v>
      </c>
      <c r="F12" s="321">
        <v>83.084335999999993</v>
      </c>
      <c r="G12" s="34">
        <f t="shared" si="1"/>
        <v>20.226541984106731</v>
      </c>
      <c r="H12" s="35">
        <f t="shared" si="2"/>
        <v>177.96828600000001</v>
      </c>
      <c r="I12" s="330">
        <f t="shared" si="3"/>
        <v>173.24244900000002</v>
      </c>
      <c r="J12"/>
      <c r="K12"/>
      <c r="L12"/>
      <c r="M12"/>
    </row>
    <row r="13" spans="1:16" x14ac:dyDescent="0.25">
      <c r="A13" s="32" t="s">
        <v>457</v>
      </c>
      <c r="B13" s="33">
        <v>311.26393099999996</v>
      </c>
      <c r="C13" s="321">
        <v>332.09184499999998</v>
      </c>
      <c r="D13" s="34">
        <f t="shared" si="0"/>
        <v>6.6913997818783653</v>
      </c>
      <c r="E13" s="33">
        <v>59.990966</v>
      </c>
      <c r="F13" s="321">
        <v>67.354608999999996</v>
      </c>
      <c r="G13" s="34">
        <f t="shared" si="1"/>
        <v>12.274586476903867</v>
      </c>
      <c r="H13" s="35">
        <f t="shared" si="2"/>
        <v>251.27296499999994</v>
      </c>
      <c r="I13" s="330">
        <f t="shared" si="3"/>
        <v>264.737236</v>
      </c>
      <c r="J13"/>
      <c r="K13"/>
      <c r="L13"/>
      <c r="M13"/>
    </row>
    <row r="14" spans="1:16" x14ac:dyDescent="0.25">
      <c r="A14" s="32" t="s">
        <v>435</v>
      </c>
      <c r="B14" s="33">
        <v>3053.450362</v>
      </c>
      <c r="C14" s="321">
        <v>3273.232203</v>
      </c>
      <c r="D14" s="34">
        <f t="shared" si="0"/>
        <v>7.1978193500431953</v>
      </c>
      <c r="E14" s="33">
        <v>1120.8159720000001</v>
      </c>
      <c r="F14" s="321">
        <v>1349.2479850000002</v>
      </c>
      <c r="G14" s="34">
        <f t="shared" si="1"/>
        <v>20.380867038536461</v>
      </c>
      <c r="H14" s="35">
        <f t="shared" si="2"/>
        <v>1932.6343899999999</v>
      </c>
      <c r="I14" s="330">
        <f t="shared" si="3"/>
        <v>1923.9842179999998</v>
      </c>
      <c r="J14"/>
      <c r="K14"/>
      <c r="L14"/>
      <c r="M14"/>
    </row>
    <row r="15" spans="1:16" x14ac:dyDescent="0.25">
      <c r="A15" s="32" t="s">
        <v>458</v>
      </c>
      <c r="B15" s="33">
        <v>465.33903100000003</v>
      </c>
      <c r="C15" s="321">
        <v>477.21122400000002</v>
      </c>
      <c r="D15" s="34">
        <f t="shared" si="0"/>
        <v>2.5512996351255954</v>
      </c>
      <c r="E15" s="33">
        <v>295.09362599999997</v>
      </c>
      <c r="F15" s="321">
        <v>444.15099200000003</v>
      </c>
      <c r="G15" s="34">
        <f t="shared" si="1"/>
        <v>50.511889402856866</v>
      </c>
      <c r="H15" s="35">
        <f t="shared" si="2"/>
        <v>170.24540500000006</v>
      </c>
      <c r="I15" s="330">
        <f t="shared" si="3"/>
        <v>33.060231999999985</v>
      </c>
      <c r="J15"/>
      <c r="K15"/>
      <c r="L15"/>
      <c r="M15"/>
    </row>
    <row r="16" spans="1:16" x14ac:dyDescent="0.25">
      <c r="A16" s="32" t="s">
        <v>434</v>
      </c>
      <c r="B16" s="33">
        <v>1809.673939</v>
      </c>
      <c r="C16" s="321">
        <v>1811.3742769999999</v>
      </c>
      <c r="D16" s="34">
        <f t="shared" si="0"/>
        <v>9.3958252000880149E-2</v>
      </c>
      <c r="E16" s="33">
        <v>1794.692728</v>
      </c>
      <c r="F16" s="321">
        <v>1924.9052469999999</v>
      </c>
      <c r="G16" s="34">
        <f t="shared" si="1"/>
        <v>7.255421330263502</v>
      </c>
      <c r="H16" s="35">
        <f t="shared" si="2"/>
        <v>14.98121100000003</v>
      </c>
      <c r="I16" s="330">
        <f t="shared" si="3"/>
        <v>-113.53097000000002</v>
      </c>
      <c r="J16"/>
      <c r="K16"/>
      <c r="L16"/>
      <c r="M16"/>
    </row>
    <row r="17" spans="1:14" x14ac:dyDescent="0.25">
      <c r="A17" s="32" t="s">
        <v>432</v>
      </c>
      <c r="B17" s="33">
        <v>3210.727335</v>
      </c>
      <c r="C17" s="321">
        <v>3008.5168560000002</v>
      </c>
      <c r="D17" s="34">
        <f t="shared" si="0"/>
        <v>-6.2979648503849006</v>
      </c>
      <c r="E17" s="33">
        <v>2720.4481660000001</v>
      </c>
      <c r="F17" s="321">
        <v>3061.27918</v>
      </c>
      <c r="G17" s="34">
        <f t="shared" si="1"/>
        <v>12.528487705065865</v>
      </c>
      <c r="H17" s="35">
        <f t="shared" si="2"/>
        <v>490.27916899999991</v>
      </c>
      <c r="I17" s="330">
        <f t="shared" si="3"/>
        <v>-52.762323999999808</v>
      </c>
      <c r="J17"/>
      <c r="K17"/>
      <c r="L17"/>
      <c r="M17"/>
    </row>
    <row r="18" spans="1:14" x14ac:dyDescent="0.25">
      <c r="A18" s="32" t="s">
        <v>459</v>
      </c>
      <c r="B18" s="33">
        <v>488.25471199999998</v>
      </c>
      <c r="C18" s="321">
        <v>489.81880699999999</v>
      </c>
      <c r="D18" s="34">
        <f t="shared" si="0"/>
        <v>0.32034406664364334</v>
      </c>
      <c r="E18" s="33">
        <v>417.89835999999997</v>
      </c>
      <c r="F18" s="321">
        <v>462.41226599999999</v>
      </c>
      <c r="G18" s="34">
        <f t="shared" si="1"/>
        <v>10.651849890006753</v>
      </c>
      <c r="H18" s="35">
        <f t="shared" si="2"/>
        <v>70.356352000000015</v>
      </c>
      <c r="I18" s="330">
        <f t="shared" si="3"/>
        <v>27.406541000000004</v>
      </c>
      <c r="J18"/>
      <c r="K18"/>
      <c r="L18"/>
      <c r="M18"/>
    </row>
    <row r="19" spans="1:14" x14ac:dyDescent="0.25">
      <c r="A19" s="32" t="s">
        <v>460</v>
      </c>
      <c r="B19" s="33">
        <v>1074.986357</v>
      </c>
      <c r="C19" s="321">
        <v>1129.301091</v>
      </c>
      <c r="D19" s="34">
        <f t="shared" si="0"/>
        <v>5.0525975186864667</v>
      </c>
      <c r="E19" s="33">
        <v>576.850504</v>
      </c>
      <c r="F19" s="321">
        <v>639.97984999999994</v>
      </c>
      <c r="G19" s="34">
        <f t="shared" si="1"/>
        <v>10.94379662707202</v>
      </c>
      <c r="H19" s="35">
        <f t="shared" si="2"/>
        <v>498.135853</v>
      </c>
      <c r="I19" s="330">
        <f t="shared" si="3"/>
        <v>489.3212410000001</v>
      </c>
      <c r="J19"/>
      <c r="K19"/>
      <c r="L19"/>
      <c r="M19"/>
    </row>
    <row r="20" spans="1:14" x14ac:dyDescent="0.25">
      <c r="A20" s="32" t="s">
        <v>461</v>
      </c>
      <c r="B20" s="33">
        <v>98.335259999999991</v>
      </c>
      <c r="C20" s="321">
        <v>124.05812</v>
      </c>
      <c r="D20" s="34">
        <f t="shared" si="0"/>
        <v>26.15832815207893</v>
      </c>
      <c r="E20" s="33">
        <v>2.2840500000000001</v>
      </c>
      <c r="F20" s="321">
        <v>6.0807139999999995</v>
      </c>
      <c r="G20" s="34">
        <f t="shared" si="1"/>
        <v>166.22508263829596</v>
      </c>
      <c r="H20" s="35">
        <f t="shared" si="2"/>
        <v>96.051209999999998</v>
      </c>
      <c r="I20" s="330">
        <f t="shared" si="3"/>
        <v>117.977406</v>
      </c>
      <c r="J20"/>
      <c r="K20"/>
      <c r="L20"/>
      <c r="M20"/>
    </row>
    <row r="21" spans="1:14" x14ac:dyDescent="0.25">
      <c r="A21" s="32" t="s">
        <v>462</v>
      </c>
      <c r="B21" s="33">
        <v>519.20335299999999</v>
      </c>
      <c r="C21" s="321">
        <v>571.48021999999992</v>
      </c>
      <c r="D21" s="34">
        <f t="shared" si="0"/>
        <v>10.068668990279022</v>
      </c>
      <c r="E21" s="33">
        <v>124.22644</v>
      </c>
      <c r="F21" s="321">
        <v>127.183334</v>
      </c>
      <c r="G21" s="34">
        <f t="shared" si="1"/>
        <v>2.3802453004368518</v>
      </c>
      <c r="H21" s="35">
        <f t="shared" si="2"/>
        <v>394.97691299999997</v>
      </c>
      <c r="I21" s="330">
        <f t="shared" si="3"/>
        <v>444.29688599999992</v>
      </c>
      <c r="J21"/>
      <c r="K21"/>
      <c r="L21"/>
      <c r="M21"/>
    </row>
    <row r="22" spans="1:14" x14ac:dyDescent="0.25">
      <c r="A22" s="32" t="s">
        <v>463</v>
      </c>
      <c r="B22" s="33">
        <v>18.766192999999998</v>
      </c>
      <c r="C22" s="321">
        <v>17.257314999999998</v>
      </c>
      <c r="D22" s="34">
        <f t="shared" si="0"/>
        <v>-8.0404054247976635</v>
      </c>
      <c r="E22" s="33">
        <v>0.78181200000000006</v>
      </c>
      <c r="F22" s="321">
        <v>20.094274000000002</v>
      </c>
      <c r="G22" s="34">
        <f t="shared" si="1"/>
        <v>2470.2181598645202</v>
      </c>
      <c r="H22" s="35">
        <f t="shared" si="2"/>
        <v>17.984380999999999</v>
      </c>
      <c r="I22" s="330">
        <f t="shared" si="3"/>
        <v>-2.8369590000000038</v>
      </c>
      <c r="J22"/>
      <c r="K22"/>
      <c r="L22"/>
      <c r="M22"/>
    </row>
    <row r="23" spans="1:14" x14ac:dyDescent="0.25">
      <c r="A23" s="32" t="s">
        <v>430</v>
      </c>
      <c r="B23" s="33">
        <v>13378.814051000001</v>
      </c>
      <c r="C23" s="321">
        <v>13659.413072000001</v>
      </c>
      <c r="D23" s="34">
        <f>((C23-B23)/B23)*100</f>
        <v>2.0973385229091108</v>
      </c>
      <c r="E23" s="33">
        <v>6499.8656919999994</v>
      </c>
      <c r="F23" s="321">
        <v>6910.1595950000001</v>
      </c>
      <c r="G23" s="34">
        <f t="shared" si="1"/>
        <v>6.312344322821752</v>
      </c>
      <c r="H23" s="35">
        <f t="shared" si="2"/>
        <v>6878.9483590000018</v>
      </c>
      <c r="I23" s="331">
        <f t="shared" si="3"/>
        <v>6749.2534770000011</v>
      </c>
      <c r="J23"/>
      <c r="K23"/>
      <c r="L23"/>
      <c r="M23"/>
      <c r="N23" s="36"/>
    </row>
    <row r="24" spans="1:14" x14ac:dyDescent="0.25">
      <c r="A24" s="32" t="s">
        <v>464</v>
      </c>
      <c r="B24" s="33">
        <v>254.86282500000002</v>
      </c>
      <c r="C24" s="321">
        <v>264.6875</v>
      </c>
      <c r="D24" s="34">
        <f t="shared" si="0"/>
        <v>3.8548874281684604</v>
      </c>
      <c r="E24" s="33">
        <v>155.57890900000001</v>
      </c>
      <c r="F24" s="321">
        <v>178.090823</v>
      </c>
      <c r="G24" s="34">
        <f t="shared" si="1"/>
        <v>14.469772377694195</v>
      </c>
      <c r="H24" s="35">
        <f t="shared" si="2"/>
        <v>99.283916000000005</v>
      </c>
      <c r="I24" s="330">
        <f t="shared" si="3"/>
        <v>86.596677</v>
      </c>
      <c r="J24"/>
      <c r="K24"/>
      <c r="L24"/>
      <c r="M24"/>
      <c r="N24" s="36"/>
    </row>
    <row r="25" spans="1:14" x14ac:dyDescent="0.25">
      <c r="A25" s="32" t="s">
        <v>437</v>
      </c>
      <c r="B25" s="33">
        <v>2435.6810759999998</v>
      </c>
      <c r="C25" s="321">
        <v>2607.1926539999999</v>
      </c>
      <c r="D25" s="34">
        <f t="shared" si="0"/>
        <v>7.0416270705549513</v>
      </c>
      <c r="E25" s="33">
        <v>917.87749699999995</v>
      </c>
      <c r="F25" s="321">
        <v>917.61553500000002</v>
      </c>
      <c r="G25" s="34">
        <f t="shared" si="1"/>
        <v>-2.8539974109412763E-2</v>
      </c>
      <c r="H25" s="35">
        <f t="shared" si="2"/>
        <v>1517.8035789999999</v>
      </c>
      <c r="I25" s="330">
        <f t="shared" si="3"/>
        <v>1689.577119</v>
      </c>
      <c r="J25"/>
      <c r="K25"/>
      <c r="L25"/>
      <c r="M25"/>
      <c r="N25" s="36"/>
    </row>
    <row r="26" spans="1:14" x14ac:dyDescent="0.25">
      <c r="A26" s="32" t="s">
        <v>441</v>
      </c>
      <c r="B26" s="33">
        <v>1265.5733149999999</v>
      </c>
      <c r="C26" s="321">
        <v>1346.865303</v>
      </c>
      <c r="D26" s="34">
        <f t="shared" si="0"/>
        <v>6.4233329698485457</v>
      </c>
      <c r="E26" s="33">
        <v>265.09865600000001</v>
      </c>
      <c r="F26" s="321">
        <v>267.45822999999996</v>
      </c>
      <c r="G26" s="34">
        <f t="shared" si="1"/>
        <v>0.89007392025403265</v>
      </c>
      <c r="H26" s="35">
        <f t="shared" si="2"/>
        <v>1000.4746589999999</v>
      </c>
      <c r="I26" s="330">
        <f t="shared" si="3"/>
        <v>1079.4070730000001</v>
      </c>
      <c r="J26"/>
      <c r="K26"/>
      <c r="L26"/>
      <c r="M26"/>
    </row>
    <row r="27" spans="1:14" x14ac:dyDescent="0.25">
      <c r="A27" s="32" t="s">
        <v>445</v>
      </c>
      <c r="B27" s="33">
        <v>1093.6964809999999</v>
      </c>
      <c r="C27" s="321">
        <v>1197.0633670000002</v>
      </c>
      <c r="D27" s="34">
        <f t="shared" si="0"/>
        <v>9.4511491803913241</v>
      </c>
      <c r="E27" s="33">
        <v>579.84072100000003</v>
      </c>
      <c r="F27" s="321">
        <v>581.59112300000004</v>
      </c>
      <c r="G27" s="34">
        <f t="shared" si="1"/>
        <v>0.30187634924660767</v>
      </c>
      <c r="H27" s="35">
        <f t="shared" si="2"/>
        <v>513.85575999999992</v>
      </c>
      <c r="I27" s="330">
        <f t="shared" si="3"/>
        <v>615.47224400000016</v>
      </c>
      <c r="J27"/>
      <c r="K27"/>
      <c r="L27"/>
      <c r="M27"/>
    </row>
    <row r="28" spans="1:14" x14ac:dyDescent="0.25">
      <c r="A28" s="32" t="s">
        <v>465</v>
      </c>
      <c r="B28" s="33">
        <v>184.09732199999999</v>
      </c>
      <c r="C28" s="321">
        <v>193.285729</v>
      </c>
      <c r="D28" s="34">
        <f t="shared" si="0"/>
        <v>4.9910595657659877</v>
      </c>
      <c r="E28" s="33">
        <v>19.164919000000001</v>
      </c>
      <c r="F28" s="321">
        <v>20.32086</v>
      </c>
      <c r="G28" s="34">
        <f t="shared" si="1"/>
        <v>6.031546493882904</v>
      </c>
      <c r="H28" s="35">
        <f t="shared" si="2"/>
        <v>164.93240299999999</v>
      </c>
      <c r="I28" s="330">
        <f t="shared" si="3"/>
        <v>172.96486899999999</v>
      </c>
      <c r="J28"/>
      <c r="K28"/>
      <c r="L28"/>
      <c r="M28"/>
    </row>
    <row r="29" spans="1:14" x14ac:dyDescent="0.25">
      <c r="A29" s="32" t="s">
        <v>466</v>
      </c>
      <c r="B29" s="33">
        <v>836.17987500000004</v>
      </c>
      <c r="C29" s="321">
        <v>881.22642399999995</v>
      </c>
      <c r="D29" s="34">
        <f t="shared" si="0"/>
        <v>5.3871840673036901</v>
      </c>
      <c r="E29" s="33">
        <v>418.97073599999999</v>
      </c>
      <c r="F29" s="321">
        <v>396.65306900000002</v>
      </c>
      <c r="G29" s="34">
        <f t="shared" si="1"/>
        <v>-5.3267842076683785</v>
      </c>
      <c r="H29" s="35">
        <f t="shared" si="2"/>
        <v>417.20913900000005</v>
      </c>
      <c r="I29" s="330">
        <f t="shared" si="3"/>
        <v>484.57335499999994</v>
      </c>
      <c r="J29"/>
      <c r="K29"/>
      <c r="L29"/>
      <c r="M29"/>
    </row>
    <row r="30" spans="1:14" x14ac:dyDescent="0.25">
      <c r="A30" s="32" t="s">
        <v>443</v>
      </c>
      <c r="B30" s="33">
        <v>1288.5548840000001</v>
      </c>
      <c r="C30" s="321">
        <v>1446.2662849999999</v>
      </c>
      <c r="D30" s="34">
        <f t="shared" si="0"/>
        <v>12.239401127441599</v>
      </c>
      <c r="E30" s="33">
        <v>602.21794899999998</v>
      </c>
      <c r="F30" s="321">
        <v>723.70665399999996</v>
      </c>
      <c r="G30" s="34">
        <f t="shared" si="1"/>
        <v>20.173544345819554</v>
      </c>
      <c r="H30" s="35">
        <f t="shared" si="2"/>
        <v>686.33693500000015</v>
      </c>
      <c r="I30" s="330">
        <f t="shared" si="3"/>
        <v>722.55963099999997</v>
      </c>
      <c r="J30"/>
      <c r="K30"/>
      <c r="L30"/>
      <c r="M30"/>
    </row>
    <row r="31" spans="1:14" x14ac:dyDescent="0.25">
      <c r="A31" s="32" t="s">
        <v>433</v>
      </c>
      <c r="B31" s="33">
        <v>2570.1979459999998</v>
      </c>
      <c r="C31" s="321">
        <v>2637.3689570000001</v>
      </c>
      <c r="D31" s="34">
        <f t="shared" si="0"/>
        <v>2.613456722449671</v>
      </c>
      <c r="E31" s="33">
        <v>1912.046638</v>
      </c>
      <c r="F31" s="321">
        <v>2038.4703959999999</v>
      </c>
      <c r="G31" s="34">
        <f t="shared" si="1"/>
        <v>6.611959953667192</v>
      </c>
      <c r="H31" s="35">
        <f t="shared" si="2"/>
        <v>658.15130799999974</v>
      </c>
      <c r="I31" s="330">
        <f t="shared" si="3"/>
        <v>598.8985610000002</v>
      </c>
      <c r="J31"/>
      <c r="K31"/>
      <c r="L31"/>
      <c r="M31"/>
    </row>
    <row r="32" spans="1:14" ht="16.5" thickBot="1" x14ac:dyDescent="0.3">
      <c r="A32" s="37" t="s">
        <v>611</v>
      </c>
      <c r="B32" s="213">
        <v>0.7564849999919534</v>
      </c>
      <c r="C32" s="322">
        <v>1.1126279999911786</v>
      </c>
      <c r="D32" s="39">
        <f t="shared" si="0"/>
        <v>47.078659854856788</v>
      </c>
      <c r="E32" s="38">
        <v>24.803298999994993</v>
      </c>
      <c r="F32" s="326">
        <v>27.276592000000178</v>
      </c>
      <c r="G32" s="40">
        <f t="shared" si="1"/>
        <v>9.9716291772545436</v>
      </c>
      <c r="H32" s="41">
        <f t="shared" si="2"/>
        <v>-24.046814000003039</v>
      </c>
      <c r="I32" s="332">
        <f t="shared" si="3"/>
        <v>-26.163964000008999</v>
      </c>
    </row>
    <row r="33" spans="1:9" ht="16.5" thickBot="1" x14ac:dyDescent="0.3">
      <c r="A33" s="42" t="s">
        <v>431</v>
      </c>
      <c r="B33" s="43">
        <v>4203.9257400000006</v>
      </c>
      <c r="C33" s="323">
        <v>4369.2250119999999</v>
      </c>
      <c r="D33" s="44">
        <f t="shared" si="0"/>
        <v>3.9320216917056978</v>
      </c>
      <c r="E33" s="43">
        <v>530.10386199999994</v>
      </c>
      <c r="F33" s="323">
        <v>579.19064900000001</v>
      </c>
      <c r="G33" s="44">
        <f t="shared" si="1"/>
        <v>9.2598433097248556</v>
      </c>
      <c r="H33" s="45">
        <f t="shared" si="2"/>
        <v>3673.8218780000007</v>
      </c>
      <c r="I33" s="333">
        <f t="shared" si="3"/>
        <v>3790.0343629999998</v>
      </c>
    </row>
    <row r="34" spans="1:9" x14ac:dyDescent="0.25">
      <c r="A34" s="28" t="s">
        <v>467</v>
      </c>
      <c r="B34" s="29">
        <v>1142.6443569999999</v>
      </c>
      <c r="C34" s="320">
        <v>1227.3476279999998</v>
      </c>
      <c r="D34" s="30">
        <f t="shared" si="0"/>
        <v>7.4129164057999075</v>
      </c>
      <c r="E34" s="29">
        <v>576.61757499999999</v>
      </c>
      <c r="F34" s="320">
        <v>592.58683500000006</v>
      </c>
      <c r="G34" s="30">
        <f t="shared" si="1"/>
        <v>2.7694716034279874</v>
      </c>
      <c r="H34" s="29">
        <f t="shared" si="2"/>
        <v>566.02678199999991</v>
      </c>
      <c r="I34" s="329">
        <f t="shared" si="3"/>
        <v>634.76079299999969</v>
      </c>
    </row>
    <row r="35" spans="1:9" x14ac:dyDescent="0.25">
      <c r="A35" s="32" t="s">
        <v>468</v>
      </c>
      <c r="B35" s="33">
        <v>24.921221000000003</v>
      </c>
      <c r="C35" s="321">
        <v>19.717418000000002</v>
      </c>
      <c r="D35" s="34">
        <f t="shared" si="0"/>
        <v>-20.881011407908144</v>
      </c>
      <c r="E35" s="33">
        <v>3.720561</v>
      </c>
      <c r="F35" s="321">
        <v>4.0570909999999998</v>
      </c>
      <c r="G35" s="34">
        <f t="shared" si="1"/>
        <v>9.0451413106786802</v>
      </c>
      <c r="H35" s="33">
        <f t="shared" si="2"/>
        <v>21.200660000000003</v>
      </c>
      <c r="I35" s="330">
        <f t="shared" si="3"/>
        <v>15.660327000000002</v>
      </c>
    </row>
    <row r="36" spans="1:9" x14ac:dyDescent="0.25">
      <c r="A36" s="32" t="s">
        <v>469</v>
      </c>
      <c r="B36" s="33">
        <v>24.647158999999998</v>
      </c>
      <c r="C36" s="321">
        <v>27.178664000000001</v>
      </c>
      <c r="D36" s="34">
        <f t="shared" si="0"/>
        <v>10.270980927254143</v>
      </c>
      <c r="E36" s="33">
        <v>5.3072989999999995</v>
      </c>
      <c r="F36" s="321">
        <v>6.3694730000000002</v>
      </c>
      <c r="G36" s="34">
        <f t="shared" si="1"/>
        <v>20.013456939207696</v>
      </c>
      <c r="H36" s="33">
        <f t="shared" si="2"/>
        <v>19.339859999999998</v>
      </c>
      <c r="I36" s="330">
        <f t="shared" si="3"/>
        <v>20.809191000000002</v>
      </c>
    </row>
    <row r="37" spans="1:9" x14ac:dyDescent="0.25">
      <c r="A37" s="32" t="s">
        <v>470</v>
      </c>
      <c r="B37" s="33">
        <v>245.816305</v>
      </c>
      <c r="C37" s="321">
        <v>303.16170199999999</v>
      </c>
      <c r="D37" s="34">
        <f t="shared" si="0"/>
        <v>23.328557070288721</v>
      </c>
      <c r="E37" s="33">
        <v>79.404191000000012</v>
      </c>
      <c r="F37" s="321">
        <v>70.838915999999998</v>
      </c>
      <c r="G37" s="34">
        <f t="shared" si="1"/>
        <v>-10.78693062939211</v>
      </c>
      <c r="H37" s="33">
        <f t="shared" si="2"/>
        <v>166.41211399999997</v>
      </c>
      <c r="I37" s="330">
        <f t="shared" si="3"/>
        <v>232.32278600000001</v>
      </c>
    </row>
    <row r="38" spans="1:9" x14ac:dyDescent="0.25">
      <c r="A38" s="32" t="s">
        <v>471</v>
      </c>
      <c r="B38" s="33">
        <v>103.35418700000001</v>
      </c>
      <c r="C38" s="321">
        <v>122.88496000000001</v>
      </c>
      <c r="D38" s="34">
        <f t="shared" si="0"/>
        <v>18.896934480264445</v>
      </c>
      <c r="E38" s="33">
        <v>52.471790999999996</v>
      </c>
      <c r="F38" s="321">
        <v>67.982095000000001</v>
      </c>
      <c r="G38" s="34">
        <f t="shared" si="1"/>
        <v>29.559318834762106</v>
      </c>
      <c r="H38" s="33">
        <f t="shared" si="2"/>
        <v>50.882396000000014</v>
      </c>
      <c r="I38" s="330">
        <f t="shared" si="3"/>
        <v>54.902865000000006</v>
      </c>
    </row>
    <row r="39" spans="1:9" x14ac:dyDescent="0.25">
      <c r="A39" s="32" t="s">
        <v>472</v>
      </c>
      <c r="B39" s="33">
        <v>24.691530999999998</v>
      </c>
      <c r="C39" s="321">
        <v>52.592413000000001</v>
      </c>
      <c r="D39" s="34">
        <f t="shared" si="0"/>
        <v>112.99778049404875</v>
      </c>
      <c r="E39" s="33">
        <v>0.15970500000000001</v>
      </c>
      <c r="F39" s="321">
        <v>0.34398800000000002</v>
      </c>
      <c r="G39" s="34">
        <f t="shared" si="1"/>
        <v>115.38962462039383</v>
      </c>
      <c r="H39" s="33">
        <f t="shared" si="2"/>
        <v>24.531825999999999</v>
      </c>
      <c r="I39" s="330">
        <f t="shared" si="3"/>
        <v>52.248424999999997</v>
      </c>
    </row>
    <row r="40" spans="1:9" x14ac:dyDescent="0.25">
      <c r="A40" s="32" t="s">
        <v>473</v>
      </c>
      <c r="B40" s="33">
        <v>71.614159000000001</v>
      </c>
      <c r="C40" s="321">
        <v>83.853566000000001</v>
      </c>
      <c r="D40" s="34">
        <f t="shared" si="0"/>
        <v>17.090764132271662</v>
      </c>
      <c r="E40" s="33">
        <v>61.631951000000001</v>
      </c>
      <c r="F40" s="321">
        <v>99.221202999999988</v>
      </c>
      <c r="G40" s="34">
        <f t="shared" si="1"/>
        <v>60.989878447949806</v>
      </c>
      <c r="H40" s="33">
        <f t="shared" si="2"/>
        <v>9.982208</v>
      </c>
      <c r="I40" s="330">
        <f t="shared" si="3"/>
        <v>-15.367636999999988</v>
      </c>
    </row>
    <row r="41" spans="1:9" x14ac:dyDescent="0.25">
      <c r="A41" s="32" t="s">
        <v>474</v>
      </c>
      <c r="B41" s="33">
        <v>573.14339399999994</v>
      </c>
      <c r="C41" s="321">
        <v>536.99433900000008</v>
      </c>
      <c r="D41" s="34">
        <f t="shared" si="0"/>
        <v>-6.3071572277425343</v>
      </c>
      <c r="E41" s="33">
        <v>367.17553100000003</v>
      </c>
      <c r="F41" s="321">
        <v>333.11146600000001</v>
      </c>
      <c r="G41" s="34">
        <f t="shared" si="1"/>
        <v>-9.2773243650596164</v>
      </c>
      <c r="H41" s="33">
        <f t="shared" si="2"/>
        <v>205.96786299999991</v>
      </c>
      <c r="I41" s="330">
        <f t="shared" si="3"/>
        <v>203.88287300000007</v>
      </c>
    </row>
    <row r="42" spans="1:9" x14ac:dyDescent="0.25">
      <c r="A42" s="32" t="s">
        <v>475</v>
      </c>
      <c r="B42" s="33">
        <v>5.8566700000000003</v>
      </c>
      <c r="C42" s="321">
        <v>6.8505720000000005</v>
      </c>
      <c r="D42" s="34">
        <f t="shared" si="0"/>
        <v>16.970428588259203</v>
      </c>
      <c r="E42" s="33">
        <v>0.44062400000000002</v>
      </c>
      <c r="F42" s="321">
        <v>0.87213699999999994</v>
      </c>
      <c r="G42" s="34">
        <f t="shared" si="1"/>
        <v>97.932250626384374</v>
      </c>
      <c r="H42" s="33">
        <f t="shared" si="2"/>
        <v>5.4160460000000006</v>
      </c>
      <c r="I42" s="330">
        <f t="shared" si="3"/>
        <v>5.9784350000000011</v>
      </c>
    </row>
    <row r="43" spans="1:9" x14ac:dyDescent="0.25">
      <c r="A43" s="32" t="s">
        <v>476</v>
      </c>
      <c r="B43" s="33">
        <v>1.9732769999999999</v>
      </c>
      <c r="C43" s="321">
        <v>2.2797130000000001</v>
      </c>
      <c r="D43" s="34">
        <f t="shared" si="0"/>
        <v>15.529294670743143</v>
      </c>
      <c r="E43" s="33" t="s">
        <v>22</v>
      </c>
      <c r="F43" s="321" t="s">
        <v>22</v>
      </c>
      <c r="G43" s="34" t="s">
        <v>22</v>
      </c>
      <c r="H43" s="33">
        <v>0.62727999999999995</v>
      </c>
      <c r="I43" s="334">
        <v>0.22883199999999998</v>
      </c>
    </row>
    <row r="44" spans="1:9" ht="16.5" thickBot="1" x14ac:dyDescent="0.3">
      <c r="A44" s="46" t="s">
        <v>477</v>
      </c>
      <c r="B44" s="47">
        <v>66.626453999999995</v>
      </c>
      <c r="C44" s="324">
        <v>71.834281000000004</v>
      </c>
      <c r="D44" s="48">
        <f t="shared" si="0"/>
        <v>7.8164553076770522</v>
      </c>
      <c r="E44" s="47">
        <v>6.3059219999999998</v>
      </c>
      <c r="F44" s="324">
        <v>9.7904660000000003</v>
      </c>
      <c r="G44" s="48">
        <f t="shared" ref="G44:G60" si="4">((F44-E44)/E44)*100</f>
        <v>55.25827943954905</v>
      </c>
      <c r="H44" s="47">
        <f t="shared" si="2"/>
        <v>60.320531999999993</v>
      </c>
      <c r="I44" s="335">
        <f t="shared" si="3"/>
        <v>62.043815000000002</v>
      </c>
    </row>
    <row r="45" spans="1:9" ht="16.5" thickBot="1" x14ac:dyDescent="0.3">
      <c r="A45" s="49" t="s">
        <v>478</v>
      </c>
      <c r="B45" s="50">
        <v>1032.795304</v>
      </c>
      <c r="C45" s="325">
        <v>955.91925800000001</v>
      </c>
      <c r="D45" s="51">
        <f t="shared" si="0"/>
        <v>-7.4434929847434672</v>
      </c>
      <c r="E45" s="50">
        <v>1691.3518880000001</v>
      </c>
      <c r="F45" s="325">
        <v>1558.2372740000001</v>
      </c>
      <c r="G45" s="51">
        <f t="shared" si="4"/>
        <v>-7.8703086533581263</v>
      </c>
      <c r="H45" s="52">
        <f t="shared" si="2"/>
        <v>-658.55658400000016</v>
      </c>
      <c r="I45" s="336">
        <f t="shared" si="3"/>
        <v>-602.31801600000006</v>
      </c>
    </row>
    <row r="46" spans="1:9" x14ac:dyDescent="0.25">
      <c r="A46" s="28" t="s">
        <v>479</v>
      </c>
      <c r="B46" s="29">
        <v>615.39898399999993</v>
      </c>
      <c r="C46" s="320">
        <v>765.80197099999987</v>
      </c>
      <c r="D46" s="30">
        <f t="shared" si="0"/>
        <v>24.439914739930728</v>
      </c>
      <c r="E46" s="29">
        <v>1999.9827980000002</v>
      </c>
      <c r="F46" s="320">
        <v>1987.5424979999998</v>
      </c>
      <c r="G46" s="30">
        <f t="shared" si="4"/>
        <v>-0.62202034999705191</v>
      </c>
      <c r="H46" s="29">
        <f t="shared" si="2"/>
        <v>-1384.5838140000003</v>
      </c>
      <c r="I46" s="329">
        <f t="shared" si="3"/>
        <v>-1221.7405269999999</v>
      </c>
    </row>
    <row r="47" spans="1:9" x14ac:dyDescent="0.25">
      <c r="A47" s="32" t="s">
        <v>480</v>
      </c>
      <c r="B47" s="33">
        <v>23.545293000000001</v>
      </c>
      <c r="C47" s="321">
        <v>23.833966</v>
      </c>
      <c r="D47" s="34">
        <f t="shared" si="0"/>
        <v>1.2260327361396575</v>
      </c>
      <c r="E47" s="33">
        <v>119.35261</v>
      </c>
      <c r="F47" s="321">
        <v>107.93336199999999</v>
      </c>
      <c r="G47" s="34">
        <f t="shared" si="4"/>
        <v>-9.5676567106492367</v>
      </c>
      <c r="H47" s="53">
        <f t="shared" si="2"/>
        <v>-95.807316999999998</v>
      </c>
      <c r="I47" s="330">
        <f t="shared" si="3"/>
        <v>-84.099395999999984</v>
      </c>
    </row>
    <row r="48" spans="1:9" x14ac:dyDescent="0.25">
      <c r="A48" s="32" t="s">
        <v>481</v>
      </c>
      <c r="B48" s="33">
        <v>1.437176</v>
      </c>
      <c r="C48" s="321">
        <v>1.4186719999999999</v>
      </c>
      <c r="D48" s="54">
        <f t="shared" si="0"/>
        <v>-1.2875249795432206</v>
      </c>
      <c r="E48" s="33">
        <v>8.1518180000000005</v>
      </c>
      <c r="F48" s="321">
        <v>9.2642910000000001</v>
      </c>
      <c r="G48" s="54">
        <f t="shared" si="4"/>
        <v>13.646931273490154</v>
      </c>
      <c r="H48" s="55">
        <f t="shared" si="2"/>
        <v>-6.7146420000000004</v>
      </c>
      <c r="I48" s="334">
        <f t="shared" si="3"/>
        <v>-7.8456190000000001</v>
      </c>
    </row>
    <row r="49" spans="1:9" x14ac:dyDescent="0.25">
      <c r="A49" s="32" t="s">
        <v>436</v>
      </c>
      <c r="B49" s="33">
        <v>294.91224</v>
      </c>
      <c r="C49" s="321">
        <v>310.90384899999998</v>
      </c>
      <c r="D49" s="34">
        <f t="shared" si="0"/>
        <v>5.4224975538485563</v>
      </c>
      <c r="E49" s="33">
        <v>1722.7092150000001</v>
      </c>
      <c r="F49" s="321">
        <v>1703.3795519999999</v>
      </c>
      <c r="G49" s="34">
        <f t="shared" si="4"/>
        <v>-1.1220502468839588</v>
      </c>
      <c r="H49" s="55">
        <f t="shared" si="2"/>
        <v>-1427.7969750000002</v>
      </c>
      <c r="I49" s="330">
        <f t="shared" si="3"/>
        <v>-1392.4757029999998</v>
      </c>
    </row>
    <row r="50" spans="1:9" ht="16.5" thickBot="1" x14ac:dyDescent="0.3">
      <c r="A50" s="46" t="s">
        <v>482</v>
      </c>
      <c r="B50" s="47">
        <v>295.50427500000001</v>
      </c>
      <c r="C50" s="324">
        <v>429.64548400000001</v>
      </c>
      <c r="D50" s="48">
        <f t="shared" si="0"/>
        <v>45.393999460752305</v>
      </c>
      <c r="E50" s="47">
        <v>149.76915500000001</v>
      </c>
      <c r="F50" s="324">
        <v>166.965293</v>
      </c>
      <c r="G50" s="48">
        <f t="shared" si="4"/>
        <v>11.481762049068108</v>
      </c>
      <c r="H50" s="56">
        <f t="shared" si="2"/>
        <v>145.73511999999999</v>
      </c>
      <c r="I50" s="335">
        <f t="shared" si="3"/>
        <v>262.68019100000004</v>
      </c>
    </row>
    <row r="51" spans="1:9" x14ac:dyDescent="0.25">
      <c r="A51" s="28" t="s">
        <v>483</v>
      </c>
      <c r="B51" s="29">
        <v>1077.55582</v>
      </c>
      <c r="C51" s="320">
        <v>1002.9703219999999</v>
      </c>
      <c r="D51" s="30">
        <f t="shared" si="0"/>
        <v>-6.9217294005242476</v>
      </c>
      <c r="E51" s="29">
        <v>691.07252700000004</v>
      </c>
      <c r="F51" s="320">
        <v>709.53096899999991</v>
      </c>
      <c r="G51" s="30">
        <f t="shared" si="4"/>
        <v>2.6709847778393709</v>
      </c>
      <c r="H51" s="29">
        <f t="shared" si="2"/>
        <v>386.483293</v>
      </c>
      <c r="I51" s="329">
        <f t="shared" si="3"/>
        <v>293.43935299999998</v>
      </c>
    </row>
    <row r="52" spans="1:9" x14ac:dyDescent="0.25">
      <c r="A52" s="32" t="s">
        <v>484</v>
      </c>
      <c r="B52" s="33">
        <v>127.27698600000001</v>
      </c>
      <c r="C52" s="321">
        <v>130.43256600000001</v>
      </c>
      <c r="D52" s="57">
        <f t="shared" si="0"/>
        <v>2.479301324750101</v>
      </c>
      <c r="E52" s="33">
        <v>57.359851999999997</v>
      </c>
      <c r="F52" s="321">
        <v>64.136671000000007</v>
      </c>
      <c r="G52" s="57">
        <f t="shared" si="4"/>
        <v>11.814568489472412</v>
      </c>
      <c r="H52" s="53">
        <f t="shared" si="2"/>
        <v>69.917134000000004</v>
      </c>
      <c r="I52" s="330">
        <f t="shared" si="3"/>
        <v>66.295895000000002</v>
      </c>
    </row>
    <row r="53" spans="1:9" x14ac:dyDescent="0.25">
      <c r="A53" s="32" t="s">
        <v>485</v>
      </c>
      <c r="B53" s="33">
        <v>80.513750000000002</v>
      </c>
      <c r="C53" s="321">
        <v>86.003535999999997</v>
      </c>
      <c r="D53" s="57">
        <f t="shared" si="0"/>
        <v>6.8184452966108218</v>
      </c>
      <c r="E53" s="33">
        <v>37.043641999999998</v>
      </c>
      <c r="F53" s="321">
        <v>35.488044000000002</v>
      </c>
      <c r="G53" s="57">
        <f t="shared" si="4"/>
        <v>-4.1993657103154067</v>
      </c>
      <c r="H53" s="55">
        <f t="shared" si="2"/>
        <v>43.470108000000003</v>
      </c>
      <c r="I53" s="330">
        <f t="shared" si="3"/>
        <v>50.515491999999995</v>
      </c>
    </row>
    <row r="54" spans="1:9" ht="16.5" thickBot="1" x14ac:dyDescent="0.3">
      <c r="A54" s="46" t="s">
        <v>639</v>
      </c>
      <c r="B54" s="47">
        <v>869.765084</v>
      </c>
      <c r="C54" s="324">
        <v>786.53422</v>
      </c>
      <c r="D54" s="48">
        <f t="shared" si="0"/>
        <v>-9.5693498774664523</v>
      </c>
      <c r="E54" s="47">
        <v>596.66903300000001</v>
      </c>
      <c r="F54" s="324">
        <v>609.90625399999999</v>
      </c>
      <c r="G54" s="48">
        <f t="shared" si="4"/>
        <v>2.2185198607416212</v>
      </c>
      <c r="H54" s="56">
        <f t="shared" si="2"/>
        <v>273.09605099999999</v>
      </c>
      <c r="I54" s="335">
        <f t="shared" si="3"/>
        <v>176.62796600000001</v>
      </c>
    </row>
    <row r="55" spans="1:9" x14ac:dyDescent="0.25">
      <c r="A55" s="28" t="s">
        <v>486</v>
      </c>
      <c r="B55" s="29">
        <v>71.607975999999994</v>
      </c>
      <c r="C55" s="320">
        <v>70.402883000000003</v>
      </c>
      <c r="D55" s="30">
        <f t="shared" si="0"/>
        <v>-1.6829033123349151</v>
      </c>
      <c r="E55" s="29">
        <v>1739.5897620000001</v>
      </c>
      <c r="F55" s="320">
        <v>1927.7431520000002</v>
      </c>
      <c r="G55" s="30">
        <f t="shared" si="4"/>
        <v>10.815963286866031</v>
      </c>
      <c r="H55" s="29">
        <f t="shared" si="2"/>
        <v>-1667.9817860000001</v>
      </c>
      <c r="I55" s="329">
        <f t="shared" si="3"/>
        <v>-1857.3402690000003</v>
      </c>
    </row>
    <row r="56" spans="1:9" x14ac:dyDescent="0.25">
      <c r="A56" s="32" t="s">
        <v>487</v>
      </c>
      <c r="B56" s="33">
        <v>5.8600450000000004</v>
      </c>
      <c r="C56" s="321">
        <v>3.856061</v>
      </c>
      <c r="D56" s="34">
        <f t="shared" si="0"/>
        <v>-34.197416572739634</v>
      </c>
      <c r="E56" s="33">
        <v>426.08419400000002</v>
      </c>
      <c r="F56" s="321">
        <v>774.799171</v>
      </c>
      <c r="G56" s="34">
        <f t="shared" si="4"/>
        <v>81.841800731054576</v>
      </c>
      <c r="H56" s="53">
        <f t="shared" si="2"/>
        <v>-420.22414900000001</v>
      </c>
      <c r="I56" s="330">
        <f t="shared" si="3"/>
        <v>-770.94311000000005</v>
      </c>
    </row>
    <row r="57" spans="1:9" x14ac:dyDescent="0.25">
      <c r="A57" s="32" t="s">
        <v>444</v>
      </c>
      <c r="B57" s="33">
        <v>58.779033000000005</v>
      </c>
      <c r="C57" s="321">
        <v>61.036482000000007</v>
      </c>
      <c r="D57" s="34">
        <f t="shared" si="0"/>
        <v>3.8405684557621096</v>
      </c>
      <c r="E57" s="33">
        <v>1247.017758</v>
      </c>
      <c r="F57" s="321">
        <v>1054.174168</v>
      </c>
      <c r="G57" s="34">
        <f t="shared" si="4"/>
        <v>-15.464382023660001</v>
      </c>
      <c r="H57" s="55">
        <f t="shared" si="2"/>
        <v>-1188.2387249999999</v>
      </c>
      <c r="I57" s="330">
        <f t="shared" si="3"/>
        <v>-993.13768600000003</v>
      </c>
    </row>
    <row r="58" spans="1:9" x14ac:dyDescent="0.25">
      <c r="A58" s="32" t="s">
        <v>488</v>
      </c>
      <c r="B58" s="33">
        <v>4.339512</v>
      </c>
      <c r="C58" s="321">
        <v>2.4392910000000003</v>
      </c>
      <c r="D58" s="34">
        <f t="shared" si="0"/>
        <v>-43.78881772881374</v>
      </c>
      <c r="E58" s="33">
        <v>63.205684999999995</v>
      </c>
      <c r="F58" s="321">
        <v>96.044277000000008</v>
      </c>
      <c r="G58" s="34">
        <f t="shared" si="4"/>
        <v>51.955123973421081</v>
      </c>
      <c r="H58" s="55">
        <f t="shared" si="2"/>
        <v>-58.866172999999996</v>
      </c>
      <c r="I58" s="330">
        <f t="shared" si="3"/>
        <v>-93.604986000000011</v>
      </c>
    </row>
    <row r="59" spans="1:9" ht="16.5" thickBot="1" x14ac:dyDescent="0.3">
      <c r="A59" s="46" t="s">
        <v>489</v>
      </c>
      <c r="B59" s="47">
        <v>2.6293859999999998</v>
      </c>
      <c r="C59" s="324">
        <v>3.0710489999999999</v>
      </c>
      <c r="D59" s="58">
        <f t="shared" si="0"/>
        <v>16.797191435567093</v>
      </c>
      <c r="E59" s="47">
        <v>3.2821250000000002</v>
      </c>
      <c r="F59" s="324">
        <v>2.725536</v>
      </c>
      <c r="G59" s="58">
        <f t="shared" si="4"/>
        <v>-16.958190196899881</v>
      </c>
      <c r="H59" s="56">
        <f t="shared" si="2"/>
        <v>-0.6527390000000004</v>
      </c>
      <c r="I59" s="335">
        <f t="shared" si="3"/>
        <v>0.34551299999999996</v>
      </c>
    </row>
    <row r="60" spans="1:9" ht="16.5" thickBot="1" x14ac:dyDescent="0.3">
      <c r="A60" s="49" t="s">
        <v>490</v>
      </c>
      <c r="B60" s="50">
        <f>B4-B5-B33-B45-B46-B51-B55-B34</f>
        <v>5596.8063070000026</v>
      </c>
      <c r="C60" s="325">
        <f>C4-C5-C33-C45-C46-C51-C55-C34</f>
        <v>5655.4834750000073</v>
      </c>
      <c r="D60" s="51">
        <f t="shared" si="0"/>
        <v>1.0484044789367888</v>
      </c>
      <c r="E60" s="50">
        <f>E4-E5-E33-E45-E46-E51-E55-E34</f>
        <v>4025.489114999993</v>
      </c>
      <c r="F60" s="325">
        <f>F4-F5-F33-F45-F46-F51-F55-F34</f>
        <v>4477.4295809999994</v>
      </c>
      <c r="G60" s="51">
        <f t="shared" si="4"/>
        <v>11.226970265947598</v>
      </c>
      <c r="H60" s="45">
        <f t="shared" si="2"/>
        <v>1571.3171920000095</v>
      </c>
      <c r="I60" s="336">
        <f t="shared" si="3"/>
        <v>1178.0538940000079</v>
      </c>
    </row>
    <row r="61" spans="1:9" x14ac:dyDescent="0.25">
      <c r="A61" s="10" t="s">
        <v>447</v>
      </c>
      <c r="B61" s="59"/>
      <c r="C61" s="59"/>
      <c r="D61" s="59"/>
      <c r="E61" s="59"/>
      <c r="F61" s="59"/>
      <c r="G61" s="31"/>
      <c r="H61" s="36"/>
      <c r="I61" s="36"/>
    </row>
    <row r="62" spans="1:9" x14ac:dyDescent="0.25">
      <c r="B62" s="31"/>
      <c r="C62" s="31"/>
      <c r="D62" s="31"/>
      <c r="E62" s="31"/>
      <c r="F62" s="31"/>
    </row>
    <row r="63" spans="1:9" x14ac:dyDescent="0.25">
      <c r="B63" s="31"/>
      <c r="C63" s="31"/>
      <c r="E63" s="31"/>
      <c r="F63" s="31"/>
    </row>
  </sheetData>
  <conditionalFormatting sqref="D4:D60 G4:G60">
    <cfRule type="cellIs" dxfId="34" priority="14" stopIfTrue="1" operator="lessThan">
      <formula>0</formula>
    </cfRule>
    <cfRule type="cellIs" dxfId="33" priority="15" stopIfTrue="1" operator="greaterThan">
      <formula>0</formula>
    </cfRule>
  </conditionalFormatting>
  <conditionalFormatting sqref="H4:I60">
    <cfRule type="cellIs" dxfId="32" priority="11" operator="lessThan">
      <formula>0</formula>
    </cfRule>
  </conditionalFormatting>
  <printOptions horizontalCentered="1"/>
  <pageMargins left="0.19685039370078741" right="0.19685039370078741" top="0.6692913385826772" bottom="0.31496062992125984" header="0.19685039370078741" footer="0.15748031496062992"/>
  <pageSetup paperSize="9" scale="77" orientation="portrait" r:id="rId1"/>
  <headerFooter alignWithMargins="0">
    <oddHeader xml:space="preserve">&amp;L&amp;"-,Pogrubiona kursywa"&amp;12Ministerstwo Rolnictwa i Rozwoju Wsi&amp;C&amp;"-,Standardowy"
&amp;8
&amp;14Polski handel zagraniczny towarami rolno-spożywczymi w 2024r. - dane ostateczne! </oddHeader>
    <oddFooter>&amp;L&amp;"-,Pogrubiona kursywa"&amp;12Źródło: Min. Finansów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D88"/>
  <sheetViews>
    <sheetView showGridLines="0" showZeros="0" zoomScale="90" zoomScaleNormal="90" workbookViewId="0">
      <selection activeCell="H29" sqref="H29"/>
    </sheetView>
  </sheetViews>
  <sheetFormatPr defaultColWidth="8.7109375" defaultRowHeight="12.75" x14ac:dyDescent="0.2"/>
  <cols>
    <col min="1" max="1" width="33" style="2" customWidth="1"/>
    <col min="2" max="2" width="14.42578125" style="2" bestFit="1" customWidth="1"/>
    <col min="3" max="3" width="14.7109375" style="2" bestFit="1" customWidth="1"/>
    <col min="4" max="4" width="12.5703125" style="2" bestFit="1" customWidth="1"/>
    <col min="5" max="5" width="6.140625" style="2" customWidth="1"/>
    <col min="6" max="6" width="5" style="2" customWidth="1"/>
    <col min="7" max="7" width="8.7109375" style="2"/>
    <col min="8" max="8" width="20.28515625" style="2" customWidth="1"/>
    <col min="9" max="9" width="16.85546875" style="2" customWidth="1"/>
    <col min="10" max="16384" width="8.7109375" style="2"/>
  </cols>
  <sheetData>
    <row r="1" spans="1:4" ht="26.25" x14ac:dyDescent="0.4">
      <c r="A1" s="103" t="s">
        <v>491</v>
      </c>
    </row>
    <row r="2" spans="1:4" ht="7.5" customHeight="1" thickBot="1" x14ac:dyDescent="0.4">
      <c r="A2" s="104"/>
    </row>
    <row r="3" spans="1:4" ht="21" x14ac:dyDescent="0.2">
      <c r="A3" s="88"/>
      <c r="B3" s="105" t="s">
        <v>426</v>
      </c>
      <c r="C3" s="106"/>
      <c r="D3" s="107"/>
    </row>
    <row r="4" spans="1:4" ht="18.75" x14ac:dyDescent="0.3">
      <c r="A4" s="108" t="s">
        <v>428</v>
      </c>
      <c r="B4" s="109" t="s">
        <v>33</v>
      </c>
      <c r="C4" s="109"/>
      <c r="D4" s="110"/>
    </row>
    <row r="5" spans="1:4" ht="19.5" thickBot="1" x14ac:dyDescent="0.35">
      <c r="A5" s="92"/>
      <c r="B5" s="111" t="s">
        <v>640</v>
      </c>
      <c r="C5" s="111" t="s">
        <v>646</v>
      </c>
      <c r="D5" s="112" t="s">
        <v>429</v>
      </c>
    </row>
    <row r="6" spans="1:4" ht="21.75" customHeight="1" thickBot="1" x14ac:dyDescent="0.35">
      <c r="A6" s="212" t="s">
        <v>492</v>
      </c>
      <c r="B6" s="114">
        <f>SUM(B7:B22)</f>
        <v>1766394.2399999995</v>
      </c>
      <c r="C6" s="114">
        <f>SUM(C7:C22)</f>
        <v>1725418.4339999997</v>
      </c>
      <c r="D6" s="115">
        <f t="shared" ref="D6" si="0">((C6-B6)/B6)*100</f>
        <v>-2.3197429584009441</v>
      </c>
    </row>
    <row r="7" spans="1:4" ht="18.75" x14ac:dyDescent="0.3">
      <c r="A7" s="118" t="s">
        <v>494</v>
      </c>
      <c r="B7" s="116">
        <v>388587.04</v>
      </c>
      <c r="C7" s="116">
        <v>485240.13299999997</v>
      </c>
      <c r="D7" s="117">
        <v>56.9199938734791</v>
      </c>
    </row>
    <row r="8" spans="1:4" ht="18.75" x14ac:dyDescent="0.3">
      <c r="A8" s="118" t="s">
        <v>493</v>
      </c>
      <c r="B8" s="119">
        <v>337158.147</v>
      </c>
      <c r="C8" s="116">
        <v>360959.022</v>
      </c>
      <c r="D8" s="117">
        <v>8.122221497153868</v>
      </c>
    </row>
    <row r="9" spans="1:4" ht="18.75" x14ac:dyDescent="0.3">
      <c r="A9" s="118" t="s">
        <v>440</v>
      </c>
      <c r="B9" s="119">
        <v>440960.66399999999</v>
      </c>
      <c r="C9" s="116">
        <v>278291.69699999999</v>
      </c>
      <c r="D9" s="117">
        <v>-40.193193464397083</v>
      </c>
    </row>
    <row r="10" spans="1:4" ht="18.75" x14ac:dyDescent="0.3">
      <c r="A10" s="118" t="s">
        <v>495</v>
      </c>
      <c r="B10" s="119">
        <v>183675.94</v>
      </c>
      <c r="C10" s="116">
        <v>170191.27</v>
      </c>
      <c r="D10" s="117">
        <v>12.545437117197389</v>
      </c>
    </row>
    <row r="11" spans="1:4" ht="18.75" x14ac:dyDescent="0.3">
      <c r="A11" s="118" t="s">
        <v>519</v>
      </c>
      <c r="B11" s="119">
        <v>87343.468999999997</v>
      </c>
      <c r="C11" s="116">
        <v>88131.288</v>
      </c>
      <c r="D11" s="117">
        <v>52.175434058975036</v>
      </c>
    </row>
    <row r="12" spans="1:4" ht="18.75" x14ac:dyDescent="0.3">
      <c r="A12" s="118" t="s">
        <v>497</v>
      </c>
      <c r="B12" s="119">
        <v>79212.538</v>
      </c>
      <c r="C12" s="116">
        <v>93916.569000000003</v>
      </c>
      <c r="D12" s="117">
        <v>-3.3866679882411579</v>
      </c>
    </row>
    <row r="13" spans="1:4" ht="18.75" x14ac:dyDescent="0.3">
      <c r="A13" s="118" t="s">
        <v>499</v>
      </c>
      <c r="B13" s="119">
        <v>24677.137999999999</v>
      </c>
      <c r="C13" s="116">
        <v>56191.663</v>
      </c>
      <c r="D13" s="117">
        <v>0.66524896199718553</v>
      </c>
    </row>
    <row r="14" spans="1:4" ht="18.75" x14ac:dyDescent="0.3">
      <c r="A14" s="118" t="s">
        <v>455</v>
      </c>
      <c r="B14" s="293">
        <v>40834.389000000003</v>
      </c>
      <c r="C14" s="116">
        <v>45452.093999999997</v>
      </c>
      <c r="D14" s="117">
        <v>30.901370085072077</v>
      </c>
    </row>
    <row r="15" spans="1:4" ht="18.75" x14ac:dyDescent="0.3">
      <c r="A15" s="118" t="s">
        <v>496</v>
      </c>
      <c r="B15" s="119">
        <v>40966.392</v>
      </c>
      <c r="C15" s="116">
        <v>31856.012999999999</v>
      </c>
      <c r="D15" s="117">
        <v>325.42914550545595</v>
      </c>
    </row>
    <row r="16" spans="1:4" ht="18.75" x14ac:dyDescent="0.3">
      <c r="A16" s="118" t="s">
        <v>498</v>
      </c>
      <c r="B16" s="119">
        <v>31915.802</v>
      </c>
      <c r="C16" s="116">
        <v>33235.341</v>
      </c>
      <c r="D16" s="117">
        <v>36.085812465096978</v>
      </c>
    </row>
    <row r="17" spans="1:4" ht="18.75" x14ac:dyDescent="0.3">
      <c r="A17" s="118" t="s">
        <v>628</v>
      </c>
      <c r="B17" s="119">
        <v>32979.910000000003</v>
      </c>
      <c r="C17" s="116">
        <v>38378.406999999999</v>
      </c>
      <c r="D17" s="117">
        <v>-13.327288994608319</v>
      </c>
    </row>
    <row r="18" spans="1:4" ht="18.75" x14ac:dyDescent="0.3">
      <c r="A18" s="118" t="s">
        <v>500</v>
      </c>
      <c r="B18" s="119">
        <v>5147.4620000000004</v>
      </c>
      <c r="C18" s="116">
        <v>3584.5369999999998</v>
      </c>
      <c r="D18" s="117">
        <v>-43.139472240032497</v>
      </c>
    </row>
    <row r="19" spans="1:4" ht="18.75" x14ac:dyDescent="0.3">
      <c r="A19" s="118" t="s">
        <v>625</v>
      </c>
      <c r="B19" s="119">
        <v>13033.550999999999</v>
      </c>
      <c r="C19" s="116">
        <v>12858.769</v>
      </c>
      <c r="D19" s="117">
        <v>-42.40402476530204</v>
      </c>
    </row>
    <row r="20" spans="1:4" ht="18.75" x14ac:dyDescent="0.3">
      <c r="A20" s="118" t="s">
        <v>627</v>
      </c>
      <c r="B20" s="119">
        <v>17023.686000000002</v>
      </c>
      <c r="C20" s="116">
        <v>9302.4369999999999</v>
      </c>
      <c r="D20" s="117">
        <v>9.0125463493955067</v>
      </c>
    </row>
    <row r="21" spans="1:4" ht="18.75" x14ac:dyDescent="0.3">
      <c r="A21" s="118" t="s">
        <v>626</v>
      </c>
      <c r="B21" s="119">
        <v>12370.23</v>
      </c>
      <c r="C21" s="116">
        <v>7864.9809999999998</v>
      </c>
      <c r="D21" s="117">
        <v>-56.592326938132778</v>
      </c>
    </row>
    <row r="22" spans="1:4" ht="19.5" thickBot="1" x14ac:dyDescent="0.35">
      <c r="A22" s="121" t="s">
        <v>629</v>
      </c>
      <c r="B22" s="129">
        <v>30507.882000000001</v>
      </c>
      <c r="C22" s="129">
        <v>9964.2129999999997</v>
      </c>
      <c r="D22" s="130">
        <v>-10.425944758826802</v>
      </c>
    </row>
    <row r="23" spans="1:4" ht="15.75" x14ac:dyDescent="0.25">
      <c r="A23" s="10"/>
      <c r="B23" s="122"/>
      <c r="C23" s="122"/>
    </row>
    <row r="24" spans="1:4" ht="8.25" customHeight="1" x14ac:dyDescent="0.2">
      <c r="B24" s="122"/>
      <c r="C24" s="122"/>
    </row>
    <row r="25" spans="1:4" ht="26.25" x14ac:dyDescent="0.4">
      <c r="A25" s="103" t="s">
        <v>501</v>
      </c>
      <c r="B25" s="122"/>
      <c r="C25" s="122"/>
    </row>
    <row r="26" spans="1:4" ht="19.5" thickBot="1" x14ac:dyDescent="0.35">
      <c r="A26" s="214" t="s">
        <v>634</v>
      </c>
      <c r="B26" s="122"/>
      <c r="C26" s="122"/>
    </row>
    <row r="27" spans="1:4" ht="21" x14ac:dyDescent="0.2">
      <c r="A27" s="88"/>
      <c r="B27" s="123" t="s">
        <v>426</v>
      </c>
      <c r="C27" s="124"/>
      <c r="D27" s="107"/>
    </row>
    <row r="28" spans="1:4" ht="18.75" x14ac:dyDescent="0.3">
      <c r="A28" s="108" t="s">
        <v>428</v>
      </c>
      <c r="B28" s="125" t="s">
        <v>33</v>
      </c>
      <c r="C28" s="125"/>
      <c r="D28" s="110"/>
    </row>
    <row r="29" spans="1:4" ht="19.5" thickBot="1" x14ac:dyDescent="0.35">
      <c r="A29" s="92"/>
      <c r="B29" s="111" t="s">
        <v>640</v>
      </c>
      <c r="C29" s="111" t="s">
        <v>646</v>
      </c>
      <c r="D29" s="112" t="s">
        <v>429</v>
      </c>
    </row>
    <row r="30" spans="1:4" ht="19.5" thickBot="1" x14ac:dyDescent="0.35">
      <c r="A30" s="211" t="s">
        <v>492</v>
      </c>
      <c r="B30" s="114">
        <f>SUM(B31:B50)</f>
        <v>1028864.1660000002</v>
      </c>
      <c r="C30" s="114">
        <f>SUM(C31:C50)</f>
        <v>1200271.3100000003</v>
      </c>
      <c r="D30" s="115">
        <f t="shared" ref="D30:D50" si="1">((C30-B30)/B30)*100</f>
        <v>16.659841956241291</v>
      </c>
    </row>
    <row r="31" spans="1:4" ht="18.75" x14ac:dyDescent="0.3">
      <c r="A31" s="127" t="s">
        <v>502</v>
      </c>
      <c r="B31" s="116">
        <v>175713.09400000001</v>
      </c>
      <c r="C31" s="116">
        <v>193352.266</v>
      </c>
      <c r="D31" s="117">
        <f t="shared" si="1"/>
        <v>10.038621253803653</v>
      </c>
    </row>
    <row r="32" spans="1:4" ht="18.75" x14ac:dyDescent="0.3">
      <c r="A32" s="118" t="s">
        <v>471</v>
      </c>
      <c r="B32" s="116">
        <v>103354.18700000001</v>
      </c>
      <c r="C32" s="116">
        <v>122884.96</v>
      </c>
      <c r="D32" s="120">
        <f t="shared" si="1"/>
        <v>18.896934480264452</v>
      </c>
    </row>
    <row r="33" spans="1:4" ht="18.75" x14ac:dyDescent="0.3">
      <c r="A33" s="118" t="s">
        <v>446</v>
      </c>
      <c r="B33" s="116">
        <v>147920.152</v>
      </c>
      <c r="C33" s="116">
        <v>145739.348</v>
      </c>
      <c r="D33" s="120">
        <f t="shared" si="1"/>
        <v>-1.4743116272622567</v>
      </c>
    </row>
    <row r="34" spans="1:4" ht="18.75" x14ac:dyDescent="0.3">
      <c r="A34" s="118" t="s">
        <v>506</v>
      </c>
      <c r="B34" s="116">
        <v>82580.987999999998</v>
      </c>
      <c r="C34" s="116">
        <v>93023.062999999995</v>
      </c>
      <c r="D34" s="120">
        <f t="shared" si="1"/>
        <v>12.644647700267278</v>
      </c>
    </row>
    <row r="35" spans="1:4" ht="18.75" x14ac:dyDescent="0.3">
      <c r="A35" s="118" t="s">
        <v>633</v>
      </c>
      <c r="B35" s="116">
        <v>54937.154000000002</v>
      </c>
      <c r="C35" s="116">
        <v>61876.07</v>
      </c>
      <c r="D35" s="120">
        <f t="shared" si="1"/>
        <v>12.630643371150965</v>
      </c>
    </row>
    <row r="36" spans="1:4" ht="18.75" x14ac:dyDescent="0.3">
      <c r="A36" s="118" t="s">
        <v>504</v>
      </c>
      <c r="B36" s="116">
        <v>87539.498000000007</v>
      </c>
      <c r="C36" s="116">
        <v>122301.461</v>
      </c>
      <c r="D36" s="120">
        <f t="shared" si="1"/>
        <v>39.710032378755457</v>
      </c>
    </row>
    <row r="37" spans="1:4" ht="18.75" x14ac:dyDescent="0.3">
      <c r="A37" s="118" t="s">
        <v>507</v>
      </c>
      <c r="B37" s="116">
        <v>41052.773000000001</v>
      </c>
      <c r="C37" s="116">
        <v>67135.563999999998</v>
      </c>
      <c r="D37" s="120">
        <f t="shared" si="1"/>
        <v>63.534784848760395</v>
      </c>
    </row>
    <row r="38" spans="1:4" ht="18.75" x14ac:dyDescent="0.3">
      <c r="A38" s="118" t="s">
        <v>510</v>
      </c>
      <c r="B38" s="116">
        <v>36434.559000000001</v>
      </c>
      <c r="C38" s="116">
        <v>49802.006000000001</v>
      </c>
      <c r="D38" s="120">
        <f t="shared" si="1"/>
        <v>36.688922185115509</v>
      </c>
    </row>
    <row r="39" spans="1:4" ht="18.75" x14ac:dyDescent="0.3">
      <c r="A39" s="118" t="s">
        <v>503</v>
      </c>
      <c r="B39" s="116">
        <v>78685.712</v>
      </c>
      <c r="C39" s="116">
        <v>68788.315000000002</v>
      </c>
      <c r="D39" s="120">
        <f t="shared" si="1"/>
        <v>-12.578391614477603</v>
      </c>
    </row>
    <row r="40" spans="1:4" ht="18.75" x14ac:dyDescent="0.3">
      <c r="A40" s="118" t="s">
        <v>512</v>
      </c>
      <c r="B40" s="116">
        <v>38720.981</v>
      </c>
      <c r="C40" s="116">
        <v>47607.688999999998</v>
      </c>
      <c r="D40" s="120">
        <f t="shared" si="1"/>
        <v>22.950627206474959</v>
      </c>
    </row>
    <row r="41" spans="1:4" ht="18.75" x14ac:dyDescent="0.3">
      <c r="A41" s="118" t="s">
        <v>513</v>
      </c>
      <c r="B41" s="116">
        <v>36869.858</v>
      </c>
      <c r="C41" s="116">
        <v>42354.817000000003</v>
      </c>
      <c r="D41" s="120">
        <f t="shared" si="1"/>
        <v>14.876539529932561</v>
      </c>
    </row>
    <row r="42" spans="1:4" ht="18.75" x14ac:dyDescent="0.3">
      <c r="A42" s="118" t="s">
        <v>508</v>
      </c>
      <c r="B42" s="116">
        <v>28241.706999999999</v>
      </c>
      <c r="C42" s="116">
        <v>31597.466</v>
      </c>
      <c r="D42" s="120">
        <f t="shared" si="1"/>
        <v>11.882281053337186</v>
      </c>
    </row>
    <row r="43" spans="1:4" ht="18.75" x14ac:dyDescent="0.3">
      <c r="A43" s="118" t="s">
        <v>505</v>
      </c>
      <c r="B43" s="116">
        <v>36186.252999999997</v>
      </c>
      <c r="C43" s="116">
        <v>29703.427</v>
      </c>
      <c r="D43" s="120">
        <f t="shared" si="1"/>
        <v>-17.915162423697193</v>
      </c>
    </row>
    <row r="44" spans="1:4" ht="18.75" x14ac:dyDescent="0.3">
      <c r="A44" s="118" t="s">
        <v>511</v>
      </c>
      <c r="B44" s="116">
        <v>19621.52</v>
      </c>
      <c r="C44" s="116">
        <v>28119.917000000001</v>
      </c>
      <c r="D44" s="120">
        <f t="shared" si="1"/>
        <v>43.311613983014567</v>
      </c>
    </row>
    <row r="45" spans="1:4" ht="18.75" x14ac:dyDescent="0.3">
      <c r="A45" s="118" t="s">
        <v>509</v>
      </c>
      <c r="B45" s="116">
        <v>18396.507000000001</v>
      </c>
      <c r="C45" s="116">
        <v>20370.173999999999</v>
      </c>
      <c r="D45" s="120">
        <f t="shared" si="1"/>
        <v>10.728487750419129</v>
      </c>
    </row>
    <row r="46" spans="1:4" ht="18.75" x14ac:dyDescent="0.3">
      <c r="A46" s="118" t="s">
        <v>514</v>
      </c>
      <c r="B46" s="116">
        <v>5103.51</v>
      </c>
      <c r="C46" s="116">
        <v>32599.932000000001</v>
      </c>
      <c r="D46" s="120">
        <f t="shared" si="1"/>
        <v>538.77472563000754</v>
      </c>
    </row>
    <row r="47" spans="1:4" ht="18.75" x14ac:dyDescent="0.3">
      <c r="A47" s="118" t="s">
        <v>469</v>
      </c>
      <c r="B47" s="116">
        <v>24647.159</v>
      </c>
      <c r="C47" s="116">
        <v>27178.664000000001</v>
      </c>
      <c r="D47" s="120">
        <f t="shared" si="1"/>
        <v>10.270980927254135</v>
      </c>
    </row>
    <row r="48" spans="1:4" ht="18.75" x14ac:dyDescent="0.3">
      <c r="A48" s="118" t="s">
        <v>631</v>
      </c>
      <c r="B48" s="116">
        <v>4158.37</v>
      </c>
      <c r="C48" s="116">
        <v>5797.12</v>
      </c>
      <c r="D48" s="120">
        <f t="shared" si="1"/>
        <v>39.408470145754229</v>
      </c>
    </row>
    <row r="49" spans="1:4" ht="18.75" x14ac:dyDescent="0.3">
      <c r="A49" s="128" t="s">
        <v>632</v>
      </c>
      <c r="B49" s="116">
        <v>7110.3410000000003</v>
      </c>
      <c r="C49" s="116">
        <v>8831.6049999999996</v>
      </c>
      <c r="D49" s="120">
        <f t="shared" si="1"/>
        <v>24.207896639556374</v>
      </c>
    </row>
    <row r="50" spans="1:4" ht="19.5" thickBot="1" x14ac:dyDescent="0.35">
      <c r="A50" s="121" t="s">
        <v>630</v>
      </c>
      <c r="B50" s="129">
        <v>1589.8430000000001</v>
      </c>
      <c r="C50" s="129">
        <v>1207.4459999999999</v>
      </c>
      <c r="D50" s="130">
        <f t="shared" si="1"/>
        <v>-24.052500781523719</v>
      </c>
    </row>
    <row r="51" spans="1:4" ht="15.75" x14ac:dyDescent="0.25">
      <c r="A51" s="10"/>
      <c r="B51" s="122"/>
      <c r="C51" s="122"/>
    </row>
    <row r="52" spans="1:4" ht="31.5" customHeight="1" x14ac:dyDescent="0.4">
      <c r="A52" s="103" t="s">
        <v>515</v>
      </c>
      <c r="B52" s="122"/>
      <c r="C52" s="122"/>
    </row>
    <row r="53" spans="1:4" ht="21.75" thickBot="1" x14ac:dyDescent="0.4">
      <c r="A53" s="104" t="s">
        <v>635</v>
      </c>
      <c r="B53" s="122"/>
      <c r="C53" s="122"/>
    </row>
    <row r="54" spans="1:4" ht="21" x14ac:dyDescent="0.2">
      <c r="A54" s="88"/>
      <c r="B54" s="123" t="s">
        <v>426</v>
      </c>
      <c r="C54" s="124"/>
      <c r="D54" s="107"/>
    </row>
    <row r="55" spans="1:4" ht="18.75" x14ac:dyDescent="0.3">
      <c r="A55" s="108" t="s">
        <v>428</v>
      </c>
      <c r="B55" s="125" t="s">
        <v>33</v>
      </c>
      <c r="C55" s="125"/>
      <c r="D55" s="110"/>
    </row>
    <row r="56" spans="1:4" ht="19.5" thickBot="1" x14ac:dyDescent="0.35">
      <c r="A56" s="92"/>
      <c r="B56" s="111" t="s">
        <v>640</v>
      </c>
      <c r="C56" s="111" t="s">
        <v>646</v>
      </c>
      <c r="D56" s="112" t="s">
        <v>429</v>
      </c>
    </row>
    <row r="57" spans="1:4" ht="19.5" thickBot="1" x14ac:dyDescent="0.35">
      <c r="A57" s="211" t="s">
        <v>492</v>
      </c>
      <c r="B57" s="114">
        <f>SUM(B58:B87)</f>
        <v>2061372.3689999997</v>
      </c>
      <c r="C57" s="114">
        <f>SUM(C58:C87)</f>
        <v>1878893.3610000003</v>
      </c>
      <c r="D57" s="115">
        <f t="shared" ref="D57:D87" si="2">((C57-B57)/B57)*100</f>
        <v>-8.852306877894291</v>
      </c>
    </row>
    <row r="58" spans="1:4" ht="18.75" x14ac:dyDescent="0.3">
      <c r="A58" s="127" t="s">
        <v>516</v>
      </c>
      <c r="B58" s="116">
        <v>251160.049</v>
      </c>
      <c r="C58" s="116">
        <v>296579.27299999999</v>
      </c>
      <c r="D58" s="131">
        <f t="shared" si="2"/>
        <v>18.083777328774126</v>
      </c>
    </row>
    <row r="59" spans="1:4" ht="18.75" x14ac:dyDescent="0.3">
      <c r="A59" s="118" t="s">
        <v>521</v>
      </c>
      <c r="B59" s="116">
        <v>143960.45699999999</v>
      </c>
      <c r="C59" s="116">
        <v>158083.481</v>
      </c>
      <c r="D59" s="132">
        <f t="shared" si="2"/>
        <v>9.8103495184097707</v>
      </c>
    </row>
    <row r="60" spans="1:4" ht="18.75" x14ac:dyDescent="0.3">
      <c r="A60" s="118" t="s">
        <v>526</v>
      </c>
      <c r="B60" s="116">
        <v>42231.855000000003</v>
      </c>
      <c r="C60" s="116">
        <v>99891.51</v>
      </c>
      <c r="D60" s="132">
        <f t="shared" si="2"/>
        <v>136.5311919166231</v>
      </c>
    </row>
    <row r="61" spans="1:4" ht="18.75" x14ac:dyDescent="0.3">
      <c r="A61" s="118" t="s">
        <v>523</v>
      </c>
      <c r="B61" s="116">
        <v>112658.45</v>
      </c>
      <c r="C61" s="116">
        <v>120242.921</v>
      </c>
      <c r="D61" s="132">
        <f t="shared" si="2"/>
        <v>6.7322699717597798</v>
      </c>
    </row>
    <row r="62" spans="1:4" ht="18.75" x14ac:dyDescent="0.3">
      <c r="A62" s="118" t="s">
        <v>518</v>
      </c>
      <c r="B62" s="116">
        <v>266410.53999999998</v>
      </c>
      <c r="C62" s="116">
        <v>111247.372</v>
      </c>
      <c r="D62" s="132">
        <f t="shared" si="2"/>
        <v>-58.242128107994517</v>
      </c>
    </row>
    <row r="63" spans="1:4" ht="18.75" x14ac:dyDescent="0.3">
      <c r="A63" s="118" t="s">
        <v>519</v>
      </c>
      <c r="B63" s="116">
        <v>87343.468999999997</v>
      </c>
      <c r="C63" s="116">
        <v>88131.288</v>
      </c>
      <c r="D63" s="120">
        <f t="shared" si="2"/>
        <v>0.90197814332288917</v>
      </c>
    </row>
    <row r="64" spans="1:4" ht="18.75" x14ac:dyDescent="0.3">
      <c r="A64" s="118" t="s">
        <v>543</v>
      </c>
      <c r="B64" s="116">
        <v>58238.315999999999</v>
      </c>
      <c r="C64" s="116">
        <v>55023.807000000001</v>
      </c>
      <c r="D64" s="132">
        <f t="shared" si="2"/>
        <v>-5.5195775234984445</v>
      </c>
    </row>
    <row r="65" spans="1:4" ht="18.75" x14ac:dyDescent="0.3">
      <c r="A65" s="118" t="s">
        <v>541</v>
      </c>
      <c r="B65" s="116">
        <v>402353.9</v>
      </c>
      <c r="C65" s="116">
        <v>219835.122</v>
      </c>
      <c r="D65" s="120">
        <f t="shared" si="2"/>
        <v>-45.362746080005692</v>
      </c>
    </row>
    <row r="66" spans="1:4" ht="18.75" x14ac:dyDescent="0.3">
      <c r="A66" s="118" t="s">
        <v>520</v>
      </c>
      <c r="B66" s="116">
        <v>79908.014999999999</v>
      </c>
      <c r="C66" s="116">
        <v>95802.017999999996</v>
      </c>
      <c r="D66" s="120">
        <f t="shared" si="2"/>
        <v>19.890373950598068</v>
      </c>
    </row>
    <row r="67" spans="1:4" ht="18.75" x14ac:dyDescent="0.3">
      <c r="A67" s="118" t="s">
        <v>524</v>
      </c>
      <c r="B67" s="116">
        <v>58547.362999999998</v>
      </c>
      <c r="C67" s="116">
        <v>96000.468999999997</v>
      </c>
      <c r="D67" s="120">
        <f t="shared" si="2"/>
        <v>63.970611280989722</v>
      </c>
    </row>
    <row r="68" spans="1:4" ht="18.75" x14ac:dyDescent="0.3">
      <c r="A68" s="118" t="s">
        <v>525</v>
      </c>
      <c r="B68" s="116">
        <v>59454.805</v>
      </c>
      <c r="C68" s="116">
        <v>75539.591</v>
      </c>
      <c r="D68" s="120">
        <f t="shared" si="2"/>
        <v>27.05380330488007</v>
      </c>
    </row>
    <row r="69" spans="1:4" ht="18.75" x14ac:dyDescent="0.3">
      <c r="A69" s="118" t="s">
        <v>531</v>
      </c>
      <c r="B69" s="116">
        <v>46676.298000000003</v>
      </c>
      <c r="C69" s="116">
        <v>29975.772000000001</v>
      </c>
      <c r="D69" s="120">
        <f t="shared" si="2"/>
        <v>-35.779457059769392</v>
      </c>
    </row>
    <row r="70" spans="1:4" ht="18.75" x14ac:dyDescent="0.3">
      <c r="A70" s="118" t="s">
        <v>517</v>
      </c>
      <c r="B70" s="116">
        <v>134955.16899999999</v>
      </c>
      <c r="C70" s="116">
        <v>67868.759999999995</v>
      </c>
      <c r="D70" s="120">
        <f t="shared" si="2"/>
        <v>-49.710144114598535</v>
      </c>
    </row>
    <row r="71" spans="1:4" ht="18.75" x14ac:dyDescent="0.3">
      <c r="A71" s="118" t="s">
        <v>539</v>
      </c>
      <c r="B71" s="116">
        <v>5395.5</v>
      </c>
      <c r="C71" s="116">
        <v>29774.024000000001</v>
      </c>
      <c r="D71" s="120">
        <f t="shared" si="2"/>
        <v>451.83067370957286</v>
      </c>
    </row>
    <row r="72" spans="1:4" ht="18.75" x14ac:dyDescent="0.3">
      <c r="A72" s="118" t="s">
        <v>534</v>
      </c>
      <c r="B72" s="116">
        <v>77650.702000000005</v>
      </c>
      <c r="C72" s="116">
        <v>80400.785000000003</v>
      </c>
      <c r="D72" s="120">
        <f t="shared" si="2"/>
        <v>3.5416073894605598</v>
      </c>
    </row>
    <row r="73" spans="1:4" ht="18.75" x14ac:dyDescent="0.3">
      <c r="A73" s="118" t="s">
        <v>533</v>
      </c>
      <c r="B73" s="116">
        <v>4978.8029999999999</v>
      </c>
      <c r="C73" s="116">
        <v>20912.837</v>
      </c>
      <c r="D73" s="120">
        <f t="shared" si="2"/>
        <v>320.03744675175938</v>
      </c>
    </row>
    <row r="74" spans="1:4" ht="18.75" x14ac:dyDescent="0.3">
      <c r="A74" s="118" t="s">
        <v>536</v>
      </c>
      <c r="B74" s="116">
        <v>10638.673000000001</v>
      </c>
      <c r="C74" s="116">
        <v>17854.924999999999</v>
      </c>
      <c r="D74" s="120">
        <f t="shared" si="2"/>
        <v>67.830376965247424</v>
      </c>
    </row>
    <row r="75" spans="1:4" ht="18.75" x14ac:dyDescent="0.3">
      <c r="A75" s="118" t="s">
        <v>527</v>
      </c>
      <c r="B75" s="116">
        <v>13525.635</v>
      </c>
      <c r="C75" s="116">
        <v>12607.405000000001</v>
      </c>
      <c r="D75" s="120">
        <f t="shared" si="2"/>
        <v>-6.7888125030728652</v>
      </c>
    </row>
    <row r="76" spans="1:4" ht="18.75" x14ac:dyDescent="0.3">
      <c r="A76" s="118" t="s">
        <v>528</v>
      </c>
      <c r="B76" s="116">
        <v>28613.517</v>
      </c>
      <c r="C76" s="116">
        <v>29227.111000000001</v>
      </c>
      <c r="D76" s="120">
        <f t="shared" si="2"/>
        <v>2.144420065523581</v>
      </c>
    </row>
    <row r="77" spans="1:4" ht="18.75" x14ac:dyDescent="0.3">
      <c r="A77" s="118" t="s">
        <v>538</v>
      </c>
      <c r="B77" s="116">
        <v>14524.847</v>
      </c>
      <c r="C77" s="116">
        <v>29478.102999999999</v>
      </c>
      <c r="D77" s="120">
        <f t="shared" si="2"/>
        <v>102.94949062114046</v>
      </c>
    </row>
    <row r="78" spans="1:4" ht="18.75" x14ac:dyDescent="0.3">
      <c r="A78" s="118" t="s">
        <v>529</v>
      </c>
      <c r="B78" s="116">
        <v>39289.5</v>
      </c>
      <c r="C78" s="116">
        <v>42544.336000000003</v>
      </c>
      <c r="D78" s="120">
        <f t="shared" si="2"/>
        <v>8.2842387915346407</v>
      </c>
    </row>
    <row r="79" spans="1:4" ht="18.75" x14ac:dyDescent="0.3">
      <c r="A79" s="118" t="s">
        <v>532</v>
      </c>
      <c r="B79" s="116">
        <v>9217.2009999999991</v>
      </c>
      <c r="C79" s="116">
        <v>8117.5020000000004</v>
      </c>
      <c r="D79" s="120">
        <f t="shared" si="2"/>
        <v>-11.930943027064277</v>
      </c>
    </row>
    <row r="80" spans="1:4" ht="18.75" x14ac:dyDescent="0.3">
      <c r="A80" s="118" t="s">
        <v>537</v>
      </c>
      <c r="B80" s="116">
        <v>17281.076000000001</v>
      </c>
      <c r="C80" s="116">
        <v>29919.826000000001</v>
      </c>
      <c r="D80" s="120">
        <f t="shared" si="2"/>
        <v>73.136360259048686</v>
      </c>
    </row>
    <row r="81" spans="1:4" ht="18.75" x14ac:dyDescent="0.3">
      <c r="A81" s="118" t="s">
        <v>535</v>
      </c>
      <c r="B81" s="116">
        <v>6661.9129999999996</v>
      </c>
      <c r="C81" s="116">
        <v>11754.195</v>
      </c>
      <c r="D81" s="120">
        <f t="shared" si="2"/>
        <v>76.438734639734875</v>
      </c>
    </row>
    <row r="82" spans="1:4" ht="18.75" x14ac:dyDescent="0.3">
      <c r="A82" s="118" t="s">
        <v>522</v>
      </c>
      <c r="B82" s="116">
        <v>31032.136999999999</v>
      </c>
      <c r="C82" s="116">
        <v>14351.732</v>
      </c>
      <c r="D82" s="120">
        <f t="shared" si="2"/>
        <v>-53.752034544059924</v>
      </c>
    </row>
    <row r="83" spans="1:4" ht="18.75" x14ac:dyDescent="0.3">
      <c r="A83" s="118" t="s">
        <v>530</v>
      </c>
      <c r="B83" s="116">
        <v>8815.9240000000009</v>
      </c>
      <c r="C83" s="116">
        <v>9566.652</v>
      </c>
      <c r="D83" s="120">
        <f t="shared" si="2"/>
        <v>8.5155906516435387</v>
      </c>
    </row>
    <row r="84" spans="1:4" ht="18.75" x14ac:dyDescent="0.3">
      <c r="A84" s="118" t="s">
        <v>540</v>
      </c>
      <c r="B84" s="116">
        <v>11195.352000000001</v>
      </c>
      <c r="C84" s="116">
        <v>9444.19</v>
      </c>
      <c r="D84" s="120">
        <f t="shared" si="2"/>
        <v>-15.641866374545438</v>
      </c>
    </row>
    <row r="85" spans="1:4" ht="18.75" x14ac:dyDescent="0.3">
      <c r="A85" s="118" t="s">
        <v>620</v>
      </c>
      <c r="B85" s="116">
        <v>2230.7570000000001</v>
      </c>
      <c r="C85" s="116">
        <v>2624.431</v>
      </c>
      <c r="D85" s="120">
        <f t="shared" si="2"/>
        <v>17.647551929681267</v>
      </c>
    </row>
    <row r="86" spans="1:4" ht="18.75" x14ac:dyDescent="0.3">
      <c r="A86" s="118" t="s">
        <v>544</v>
      </c>
      <c r="B86" s="116">
        <v>34452.355000000003</v>
      </c>
      <c r="C86" s="116">
        <v>11364.776</v>
      </c>
      <c r="D86" s="120">
        <f t="shared" si="2"/>
        <v>-67.013064854347419</v>
      </c>
    </row>
    <row r="87" spans="1:4" ht="19.5" thickBot="1" x14ac:dyDescent="0.35">
      <c r="A87" s="121" t="s">
        <v>542</v>
      </c>
      <c r="B87" s="129">
        <v>1969.7909999999999</v>
      </c>
      <c r="C87" s="129">
        <v>4729.1469999999999</v>
      </c>
      <c r="D87" s="130">
        <f t="shared" si="2"/>
        <v>140.0836941584158</v>
      </c>
    </row>
    <row r="88" spans="1:4" ht="15.75" x14ac:dyDescent="0.25">
      <c r="A88" s="10"/>
      <c r="B88" s="122"/>
      <c r="C88" s="122"/>
    </row>
  </sheetData>
  <sortState xmlns:xlrd2="http://schemas.microsoft.com/office/spreadsheetml/2017/richdata2" ref="A59:C87">
    <sortCondition descending="1" ref="C58:C87"/>
  </sortState>
  <conditionalFormatting sqref="D6:D22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D30:D50">
    <cfRule type="cellIs" dxfId="29" priority="5" stopIfTrue="1" operator="lessThan">
      <formula>0</formula>
    </cfRule>
    <cfRule type="cellIs" dxfId="28" priority="6" stopIfTrue="1" operator="greaterThan">
      <formula>0</formula>
    </cfRule>
  </conditionalFormatting>
  <conditionalFormatting sqref="D57:D87">
    <cfRule type="cellIs" dxfId="27" priority="1" stopIfTrue="1" operator="lessThan">
      <formula>0</formula>
    </cfRule>
    <cfRule type="cellIs" dxfId="26" priority="2" stopIfTrue="1" operator="greaterThan">
      <formula>0</formula>
    </cfRule>
  </conditionalFormatting>
  <printOptions horizontalCentered="1"/>
  <pageMargins left="0.19685039370078741" right="0.19685039370078741" top="0.9055118110236221" bottom="0.31496062992125984" header="0.19685039370078741" footer="0.15748031496062992"/>
  <pageSetup paperSize="9" scale="80" orientation="portrait" r:id="rId1"/>
  <headerFooter alignWithMargins="0">
    <oddHeader xml:space="preserve">&amp;L&amp;"Times New Roman CE,Pogrubiona kursywa"&amp;12Ministerstwo Rolnictwa i Rozwoju Wsi&amp;C&amp;8
&amp;"Times New Roman CE,Pogrubiony"&amp;16Polski handel zagraniczny towarami rolno-spożywczymi z  państwami Bliskiego Wschodu, Azji i Afryki w 2024r. (dane ostateczne) </oddHeader>
    <oddFooter>&amp;L&amp;"Times New Roman CE,Pogrubiona kursywa"&amp;12Źródło: Min. Finansów&amp;CStrona &amp;P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7</vt:i4>
      </vt:variant>
    </vt:vector>
  </HeadingPairs>
  <TitlesOfParts>
    <vt:vector size="20" baseType="lpstr">
      <vt:lpstr>INFO</vt:lpstr>
      <vt:lpstr>HZ og 2004-2023</vt:lpstr>
      <vt:lpstr>EXP_IMP - wykresy</vt:lpstr>
      <vt:lpstr>CN2 OG_2024</vt:lpstr>
      <vt:lpstr>CN4 OG 2024 ost</vt:lpstr>
      <vt:lpstr>CN4 UKRAINA 2024r.</vt:lpstr>
      <vt:lpstr>Kraje GŁÓWNE 2024r.</vt:lpstr>
      <vt:lpstr>Kraje wg Ugrup 2024r.</vt:lpstr>
      <vt:lpstr>Kraje pozost EXP 2024r.</vt:lpstr>
      <vt:lpstr>Kraje pozost. IMP 2024r.</vt:lpstr>
      <vt:lpstr>Produkty_EXP</vt:lpstr>
      <vt:lpstr>cn4 Glowne EXP 2024</vt:lpstr>
      <vt:lpstr>cn4 Glowne IMP 2024</vt:lpstr>
      <vt:lpstr>INFO!OLE_LINK4</vt:lpstr>
      <vt:lpstr>'cn4 Glowne EXP 2024'!Tytuły_wydruku</vt:lpstr>
      <vt:lpstr>'cn4 Glowne IMP 2024'!Tytuły_wydruku</vt:lpstr>
      <vt:lpstr>'CN4 OG 2024 ost'!Tytuły_wydruku</vt:lpstr>
      <vt:lpstr>'CN4 UKRAINA 2024r.'!Tytuły_wydruku</vt:lpstr>
      <vt:lpstr>'EXP_IMP - wykresy'!Tytuły_wydruku</vt:lpstr>
      <vt:lpstr>'Kraje wg Ugrup 2024r.'!Tytuły_wydruku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Pachnicki Adam</cp:lastModifiedBy>
  <cp:lastPrinted>2025-09-30T15:36:24Z</cp:lastPrinted>
  <dcterms:created xsi:type="dcterms:W3CDTF">2021-05-10T11:10:15Z</dcterms:created>
  <dcterms:modified xsi:type="dcterms:W3CDTF">2025-10-27T12:25:09Z</dcterms:modified>
</cp:coreProperties>
</file>