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KS\2021\REJESTR umów i zamówień do BIP w 2021\6. BIP stan na 30.06.2021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zamówienia!$B$3:$F$43</definedName>
    <definedName name="_xlnm.Print_Area" localSheetId="0">zamówienia!$A$1:$F$45</definedName>
  </definedNames>
  <calcPr calcId="162913"/>
</workbook>
</file>

<file path=xl/calcChain.xml><?xml version="1.0" encoding="utf-8"?>
<calcChain xmlns="http://schemas.openxmlformats.org/spreadsheetml/2006/main">
  <c r="F42" i="2" l="1"/>
  <c r="F43" i="2"/>
  <c r="F34" i="2"/>
  <c r="F39" i="2"/>
  <c r="F41" i="2"/>
  <c r="F32" i="2"/>
  <c r="F40" i="2"/>
  <c r="F36" i="2"/>
  <c r="F37" i="2"/>
  <c r="F19" i="2" l="1"/>
  <c r="F30" i="2"/>
  <c r="F14" i="2"/>
  <c r="F25" i="2"/>
  <c r="F38" i="2"/>
  <c r="F7" i="2"/>
  <c r="F12" i="2"/>
  <c r="F33" i="2"/>
  <c r="F29" i="2"/>
  <c r="F20" i="2"/>
  <c r="F35" i="2" l="1"/>
  <c r="F31" i="2"/>
  <c r="F28" i="2"/>
  <c r="F9" i="2"/>
  <c r="F27" i="2" l="1"/>
  <c r="F26" i="2"/>
  <c r="F24" i="2"/>
  <c r="F17" i="2"/>
  <c r="F15" i="2" l="1"/>
  <c r="F16" i="2"/>
  <c r="F11" i="2"/>
  <c r="F13" i="2"/>
  <c r="F8" i="2" l="1"/>
</calcChain>
</file>

<file path=xl/sharedStrings.xml><?xml version="1.0" encoding="utf-8"?>
<sst xmlns="http://schemas.openxmlformats.org/spreadsheetml/2006/main" count="166" uniqueCount="155">
  <si>
    <t>Wykonawca</t>
  </si>
  <si>
    <t>usługa/zakup</t>
  </si>
  <si>
    <t>Data wniosku</t>
  </si>
  <si>
    <t>Nr zamówienia - wniosku DF-WKS</t>
  </si>
  <si>
    <t>Lp.</t>
  </si>
  <si>
    <t>Wartość zamówienia</t>
  </si>
  <si>
    <t>-</t>
  </si>
  <si>
    <t>RAZEM</t>
  </si>
  <si>
    <t>Opłata</t>
  </si>
  <si>
    <t>Poczta Polska s.a.</t>
  </si>
  <si>
    <t>Grupa Pracuj Sp. z o.o.</t>
  </si>
  <si>
    <t>Refundacja za kurs języka angielskiego</t>
  </si>
  <si>
    <t>Archibald Sp. z o.o.</t>
  </si>
  <si>
    <t>DF-WBO/2020/066</t>
  </si>
  <si>
    <t>Sukcesywny zakup akcesoriów komputerowych, sprzętu komputerowego oraz szyfrowanych nośników danych celem zabezpieczenia prawidłowego funkcjonowania komórek organizacyjnych CPPC.</t>
  </si>
  <si>
    <t>2020.05.12</t>
  </si>
  <si>
    <t>DF-WBO/2020/078</t>
  </si>
  <si>
    <t xml:space="preserve">Publikacja ogłoszeń rekrutacyjnych na potrzeby CPPC </t>
  </si>
  <si>
    <t>2020.06.05</t>
  </si>
  <si>
    <t xml:space="preserve"> Rejestr zamówień finansowanych przez Centrum Projektów Polska Cyfrowa w 2021 roku </t>
  </si>
  <si>
    <t>Opłata za odbiorniki radiofoniczne i telefoniczne CPPC za 2021 r.</t>
  </si>
  <si>
    <t>DF-WBO/2021/001</t>
  </si>
  <si>
    <t>X-KOM Sp. z o.o.</t>
  </si>
  <si>
    <t>2021.01.02</t>
  </si>
  <si>
    <t>DF-WBO/2021/009</t>
  </si>
  <si>
    <t>DF-WBO/2021/003</t>
  </si>
  <si>
    <t>DF-WBO/2021/020</t>
  </si>
  <si>
    <t>DF-WBO/2021/013</t>
  </si>
  <si>
    <t>Wykonanie przeglądu technicznego po roku eksploatacji samochodu służbowgo Skoda Rapid WY2031H</t>
  </si>
  <si>
    <t>2020.12.30</t>
  </si>
  <si>
    <t>Zakup subskrypcji w programie do wizualizacji danych na potrzeby POPC</t>
  </si>
  <si>
    <t>2021.01.12</t>
  </si>
  <si>
    <t>Zakup akcesoriów na wyposażenie biur i pomieszczeń socjalnych CPPC</t>
  </si>
  <si>
    <t>2021.01.07</t>
  </si>
  <si>
    <t>Udział pracownika WKiK CPPC w szkoleniu: „Prawo Pracy 2021 z uwzględnieniem specyfiki COVID 19”.</t>
  </si>
  <si>
    <t>2021.02.08</t>
  </si>
  <si>
    <t>Porsche Inter Auto Polska Sp. z o.o.</t>
  </si>
  <si>
    <t>ApexNet Sp. z o.o. S.k.</t>
  </si>
  <si>
    <t>Firma Handlowo Usługowa Megakuchnia Kamil Boczek</t>
  </si>
  <si>
    <t>Easy WebContent, Inc. DBA Visme</t>
  </si>
  <si>
    <t>DF-WBO/2021/021</t>
  </si>
  <si>
    <t>DF-WBO/2021/022</t>
  </si>
  <si>
    <t>DF-WBO/2021/026</t>
  </si>
  <si>
    <t>DF-WBO/2021/027</t>
  </si>
  <si>
    <t>DF-WBO/2021/028</t>
  </si>
  <si>
    <t>DF-WBO/2021/030</t>
  </si>
  <si>
    <t>DF-WBO/2021/031</t>
  </si>
  <si>
    <t>Zakup usługi przesyłania treści mailowych do 10 000 odbiorców co miesiąc, na okres roku.</t>
  </si>
  <si>
    <t>2021.01.14</t>
  </si>
  <si>
    <t>Świadczenie usługi 24 miesięcznego serwisu internetowego w zakresie Kompleksowej Bazy Wiedzy dla pracowników CPPC (dostęp do serwisu Inforlex)</t>
  </si>
  <si>
    <t>2021.02.09</t>
  </si>
  <si>
    <t>Szkolenie Pomoc publiczna i pomoc de minimis w okresie programowania 2014-2020 i 2021-2027 dla 14 pracowników DEA</t>
  </si>
  <si>
    <t>2021.02.17</t>
  </si>
  <si>
    <t>Udział pracownika CPPC w szkoleniu "FACEBOOK &amp; INSTAGRAM PRO"</t>
  </si>
  <si>
    <t>2021.02.26</t>
  </si>
  <si>
    <t>Szkolenie online dla 1 pracownika WZP z tematu „Przetarg nieograniczony w nowym Prawie zamówień publicznych - wzorzec procedury, przykłady wzorcowych dokumentów w postępowaniu oraz projektowanych postanowień umownych”. Termin 4-5 marca 2021 r.</t>
  </si>
  <si>
    <t>2021.03.02</t>
  </si>
  <si>
    <t xml:space="preserve">Szkolenie online dla 1 pracownika CPPC "LinkedinPRO - sposób na sprzedaż i promocję marki". </t>
  </si>
  <si>
    <t>Zakup usługi płatnej promocji postów CPPC w kanałach social media.</t>
  </si>
  <si>
    <t>2021.03.01</t>
  </si>
  <si>
    <t>FRESHMAIL SP. Z O.O.</t>
  </si>
  <si>
    <t>INFOR PL S.A.</t>
  </si>
  <si>
    <t>Krajowa Szkoła Administracji Publicznej im.Prezedenta Rzeczypospolitej Lecha Kaczyńskiego</t>
  </si>
  <si>
    <t>Social Media Now Piotr Chmielewski</t>
  </si>
  <si>
    <t xml:space="preserve">Centrum Doradztwa i Kształcenia Nowe Przetargi </t>
  </si>
  <si>
    <t>Facebook</t>
  </si>
  <si>
    <t>Naukowa i Akademicka Sieć Komputerowa</t>
  </si>
  <si>
    <t>Usługa udostępnienia domeny wwpe.gov.pl za okres 14.03.2021 - 13.03.2022</t>
  </si>
  <si>
    <t>Usługa udostępnienia domeny cppc.gov.pl na okres 2021-04-08 - 2022-04-07</t>
  </si>
  <si>
    <t>DF-WBO/2021/025</t>
  </si>
  <si>
    <t>DF-WBO/2021/008</t>
  </si>
  <si>
    <t>DF-WBO/2021/032</t>
  </si>
  <si>
    <t>DF-WBO/2021/010</t>
  </si>
  <si>
    <t>DF-WBO/2021/036</t>
  </si>
  <si>
    <t>DF-WBO/2021/041</t>
  </si>
  <si>
    <t>Wykonanie i dostawa pieczątek (automaty samotuszujące, gumki z tekstem), datowników oraz wizytówek zgodnie z ustalonymi parametrami</t>
  </si>
  <si>
    <t>2021.01.08</t>
  </si>
  <si>
    <t>Udział 10 pracowników CPPC w szkoleniu online "Design Thinking – skuteczna metoda tworzenia innowacyjnych rozwiązań"</t>
  </si>
  <si>
    <t>2021.04.29</t>
  </si>
  <si>
    <t>Udział w szkoleniu online pn. „Wzorcowa specyfikacja warunków zamówienia (SWZ) i inne ważne zmiany wynikające z nowego Prawa zamówień publicznych” 1 pracownika CPPC w dniach 18-19 marca 2021 r.</t>
  </si>
  <si>
    <t>2021.03.09</t>
  </si>
  <si>
    <t>2021.03.19</t>
  </si>
  <si>
    <t>Udział 3 pracowaników CPPC w szkoleniu "Zmiany w egzekucji administracyjnej wchodzące w życie z dniem 20 lutego 2021 roku oraz nowe akty wykonawcze".</t>
  </si>
  <si>
    <t>2021.04.09</t>
  </si>
  <si>
    <t xml:space="preserve">Bazarnik Sp.z o.o.
</t>
  </si>
  <si>
    <t xml:space="preserve">Krajowa Szkoła Administracji Publicznej im.Prezedenta Rzeczypospolitej Lecha Kaczyńskiego
</t>
  </si>
  <si>
    <t xml:space="preserve">ApexNet Sp. z o.o. S.k.
</t>
  </si>
  <si>
    <t>MORELE.NET Sp. z o.o., X-KOM Sp. z o.o.</t>
  </si>
  <si>
    <t xml:space="preserve">Szkolenia Prawne Agnieszka Kuźdub
</t>
  </si>
  <si>
    <t>Usługi drukarskie i poligraficzne na potrzeby POPC</t>
  </si>
  <si>
    <t>2021.01.13</t>
  </si>
  <si>
    <t>DF-WBO/2021/024</t>
  </si>
  <si>
    <t>DF-WBO/2021/034</t>
  </si>
  <si>
    <t>Udział  13 osób z Departamentu Systemowego w szkoleniu online dla pn. „Prosta polszczyzna w tekstach urzędowych – warsztaty plain language”</t>
  </si>
  <si>
    <t>DF-WBO/2021/039</t>
  </si>
  <si>
    <t xml:space="preserve">Zakup dodatkowych licencji do CodeTwo Exchange Rules Pro w ilości 50 sztuk.
</t>
  </si>
  <si>
    <t xml:space="preserve">CodeTwo Sp. z o.o. Sp.k. </t>
  </si>
  <si>
    <t>DF-WBO/2020/036</t>
  </si>
  <si>
    <t>Centrum Obsługi Administracji Rządowej</t>
  </si>
  <si>
    <t>Przedmiotem zamówienia przeprowadzenie postepowania na zakup usług: rezerwacja, sprzedaż, oraz dostarczenie biletów kolejowych i lotniczych na trasach zagranicznych i krajowych, , rezerwacje i sprzedaż miejsc hotelowych wraz ze śniadaniem , miejsc parkingowych i polis na potrzeby podróży służbowych pracowników CPPC</t>
  </si>
  <si>
    <t>DF-WBO/2021/054</t>
  </si>
  <si>
    <t>Udział  12 pracowników DEA w szkoleniu pt "Kontrola i audyt projektów współfinansowanych z UE ", w dniach: 12-13 maj 2021r.</t>
  </si>
  <si>
    <t xml:space="preserve">Krajowa Szkoła Administracji Publicznej im.Prezedenta Rzeczypospolitej </t>
  </si>
  <si>
    <t xml:space="preserve">Przedmiotem zamówienia jest usługa polegająca na przeprowadzeniu pilotażu związanego z obsługą zgłoszeń od partnerów zewnętrznych (wnioskodawcy, beneficjenci) w systemie Jira.
</t>
  </si>
  <si>
    <t xml:space="preserve">ENAF Sp. z o.o., VICOP-Urszula Opłocka
</t>
  </si>
  <si>
    <t>DF-WBO/2021/035</t>
  </si>
  <si>
    <t>INPROGRESS Sp. z o.o.</t>
  </si>
  <si>
    <t>Szkolenie z zakresu metodyki AgilePM Foundation dla 1 osoby z Wydziału Kontroli w terminie 10-11.05.2021 r.</t>
  </si>
  <si>
    <t>DF-WBO/2021/023</t>
  </si>
  <si>
    <t>Akademia Aplikacji Sp. z o.o.</t>
  </si>
  <si>
    <t>Szkolenie Office365 z elementami SharePoint dla pracowników CPPC.</t>
  </si>
  <si>
    <t>2020.01.28</t>
  </si>
  <si>
    <t>2021.02.19</t>
  </si>
  <si>
    <t>2021.03.29</t>
  </si>
  <si>
    <t>DF-WBO/2021/029</t>
  </si>
  <si>
    <t>Uniteam Sp. z o.o.</t>
  </si>
  <si>
    <t>2021.03.04</t>
  </si>
  <si>
    <t>2021.03.24</t>
  </si>
  <si>
    <t>2021.03.25</t>
  </si>
  <si>
    <t>2021.04.12</t>
  </si>
  <si>
    <t>2021.05.07</t>
  </si>
  <si>
    <t>SPEAK &amp; PLAY ENGLISH SCHOOL MICHALINA RUTKOWSKA</t>
  </si>
  <si>
    <t>Stan na 30-06-2021</t>
  </si>
  <si>
    <t>stan na 30.06.2021</t>
  </si>
  <si>
    <t>DF-WBO/2021/049</t>
  </si>
  <si>
    <t>DF-WBO/2021/047</t>
  </si>
  <si>
    <t>DF-WBO/2021/059</t>
  </si>
  <si>
    <t>DF-WBO/2021/038</t>
  </si>
  <si>
    <t>DF-WBO/2021/062</t>
  </si>
  <si>
    <t>DF-WBO/2021/056</t>
  </si>
  <si>
    <t>DF-WBO/2021/040</t>
  </si>
  <si>
    <t>DF-WBO/2021/068</t>
  </si>
  <si>
    <t>Cherry School Agnieszka Malinowska</t>
  </si>
  <si>
    <t>Szkolenie dla 1 pracownika CPPC z Wydziału Kontroli w terminie 10-12.05.2021 r. z zakresu metodyki PRINCE2®</t>
  </si>
  <si>
    <t>Udział 4 pracowników WKiK CPPC w szkoleniu: „V Forum Rachunkowości Budżetowej”.</t>
  </si>
  <si>
    <t>2021.04.19</t>
  </si>
  <si>
    <t>2021.04.01</t>
  </si>
  <si>
    <t>2021.04.08</t>
  </si>
  <si>
    <t>2021.04.20</t>
  </si>
  <si>
    <t>Szkolenie online dla 1 pracownika CPPC w terminie 12 maja 2021 r. pt Facebook Marketing &amp; Ads.</t>
  </si>
  <si>
    <t>Szkolenie online 3 pracowników CPPC IT z wdrażania i administracji Microsoft Exchange Server 2016 w dn. 8-11.06.2021r.</t>
  </si>
  <si>
    <t>2021.05.10</t>
  </si>
  <si>
    <t xml:space="preserve"> Szkolenie online dla 1 pracownika CPPC, w dniach 27-28.05.2021r. pt"Google Analytics".</t>
  </si>
  <si>
    <t>2021.05.24</t>
  </si>
  <si>
    <t>Szkolenie online dla 7 pracowników CPPC z Wydziału Kontroli DS pn. „Autoprezentacja i wystąpienia publiczne na żywo i on-line”</t>
  </si>
  <si>
    <t>2021.05.27</t>
  </si>
  <si>
    <t>Szkolenie online dla 1 pracownika CPPC z Departamentu Systemowego, która jest operatorem DLP i odpowiada za współpracę i rozliczenie pracy pełnomocnika dyrektora CPPC ds. bezpieczeństwa informacji.</t>
  </si>
  <si>
    <t>2021.05.31</t>
  </si>
  <si>
    <t>DEKRA Polska Sp. z o.o.</t>
  </si>
  <si>
    <t xml:space="preserve">I know IT Szymański Bojar spółka jawna
</t>
  </si>
  <si>
    <t xml:space="preserve">AVENHANSEN Sp. z o.o.
</t>
  </si>
  <si>
    <t xml:space="preserve">INPROGRESS Sp. z o.o.
</t>
  </si>
  <si>
    <t xml:space="preserve">iSURVIVAL Maciej Lewiński
</t>
  </si>
  <si>
    <t xml:space="preserve">PRESSCOM Sp. z o.o.
</t>
  </si>
  <si>
    <t xml:space="preserve">MaxROY.com Sp.z o.o.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</si>
</sst>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8">
    <xf numFmtId="0" fontId="0" fillId="0" borderId="0"/>
    <xf numFmtId="0" fontId="17" fillId="0" borderId="0"/>
    <xf numFmtId="0" fontId="21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12" applyNumberFormat="0" applyAlignment="0" applyProtection="0"/>
    <xf numFmtId="0" fontId="36" fillId="6" borderId="13" applyNumberFormat="0" applyAlignment="0" applyProtection="0"/>
    <xf numFmtId="0" fontId="37" fillId="6" borderId="12" applyNumberFormat="0" applyAlignment="0" applyProtection="0"/>
    <xf numFmtId="0" fontId="38" fillId="0" borderId="14" applyNumberFormat="0" applyFill="0" applyAlignment="0" applyProtection="0"/>
    <xf numFmtId="0" fontId="39" fillId="7" borderId="15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3" fillId="32" borderId="0" applyNumberFormat="0" applyBorder="0" applyAlignment="0" applyProtection="0"/>
    <xf numFmtId="0" fontId="3" fillId="0" borderId="0"/>
    <xf numFmtId="0" fontId="3" fillId="8" borderId="16" applyNumberFormat="0" applyFont="0" applyAlignment="0" applyProtection="0"/>
    <xf numFmtId="0" fontId="24" fillId="0" borderId="0"/>
    <xf numFmtId="0" fontId="44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5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</cellStyleXfs>
  <cellXfs count="28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/>
    <xf numFmtId="0" fontId="20" fillId="0" borderId="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4" xfId="0" applyFont="1" applyFill="1" applyBorder="1" applyAlignment="1"/>
    <xf numFmtId="4" fontId="18" fillId="0" borderId="0" xfId="0" applyNumberFormat="1" applyFont="1" applyFill="1"/>
    <xf numFmtId="0" fontId="20" fillId="0" borderId="18" xfId="1" applyFont="1" applyFill="1" applyBorder="1" applyAlignment="1">
      <alignment horizontal="center" vertical="center" wrapText="1"/>
    </xf>
    <xf numFmtId="165" fontId="20" fillId="0" borderId="19" xfId="0" applyNumberFormat="1" applyFont="1" applyFill="1" applyBorder="1" applyAlignment="1">
      <alignment vertical="center" wrapText="1"/>
    </xf>
    <xf numFmtId="165" fontId="26" fillId="0" borderId="8" xfId="1" applyNumberFormat="1" applyFont="1" applyFill="1" applyBorder="1" applyAlignment="1">
      <alignment horizontal="right" vertical="center" wrapText="1"/>
    </xf>
    <xf numFmtId="165" fontId="1" fillId="0" borderId="0" xfId="103" applyNumberFormat="1" applyAlignment="1">
      <alignment wrapText="1"/>
    </xf>
    <xf numFmtId="0" fontId="1" fillId="0" borderId="0" xfId="103" applyAlignment="1">
      <alignment wrapText="1"/>
    </xf>
    <xf numFmtId="0" fontId="1" fillId="0" borderId="0" xfId="103" applyAlignment="1">
      <alignment horizontal="right" wrapText="1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</cellXfs>
  <cellStyles count="128">
    <cellStyle name="20% — akcent 1" xfId="62" builtinId="30" customBuiltin="1"/>
    <cellStyle name="20% — akcent 1 2" xfId="91"/>
    <cellStyle name="20% — akcent 1 3" xfId="105"/>
    <cellStyle name="20% — akcent 2" xfId="66" builtinId="34" customBuiltin="1"/>
    <cellStyle name="20% — akcent 2 2" xfId="93"/>
    <cellStyle name="20% — akcent 2 3" xfId="107"/>
    <cellStyle name="20% — akcent 3" xfId="70" builtinId="38" customBuiltin="1"/>
    <cellStyle name="20% — akcent 3 2" xfId="95"/>
    <cellStyle name="20% — akcent 3 3" xfId="109"/>
    <cellStyle name="20% — akcent 4" xfId="74" builtinId="42" customBuiltin="1"/>
    <cellStyle name="20% — akcent 4 2" xfId="97"/>
    <cellStyle name="20% — akcent 4 3" xfId="111"/>
    <cellStyle name="20% — akcent 5" xfId="78" builtinId="46" customBuiltin="1"/>
    <cellStyle name="20% — akcent 5 2" xfId="99"/>
    <cellStyle name="20% — akcent 5 3" xfId="113"/>
    <cellStyle name="20% — akcent 6" xfId="82" builtinId="50" customBuiltin="1"/>
    <cellStyle name="20% — akcent 6 2" xfId="101"/>
    <cellStyle name="20% — akcent 6 3" xfId="115"/>
    <cellStyle name="40% — akcent 1" xfId="63" builtinId="31" customBuiltin="1"/>
    <cellStyle name="40% — akcent 1 2" xfId="92"/>
    <cellStyle name="40% — akcent 1 3" xfId="106"/>
    <cellStyle name="40% — akcent 2" xfId="67" builtinId="35" customBuiltin="1"/>
    <cellStyle name="40% — akcent 2 2" xfId="94"/>
    <cellStyle name="40% — akcent 2 3" xfId="108"/>
    <cellStyle name="40% — akcent 3" xfId="71" builtinId="39" customBuiltin="1"/>
    <cellStyle name="40% — akcent 3 2" xfId="96"/>
    <cellStyle name="40% — akcent 3 3" xfId="110"/>
    <cellStyle name="40% — akcent 4" xfId="75" builtinId="43" customBuiltin="1"/>
    <cellStyle name="40% — akcent 4 2" xfId="98"/>
    <cellStyle name="40% — akcent 4 3" xfId="112"/>
    <cellStyle name="40% — akcent 5" xfId="79" builtinId="47" customBuiltin="1"/>
    <cellStyle name="40% — akcent 5 2" xfId="100"/>
    <cellStyle name="40% — akcent 5 3" xfId="114"/>
    <cellStyle name="40% — akcent 6" xfId="83" builtinId="51" customBuiltin="1"/>
    <cellStyle name="40% — akcent 6 2" xfId="102"/>
    <cellStyle name="40% — akcent 6 3" xfId="116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30" xfId="119"/>
    <cellStyle name="Normalny 31" xfId="120"/>
    <cellStyle name="Normalny 32" xfId="121"/>
    <cellStyle name="Normalny 33" xfId="122"/>
    <cellStyle name="Normalny 34" xfId="123"/>
    <cellStyle name="Normalny 35" xfId="124"/>
    <cellStyle name="Normalny 36" xfId="125"/>
    <cellStyle name="Normalny 37" xfId="126"/>
    <cellStyle name="Normalny 38" xfId="127"/>
    <cellStyle name="Normalny 4" xfId="8"/>
    <cellStyle name="Normalny 4 2" xfId="9"/>
    <cellStyle name="Normalny 4 3" xfId="10"/>
    <cellStyle name="Normalny 5" xfId="11"/>
    <cellStyle name="Normalny 6" xfId="13"/>
    <cellStyle name="Normalny 6 2" xfId="18"/>
    <cellStyle name="Normalny 7" xfId="14"/>
    <cellStyle name="Normalny 7 2" xfId="19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0935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"/>
  <sheetViews>
    <sheetView tabSelected="1" topLeftCell="A40" zoomScaleNormal="100" workbookViewId="0">
      <selection activeCell="C60" sqref="C60"/>
    </sheetView>
  </sheetViews>
  <sheetFormatPr defaultRowHeight="16.5"/>
  <cols>
    <col min="1" max="1" width="6.125" style="9" customWidth="1"/>
    <col min="2" max="2" width="19.375" style="9" customWidth="1"/>
    <col min="3" max="3" width="35.75" style="2" customWidth="1"/>
    <col min="4" max="4" width="13.875" style="1" customWidth="1"/>
    <col min="5" max="5" width="55.5" style="9" customWidth="1"/>
    <col min="6" max="6" width="19.875" style="19" customWidth="1"/>
    <col min="7" max="16384" width="9" style="9"/>
  </cols>
  <sheetData>
    <row r="1" spans="1:29" ht="108" customHeight="1">
      <c r="A1" s="26"/>
      <c r="B1" s="26"/>
      <c r="C1" s="26"/>
      <c r="D1" s="26"/>
      <c r="E1" s="26"/>
      <c r="F1" s="26"/>
    </row>
    <row r="2" spans="1:29" ht="25.5" customHeight="1" thickBot="1">
      <c r="A2" s="27" t="s">
        <v>19</v>
      </c>
      <c r="B2" s="27"/>
      <c r="C2" s="27"/>
      <c r="D2" s="27"/>
      <c r="E2" s="27"/>
      <c r="F2" s="18" t="s">
        <v>122</v>
      </c>
    </row>
    <row r="3" spans="1:29" s="2" customFormat="1" ht="67.5" customHeight="1">
      <c r="A3" s="4" t="s">
        <v>4</v>
      </c>
      <c r="B3" s="5" t="s">
        <v>3</v>
      </c>
      <c r="C3" s="6" t="s">
        <v>0</v>
      </c>
      <c r="D3" s="7" t="s">
        <v>2</v>
      </c>
      <c r="E3" s="6" t="s">
        <v>1</v>
      </c>
      <c r="F3" s="8" t="s">
        <v>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7" customFormat="1">
      <c r="A4" s="11">
        <v>1</v>
      </c>
      <c r="B4" s="12" t="s">
        <v>8</v>
      </c>
      <c r="C4" s="13" t="s">
        <v>9</v>
      </c>
      <c r="D4" s="20" t="s">
        <v>6</v>
      </c>
      <c r="E4" s="13" t="s">
        <v>20</v>
      </c>
      <c r="F4" s="21">
        <v>821.34</v>
      </c>
    </row>
    <row r="5" spans="1:29" s="17" customFormat="1" ht="30">
      <c r="A5" s="11">
        <v>2</v>
      </c>
      <c r="B5" s="12" t="s">
        <v>8</v>
      </c>
      <c r="C5" s="13" t="s">
        <v>66</v>
      </c>
      <c r="D5" s="20" t="s">
        <v>6</v>
      </c>
      <c r="E5" s="13" t="s">
        <v>67</v>
      </c>
      <c r="F5" s="21">
        <v>184.5</v>
      </c>
    </row>
    <row r="6" spans="1:29" s="17" customFormat="1" ht="30">
      <c r="A6" s="11">
        <v>3</v>
      </c>
      <c r="B6" s="12" t="s">
        <v>8</v>
      </c>
      <c r="C6" s="13" t="s">
        <v>66</v>
      </c>
      <c r="D6" s="20" t="s">
        <v>6</v>
      </c>
      <c r="E6" s="13" t="s">
        <v>68</v>
      </c>
      <c r="F6" s="21">
        <v>184.5</v>
      </c>
    </row>
    <row r="7" spans="1:29" s="17" customFormat="1" ht="75">
      <c r="A7" s="11">
        <v>4</v>
      </c>
      <c r="B7" s="12" t="s">
        <v>97</v>
      </c>
      <c r="C7" s="13" t="s">
        <v>98</v>
      </c>
      <c r="D7" s="20" t="s">
        <v>111</v>
      </c>
      <c r="E7" s="13" t="s">
        <v>99</v>
      </c>
      <c r="F7" s="21">
        <f>3168.75+575.49</f>
        <v>3744.24</v>
      </c>
    </row>
    <row r="8" spans="1:29" s="17" customFormat="1" ht="45">
      <c r="A8" s="11">
        <v>5</v>
      </c>
      <c r="B8" s="12" t="s">
        <v>13</v>
      </c>
      <c r="C8" s="13" t="s">
        <v>22</v>
      </c>
      <c r="D8" s="20" t="s">
        <v>15</v>
      </c>
      <c r="E8" s="13" t="s">
        <v>14</v>
      </c>
      <c r="F8" s="21">
        <f>5.18+333.12+60.5</f>
        <v>398.8</v>
      </c>
    </row>
    <row r="9" spans="1:29" s="17" customFormat="1">
      <c r="A9" s="11">
        <v>6</v>
      </c>
      <c r="B9" s="12" t="s">
        <v>16</v>
      </c>
      <c r="C9" s="13" t="s">
        <v>10</v>
      </c>
      <c r="D9" s="20" t="s">
        <v>18</v>
      </c>
      <c r="E9" s="13" t="s">
        <v>17</v>
      </c>
      <c r="F9" s="21">
        <f>519.43+94.34+1038.86+188.68+519.43+94.34+519.43+94.34+3068.85+519.43+94.34+519.43+94.34</f>
        <v>7365.2400000000007</v>
      </c>
    </row>
    <row r="10" spans="1:29" s="17" customFormat="1">
      <c r="A10" s="11">
        <v>7</v>
      </c>
      <c r="B10" s="12" t="s">
        <v>21</v>
      </c>
      <c r="C10" s="13" t="s">
        <v>12</v>
      </c>
      <c r="D10" s="20" t="s">
        <v>23</v>
      </c>
      <c r="E10" s="13" t="s">
        <v>11</v>
      </c>
      <c r="F10" s="21">
        <v>3780</v>
      </c>
    </row>
    <row r="11" spans="1:29" s="17" customFormat="1" ht="30">
      <c r="A11" s="11">
        <v>8</v>
      </c>
      <c r="B11" s="12" t="s">
        <v>25</v>
      </c>
      <c r="C11" s="13" t="s">
        <v>36</v>
      </c>
      <c r="D11" s="20" t="s">
        <v>29</v>
      </c>
      <c r="E11" s="13" t="s">
        <v>28</v>
      </c>
      <c r="F11" s="21">
        <f>2212.74</f>
        <v>2212.7399999999998</v>
      </c>
    </row>
    <row r="12" spans="1:29" s="17" customFormat="1" ht="45">
      <c r="A12" s="11">
        <v>9</v>
      </c>
      <c r="B12" s="12" t="s">
        <v>70</v>
      </c>
      <c r="C12" s="13" t="s">
        <v>84</v>
      </c>
      <c r="D12" s="20" t="s">
        <v>76</v>
      </c>
      <c r="E12" s="13" t="s">
        <v>75</v>
      </c>
      <c r="F12" s="21">
        <f>49.2+24.6</f>
        <v>73.800000000000011</v>
      </c>
    </row>
    <row r="13" spans="1:29" s="17" customFormat="1">
      <c r="A13" s="11">
        <v>10</v>
      </c>
      <c r="B13" s="12" t="s">
        <v>24</v>
      </c>
      <c r="C13" s="13" t="s">
        <v>39</v>
      </c>
      <c r="D13" s="20" t="s">
        <v>31</v>
      </c>
      <c r="E13" s="13" t="s">
        <v>30</v>
      </c>
      <c r="F13" s="21">
        <f>7.66+42.13+945.86+171.79</f>
        <v>1167.44</v>
      </c>
    </row>
    <row r="14" spans="1:29" s="17" customFormat="1" ht="30">
      <c r="A14" s="11">
        <v>11</v>
      </c>
      <c r="B14" s="12" t="s">
        <v>72</v>
      </c>
      <c r="C14" s="13" t="s">
        <v>104</v>
      </c>
      <c r="D14" s="20" t="s">
        <v>90</v>
      </c>
      <c r="E14" s="13" t="s">
        <v>89</v>
      </c>
      <c r="F14" s="21">
        <f>824.95+149.83+74.05+13.45</f>
        <v>1062.2800000000002</v>
      </c>
    </row>
    <row r="15" spans="1:29" s="17" customFormat="1" ht="30">
      <c r="A15" s="11">
        <v>12</v>
      </c>
      <c r="B15" s="12" t="s">
        <v>27</v>
      </c>
      <c r="C15" s="13" t="s">
        <v>38</v>
      </c>
      <c r="D15" s="20" t="s">
        <v>33</v>
      </c>
      <c r="E15" s="13" t="s">
        <v>32</v>
      </c>
      <c r="F15" s="21">
        <f>353.6</f>
        <v>353.6</v>
      </c>
    </row>
    <row r="16" spans="1:29" s="17" customFormat="1" ht="30">
      <c r="A16" s="11">
        <v>13</v>
      </c>
      <c r="B16" s="12" t="s">
        <v>26</v>
      </c>
      <c r="C16" s="13" t="s">
        <v>37</v>
      </c>
      <c r="D16" s="20" t="s">
        <v>35</v>
      </c>
      <c r="E16" s="13" t="s">
        <v>34</v>
      </c>
      <c r="F16" s="21">
        <f>1007.09+182.91</f>
        <v>1190</v>
      </c>
    </row>
    <row r="17" spans="1:6" s="17" customFormat="1" ht="30">
      <c r="A17" s="11">
        <v>14</v>
      </c>
      <c r="B17" s="12" t="s">
        <v>40</v>
      </c>
      <c r="C17" s="13" t="s">
        <v>60</v>
      </c>
      <c r="D17" s="20" t="s">
        <v>48</v>
      </c>
      <c r="E17" s="13" t="s">
        <v>47</v>
      </c>
      <c r="F17" s="21">
        <f>2687.55</f>
        <v>2687.55</v>
      </c>
    </row>
    <row r="18" spans="1:6" s="17" customFormat="1" ht="45">
      <c r="A18" s="11">
        <v>15</v>
      </c>
      <c r="B18" s="12" t="s">
        <v>41</v>
      </c>
      <c r="C18" s="13" t="s">
        <v>61</v>
      </c>
      <c r="D18" s="20" t="s">
        <v>50</v>
      </c>
      <c r="E18" s="13" t="s">
        <v>49</v>
      </c>
      <c r="F18" s="21">
        <v>12979.95</v>
      </c>
    </row>
    <row r="19" spans="1:6" s="17" customFormat="1">
      <c r="A19" s="11">
        <v>16</v>
      </c>
      <c r="B19" s="12" t="s">
        <v>108</v>
      </c>
      <c r="C19" s="13" t="s">
        <v>109</v>
      </c>
      <c r="D19" s="20" t="s">
        <v>112</v>
      </c>
      <c r="E19" s="13" t="s">
        <v>110</v>
      </c>
      <c r="F19" s="21">
        <f>24542.7+4457.3</f>
        <v>29000</v>
      </c>
    </row>
    <row r="20" spans="1:6" s="17" customFormat="1" ht="30">
      <c r="A20" s="11">
        <v>17</v>
      </c>
      <c r="B20" s="12" t="s">
        <v>91</v>
      </c>
      <c r="C20" s="13" t="s">
        <v>121</v>
      </c>
      <c r="D20" s="20" t="s">
        <v>113</v>
      </c>
      <c r="E20" s="13" t="s">
        <v>11</v>
      </c>
      <c r="F20" s="21">
        <f>2538.9+461.1</f>
        <v>3000</v>
      </c>
    </row>
    <row r="21" spans="1:6" s="17" customFormat="1" ht="60">
      <c r="A21" s="11">
        <v>18</v>
      </c>
      <c r="B21" s="12" t="s">
        <v>69</v>
      </c>
      <c r="C21" s="13" t="s">
        <v>85</v>
      </c>
      <c r="D21" s="20" t="s">
        <v>78</v>
      </c>
      <c r="E21" s="13" t="s">
        <v>77</v>
      </c>
      <c r="F21" s="21">
        <v>6750</v>
      </c>
    </row>
    <row r="22" spans="1:6" s="17" customFormat="1" ht="45">
      <c r="A22" s="11">
        <v>19</v>
      </c>
      <c r="B22" s="12" t="s">
        <v>42</v>
      </c>
      <c r="C22" s="13" t="s">
        <v>62</v>
      </c>
      <c r="D22" s="20" t="s">
        <v>52</v>
      </c>
      <c r="E22" s="13" t="s">
        <v>51</v>
      </c>
      <c r="F22" s="21">
        <v>9100</v>
      </c>
    </row>
    <row r="23" spans="1:6" s="17" customFormat="1">
      <c r="A23" s="11">
        <v>20</v>
      </c>
      <c r="B23" s="12" t="s">
        <v>43</v>
      </c>
      <c r="C23" s="13" t="s">
        <v>63</v>
      </c>
      <c r="D23" s="20" t="s">
        <v>54</v>
      </c>
      <c r="E23" s="13" t="s">
        <v>53</v>
      </c>
      <c r="F23" s="21">
        <v>1897</v>
      </c>
    </row>
    <row r="24" spans="1:6" s="17" customFormat="1" ht="60">
      <c r="A24" s="11">
        <v>21</v>
      </c>
      <c r="B24" s="12" t="s">
        <v>44</v>
      </c>
      <c r="C24" s="13" t="s">
        <v>64</v>
      </c>
      <c r="D24" s="20" t="s">
        <v>56</v>
      </c>
      <c r="E24" s="13" t="s">
        <v>55</v>
      </c>
      <c r="F24" s="21">
        <f>890</f>
        <v>890</v>
      </c>
    </row>
    <row r="25" spans="1:6" s="17" customFormat="1" ht="60">
      <c r="A25" s="11">
        <v>22</v>
      </c>
      <c r="B25" s="12" t="s">
        <v>114</v>
      </c>
      <c r="C25" s="13" t="s">
        <v>115</v>
      </c>
      <c r="D25" s="20" t="s">
        <v>116</v>
      </c>
      <c r="E25" s="13" t="s">
        <v>103</v>
      </c>
      <c r="F25" s="21">
        <f>108.04+7403.39+1344.57+2031.12+368.88</f>
        <v>11255.999999999998</v>
      </c>
    </row>
    <row r="26" spans="1:6" s="17" customFormat="1" ht="30">
      <c r="A26" s="11">
        <v>23</v>
      </c>
      <c r="B26" s="12" t="s">
        <v>45</v>
      </c>
      <c r="C26" s="13" t="s">
        <v>63</v>
      </c>
      <c r="D26" s="20" t="s">
        <v>56</v>
      </c>
      <c r="E26" s="13" t="s">
        <v>57</v>
      </c>
      <c r="F26" s="21">
        <f>650</f>
        <v>650</v>
      </c>
    </row>
    <row r="27" spans="1:6" s="17" customFormat="1">
      <c r="A27" s="11">
        <v>24</v>
      </c>
      <c r="B27" s="12" t="s">
        <v>46</v>
      </c>
      <c r="C27" s="13" t="s">
        <v>65</v>
      </c>
      <c r="D27" s="20" t="s">
        <v>59</v>
      </c>
      <c r="E27" s="13" t="s">
        <v>58</v>
      </c>
      <c r="F27" s="21">
        <f>11.86</f>
        <v>11.86</v>
      </c>
    </row>
    <row r="28" spans="1:6" s="17" customFormat="1" ht="60">
      <c r="A28" s="11">
        <v>25</v>
      </c>
      <c r="B28" s="12" t="s">
        <v>71</v>
      </c>
      <c r="C28" s="13" t="s">
        <v>86</v>
      </c>
      <c r="D28" s="20" t="s">
        <v>80</v>
      </c>
      <c r="E28" s="13" t="s">
        <v>79</v>
      </c>
      <c r="F28" s="21">
        <f>842.06+152.94</f>
        <v>995</v>
      </c>
    </row>
    <row r="29" spans="1:6" s="17" customFormat="1" ht="45">
      <c r="A29" s="11">
        <v>26</v>
      </c>
      <c r="B29" s="12" t="s">
        <v>92</v>
      </c>
      <c r="C29" s="13" t="s">
        <v>62</v>
      </c>
      <c r="D29" s="20" t="s">
        <v>117</v>
      </c>
      <c r="E29" s="13" t="s">
        <v>93</v>
      </c>
      <c r="F29" s="21">
        <f>5500.95+999.05</f>
        <v>6500</v>
      </c>
    </row>
    <row r="30" spans="1:6" s="17" customFormat="1" ht="30">
      <c r="A30" s="11">
        <v>27</v>
      </c>
      <c r="B30" s="12" t="s">
        <v>105</v>
      </c>
      <c r="C30" s="13" t="s">
        <v>106</v>
      </c>
      <c r="D30" s="20" t="s">
        <v>118</v>
      </c>
      <c r="E30" s="13" t="s">
        <v>107</v>
      </c>
      <c r="F30" s="21">
        <f>1337.15+242.85</f>
        <v>1580</v>
      </c>
    </row>
    <row r="31" spans="1:6" s="17" customFormat="1" ht="45">
      <c r="A31" s="11">
        <v>28</v>
      </c>
      <c r="B31" s="12" t="s">
        <v>73</v>
      </c>
      <c r="C31" s="13" t="s">
        <v>87</v>
      </c>
      <c r="D31" s="20" t="s">
        <v>81</v>
      </c>
      <c r="E31" s="13" t="s">
        <v>14</v>
      </c>
      <c r="F31" s="21">
        <f>5.35+366.77+66.62+2.43+166.75+30.29+11.22+769.1+139.68+23.08+1581.65+287.26</f>
        <v>3450.2000000000007</v>
      </c>
    </row>
    <row r="32" spans="1:6" s="17" customFormat="1" ht="30">
      <c r="A32" s="11">
        <v>29</v>
      </c>
      <c r="B32" s="12" t="s">
        <v>127</v>
      </c>
      <c r="C32" s="13" t="s">
        <v>151</v>
      </c>
      <c r="D32" s="20" t="s">
        <v>136</v>
      </c>
      <c r="E32" s="13" t="s">
        <v>133</v>
      </c>
      <c r="F32" s="21">
        <f>1740</f>
        <v>1740</v>
      </c>
    </row>
    <row r="33" spans="1:51" s="17" customFormat="1" ht="45">
      <c r="A33" s="11">
        <v>30</v>
      </c>
      <c r="B33" s="12" t="s">
        <v>94</v>
      </c>
      <c r="C33" s="13" t="s">
        <v>96</v>
      </c>
      <c r="D33" s="20" t="s">
        <v>119</v>
      </c>
      <c r="E33" s="13" t="s">
        <v>95</v>
      </c>
      <c r="F33" s="21">
        <f>23.84+1633.89+296.74</f>
        <v>1954.47</v>
      </c>
    </row>
    <row r="34" spans="1:51" s="17" customFormat="1">
      <c r="A34" s="11">
        <v>31</v>
      </c>
      <c r="B34" s="12" t="s">
        <v>130</v>
      </c>
      <c r="C34" s="13" t="s">
        <v>132</v>
      </c>
      <c r="D34" s="20" t="s">
        <v>137</v>
      </c>
      <c r="E34" s="13" t="s">
        <v>11</v>
      </c>
      <c r="F34" s="21">
        <f>2280</f>
        <v>2280</v>
      </c>
    </row>
    <row r="35" spans="1:51" s="17" customFormat="1" ht="45">
      <c r="A35" s="11">
        <v>32</v>
      </c>
      <c r="B35" s="12" t="s">
        <v>74</v>
      </c>
      <c r="C35" s="13" t="s">
        <v>88</v>
      </c>
      <c r="D35" s="20" t="s">
        <v>83</v>
      </c>
      <c r="E35" s="13" t="s">
        <v>82</v>
      </c>
      <c r="F35" s="21">
        <f>1751.84+318.16</f>
        <v>2070</v>
      </c>
    </row>
    <row r="36" spans="1:51" s="17" customFormat="1" ht="30">
      <c r="A36" s="11">
        <v>33</v>
      </c>
      <c r="B36" s="12" t="s">
        <v>125</v>
      </c>
      <c r="C36" s="13" t="s">
        <v>153</v>
      </c>
      <c r="D36" s="20" t="s">
        <v>135</v>
      </c>
      <c r="E36" s="13" t="s">
        <v>134</v>
      </c>
      <c r="F36" s="21">
        <f>2560</f>
        <v>2560</v>
      </c>
    </row>
    <row r="37" spans="1:51" s="17" customFormat="1" ht="30">
      <c r="A37" s="11">
        <v>34</v>
      </c>
      <c r="B37" s="12" t="s">
        <v>124</v>
      </c>
      <c r="C37" s="13" t="s">
        <v>154</v>
      </c>
      <c r="D37" s="20" t="s">
        <v>138</v>
      </c>
      <c r="E37" s="13" t="s">
        <v>139</v>
      </c>
      <c r="F37" s="21">
        <f>870</f>
        <v>870</v>
      </c>
    </row>
    <row r="38" spans="1:51" s="17" customFormat="1" ht="30">
      <c r="A38" s="11">
        <v>35</v>
      </c>
      <c r="B38" s="12" t="s">
        <v>100</v>
      </c>
      <c r="C38" s="13" t="s">
        <v>102</v>
      </c>
      <c r="D38" s="20" t="s">
        <v>120</v>
      </c>
      <c r="E38" s="13" t="s">
        <v>101</v>
      </c>
      <c r="F38" s="21">
        <f>5585.58+1014.42</f>
        <v>6600</v>
      </c>
    </row>
    <row r="39" spans="1:51" s="17" customFormat="1" ht="30">
      <c r="A39" s="11">
        <v>36</v>
      </c>
      <c r="B39" s="12" t="s">
        <v>129</v>
      </c>
      <c r="C39" s="13" t="s">
        <v>149</v>
      </c>
      <c r="D39" s="20" t="s">
        <v>141</v>
      </c>
      <c r="E39" s="13" t="s">
        <v>140</v>
      </c>
      <c r="F39" s="21">
        <f>5077.8+922.2</f>
        <v>6000</v>
      </c>
    </row>
    <row r="40" spans="1:51" s="17" customFormat="1" ht="30">
      <c r="A40" s="11">
        <v>37</v>
      </c>
      <c r="B40" s="12" t="s">
        <v>126</v>
      </c>
      <c r="C40" s="13" t="s">
        <v>152</v>
      </c>
      <c r="D40" s="20" t="s">
        <v>143</v>
      </c>
      <c r="E40" s="13" t="s">
        <v>142</v>
      </c>
      <c r="F40" s="21">
        <f>1516.56+275.44</f>
        <v>1792</v>
      </c>
    </row>
    <row r="41" spans="1:51" s="17" customFormat="1" ht="30">
      <c r="A41" s="11">
        <v>38</v>
      </c>
      <c r="B41" s="12" t="s">
        <v>128</v>
      </c>
      <c r="C41" s="13" t="s">
        <v>150</v>
      </c>
      <c r="D41" s="20" t="s">
        <v>145</v>
      </c>
      <c r="E41" s="13" t="s">
        <v>144</v>
      </c>
      <c r="F41" s="21">
        <f>2073.43+376.57</f>
        <v>2450</v>
      </c>
    </row>
    <row r="42" spans="1:51" s="17" customFormat="1" ht="45">
      <c r="A42" s="11">
        <v>39</v>
      </c>
      <c r="B42" s="12" t="s">
        <v>131</v>
      </c>
      <c r="C42" s="13" t="s">
        <v>148</v>
      </c>
      <c r="D42" s="20" t="s">
        <v>147</v>
      </c>
      <c r="E42" s="13" t="s">
        <v>146</v>
      </c>
      <c r="F42" s="21">
        <f>676.19+122.81</f>
        <v>799</v>
      </c>
    </row>
    <row r="43" spans="1:51" s="3" customFormat="1" ht="17.25" thickBot="1">
      <c r="A43" s="14"/>
      <c r="B43" s="16" t="s">
        <v>7</v>
      </c>
      <c r="C43" s="15"/>
      <c r="D43" s="15"/>
      <c r="E43" s="15"/>
      <c r="F43" s="22">
        <f>SUM(F4:F42)</f>
        <v>142401.51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s="3" customFormat="1">
      <c r="A44" s="25"/>
      <c r="B44" s="24"/>
      <c r="C44" s="24"/>
      <c r="D44" s="24"/>
      <c r="E44" s="24"/>
      <c r="F44" s="23"/>
      <c r="G44" s="24"/>
      <c r="H44" s="24"/>
      <c r="I44" s="24"/>
      <c r="J44" s="24"/>
      <c r="K44" s="24"/>
      <c r="L44" s="2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s="3" customFormat="1" ht="17.25">
      <c r="A45" s="10" t="s">
        <v>123</v>
      </c>
      <c r="B45" s="10"/>
      <c r="C45" s="2"/>
      <c r="D45" s="1"/>
      <c r="E45" s="9"/>
      <c r="F45" s="1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</sheetData>
  <autoFilter ref="B3:F4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2020-03-13T09:42:22Z</cp:lastPrinted>
  <dcterms:created xsi:type="dcterms:W3CDTF">2015-06-22T15:06:47Z</dcterms:created>
  <dcterms:modified xsi:type="dcterms:W3CDTF">2021-07-12T06:20:09Z</dcterms:modified>
</cp:coreProperties>
</file>