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I:\FDS_REMONTY 2023\Lista rekomendowana remonty 2023\Zmiana nr 1\"/>
    </mc:Choice>
  </mc:AlternateContent>
  <xr:revisionPtr revIDLastSave="0" documentId="13_ncr:1_{84F9B179-B219-40EE-A910-8DD22498958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podst'!$A$1:$S$78</definedName>
    <definedName name="_xlnm.Print_Area" localSheetId="2">'gm podst'!$A$1:$O$82</definedName>
    <definedName name="_xlnm.Print_Area" localSheetId="4">'gm rez'!$A$1:$O$33</definedName>
    <definedName name="_xlnm.Print_Area" localSheetId="1">'pow podst'!$A$1:$N$21</definedName>
    <definedName name="_xlnm.Print_Area" localSheetId="3">'pow rez'!$A$1:$N$16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3" l="1"/>
  <c r="L17" i="3" l="1"/>
  <c r="N17" i="3"/>
  <c r="Q6" i="3"/>
  <c r="I78" i="13" l="1"/>
  <c r="S73" i="13" l="1"/>
  <c r="S74" i="13"/>
  <c r="S75" i="13"/>
  <c r="S76" i="13"/>
  <c r="Q73" i="13"/>
  <c r="R73" i="13" s="1"/>
  <c r="Q74" i="13"/>
  <c r="R74" i="13" s="1"/>
  <c r="Q75" i="13"/>
  <c r="R75" i="13" s="1"/>
  <c r="Q76" i="13"/>
  <c r="R76" i="13" s="1"/>
  <c r="P73" i="13"/>
  <c r="P74" i="13"/>
  <c r="P75" i="13"/>
  <c r="P76" i="13"/>
  <c r="P77" i="13"/>
  <c r="S70" i="13" l="1"/>
  <c r="P70" i="13" l="1"/>
  <c r="S72" i="13"/>
  <c r="P71" i="13"/>
  <c r="Q71" i="13"/>
  <c r="R71" i="13" s="1"/>
  <c r="P72" i="13"/>
  <c r="S71" i="13"/>
  <c r="S35" i="13"/>
  <c r="Q72" i="13"/>
  <c r="R72" i="13" s="1"/>
  <c r="Q70" i="13"/>
  <c r="R70" i="13" s="1"/>
  <c r="P7" i="15"/>
  <c r="Q7" i="15"/>
  <c r="R7" i="15" s="1"/>
  <c r="S7" i="15"/>
  <c r="P8" i="15"/>
  <c r="Q8" i="15"/>
  <c r="R8" i="15" s="1"/>
  <c r="S8" i="15"/>
  <c r="P9" i="15"/>
  <c r="Q9" i="15"/>
  <c r="R9" i="15" s="1"/>
  <c r="S9" i="15"/>
  <c r="P10" i="15"/>
  <c r="Q10" i="15"/>
  <c r="R10" i="15" s="1"/>
  <c r="S10" i="15"/>
  <c r="P11" i="15"/>
  <c r="Q11" i="15"/>
  <c r="R11" i="15" s="1"/>
  <c r="S11" i="15"/>
  <c r="P12" i="15"/>
  <c r="Q12" i="15"/>
  <c r="R12" i="15" s="1"/>
  <c r="S12" i="15"/>
  <c r="P13" i="15"/>
  <c r="Q13" i="15"/>
  <c r="R13" i="15" s="1"/>
  <c r="S13" i="15"/>
  <c r="P14" i="15"/>
  <c r="Q14" i="15"/>
  <c r="R14" i="15" s="1"/>
  <c r="S14" i="15"/>
  <c r="P15" i="15"/>
  <c r="Q15" i="15"/>
  <c r="R15" i="15" s="1"/>
  <c r="S15" i="15"/>
  <c r="P16" i="15"/>
  <c r="Q16" i="15"/>
  <c r="R16" i="15" s="1"/>
  <c r="S16" i="15"/>
  <c r="P17" i="15"/>
  <c r="Q17" i="15"/>
  <c r="R17" i="15" s="1"/>
  <c r="S17" i="15"/>
  <c r="P18" i="15"/>
  <c r="Q18" i="15"/>
  <c r="R18" i="15" s="1"/>
  <c r="S18" i="15"/>
  <c r="P19" i="15"/>
  <c r="Q19" i="15"/>
  <c r="R19" i="15" s="1"/>
  <c r="S19" i="15"/>
  <c r="P20" i="15"/>
  <c r="Q20" i="15"/>
  <c r="R20" i="15" s="1"/>
  <c r="S20" i="15"/>
  <c r="P21" i="15"/>
  <c r="Q21" i="15"/>
  <c r="R21" i="15" s="1"/>
  <c r="S21" i="15"/>
  <c r="P22" i="15"/>
  <c r="Q22" i="15"/>
  <c r="R22" i="15" s="1"/>
  <c r="S22" i="15"/>
  <c r="P23" i="15"/>
  <c r="Q23" i="15"/>
  <c r="R23" i="15" s="1"/>
  <c r="S23" i="15"/>
  <c r="P8" i="13"/>
  <c r="Q8" i="13"/>
  <c r="R8" i="13" s="1"/>
  <c r="S8" i="13"/>
  <c r="P9" i="13"/>
  <c r="Q9" i="13"/>
  <c r="R9" i="13" s="1"/>
  <c r="S9" i="13"/>
  <c r="P10" i="13"/>
  <c r="Q10" i="13"/>
  <c r="R10" i="13" s="1"/>
  <c r="S10" i="13"/>
  <c r="P11" i="13"/>
  <c r="Q11" i="13"/>
  <c r="R11" i="13" s="1"/>
  <c r="S11" i="13"/>
  <c r="P12" i="13"/>
  <c r="Q12" i="13"/>
  <c r="R12" i="13" s="1"/>
  <c r="S12" i="13"/>
  <c r="P13" i="13"/>
  <c r="Q13" i="13"/>
  <c r="R13" i="13" s="1"/>
  <c r="S13" i="13"/>
  <c r="P14" i="13"/>
  <c r="Q14" i="13"/>
  <c r="R14" i="13" s="1"/>
  <c r="S14" i="13"/>
  <c r="P15" i="13"/>
  <c r="Q15" i="13"/>
  <c r="R15" i="13" s="1"/>
  <c r="S15" i="13"/>
  <c r="P16" i="13"/>
  <c r="Q16" i="13"/>
  <c r="R16" i="13" s="1"/>
  <c r="S16" i="13"/>
  <c r="P17" i="13"/>
  <c r="Q17" i="13"/>
  <c r="R17" i="13" s="1"/>
  <c r="S17" i="13"/>
  <c r="P18" i="13"/>
  <c r="Q18" i="13"/>
  <c r="R18" i="13" s="1"/>
  <c r="S18" i="13"/>
  <c r="P19" i="13"/>
  <c r="Q19" i="13"/>
  <c r="R19" i="13" s="1"/>
  <c r="S19" i="13"/>
  <c r="P20" i="13"/>
  <c r="Q20" i="13"/>
  <c r="R20" i="13" s="1"/>
  <c r="S20" i="13"/>
  <c r="P21" i="13"/>
  <c r="Q21" i="13"/>
  <c r="R21" i="13" s="1"/>
  <c r="S21" i="13"/>
  <c r="P22" i="13"/>
  <c r="Q22" i="13"/>
  <c r="R22" i="13" s="1"/>
  <c r="S22" i="13"/>
  <c r="P23" i="13"/>
  <c r="Q23" i="13"/>
  <c r="R23" i="13" s="1"/>
  <c r="S23" i="13"/>
  <c r="P24" i="13"/>
  <c r="Q24" i="13"/>
  <c r="R24" i="13" s="1"/>
  <c r="S24" i="13"/>
  <c r="P25" i="13"/>
  <c r="Q25" i="13"/>
  <c r="R25" i="13" s="1"/>
  <c r="S25" i="13"/>
  <c r="P26" i="13"/>
  <c r="Q26" i="13"/>
  <c r="R26" i="13" s="1"/>
  <c r="S26" i="13"/>
  <c r="P27" i="13"/>
  <c r="Q27" i="13"/>
  <c r="R27" i="13" s="1"/>
  <c r="S27" i="13"/>
  <c r="P28" i="13"/>
  <c r="Q28" i="13"/>
  <c r="R28" i="13" s="1"/>
  <c r="S28" i="13"/>
  <c r="P29" i="13"/>
  <c r="Q29" i="13"/>
  <c r="R29" i="13" s="1"/>
  <c r="S29" i="13"/>
  <c r="P30" i="13"/>
  <c r="Q30" i="13"/>
  <c r="R30" i="13" s="1"/>
  <c r="S30" i="13"/>
  <c r="P31" i="13"/>
  <c r="Q31" i="13"/>
  <c r="R31" i="13" s="1"/>
  <c r="S31" i="13"/>
  <c r="P32" i="13"/>
  <c r="Q32" i="13"/>
  <c r="R32" i="13" s="1"/>
  <c r="S32" i="13"/>
  <c r="P33" i="13"/>
  <c r="Q33" i="13"/>
  <c r="R33" i="13" s="1"/>
  <c r="S33" i="13"/>
  <c r="P34" i="13"/>
  <c r="Q34" i="13"/>
  <c r="R34" i="13" s="1"/>
  <c r="S34" i="13"/>
  <c r="P35" i="13"/>
  <c r="Q35" i="13"/>
  <c r="R35" i="13" s="1"/>
  <c r="P36" i="13"/>
  <c r="Q36" i="13"/>
  <c r="R36" i="13" s="1"/>
  <c r="S36" i="13"/>
  <c r="P37" i="13"/>
  <c r="Q37" i="13"/>
  <c r="R37" i="13" s="1"/>
  <c r="S37" i="13"/>
  <c r="P38" i="13"/>
  <c r="Q38" i="13"/>
  <c r="R38" i="13" s="1"/>
  <c r="S38" i="13"/>
  <c r="P39" i="13"/>
  <c r="Q39" i="13"/>
  <c r="R39" i="13" s="1"/>
  <c r="S39" i="13"/>
  <c r="P40" i="13"/>
  <c r="Q40" i="13"/>
  <c r="R40" i="13" s="1"/>
  <c r="S40" i="13"/>
  <c r="P41" i="13"/>
  <c r="Q41" i="13"/>
  <c r="R41" i="13" s="1"/>
  <c r="S41" i="13"/>
  <c r="P42" i="13"/>
  <c r="Q42" i="13"/>
  <c r="R42" i="13" s="1"/>
  <c r="S42" i="13"/>
  <c r="P43" i="13"/>
  <c r="Q43" i="13"/>
  <c r="R43" i="13" s="1"/>
  <c r="S43" i="13"/>
  <c r="P44" i="13"/>
  <c r="Q44" i="13"/>
  <c r="R44" i="13" s="1"/>
  <c r="S44" i="13"/>
  <c r="P45" i="13"/>
  <c r="Q45" i="13"/>
  <c r="R45" i="13" s="1"/>
  <c r="S45" i="13"/>
  <c r="P46" i="13"/>
  <c r="Q46" i="13"/>
  <c r="R46" i="13" s="1"/>
  <c r="S46" i="13"/>
  <c r="P47" i="13"/>
  <c r="Q47" i="13"/>
  <c r="R47" i="13" s="1"/>
  <c r="S47" i="13"/>
  <c r="P48" i="13"/>
  <c r="Q48" i="13"/>
  <c r="R48" i="13" s="1"/>
  <c r="S48" i="13"/>
  <c r="P49" i="13"/>
  <c r="Q49" i="13"/>
  <c r="R49" i="13" s="1"/>
  <c r="S49" i="13"/>
  <c r="P50" i="13"/>
  <c r="Q50" i="13"/>
  <c r="R50" i="13" s="1"/>
  <c r="S50" i="13"/>
  <c r="P51" i="13"/>
  <c r="Q51" i="13"/>
  <c r="R51" i="13" s="1"/>
  <c r="S51" i="13"/>
  <c r="P52" i="13"/>
  <c r="Q52" i="13"/>
  <c r="R52" i="13" s="1"/>
  <c r="S52" i="13"/>
  <c r="P53" i="13"/>
  <c r="Q53" i="13"/>
  <c r="R53" i="13" s="1"/>
  <c r="S53" i="13"/>
  <c r="P54" i="13"/>
  <c r="Q54" i="13"/>
  <c r="R54" i="13" s="1"/>
  <c r="S54" i="13"/>
  <c r="P55" i="13"/>
  <c r="Q55" i="13"/>
  <c r="R55" i="13" s="1"/>
  <c r="S55" i="13"/>
  <c r="P56" i="13"/>
  <c r="Q56" i="13"/>
  <c r="R56" i="13" s="1"/>
  <c r="S56" i="13"/>
  <c r="P57" i="13"/>
  <c r="Q57" i="13"/>
  <c r="R57" i="13" s="1"/>
  <c r="S57" i="13"/>
  <c r="P58" i="13"/>
  <c r="Q58" i="13"/>
  <c r="R58" i="13" s="1"/>
  <c r="S58" i="13"/>
  <c r="P59" i="13"/>
  <c r="Q59" i="13"/>
  <c r="R59" i="13" s="1"/>
  <c r="S59" i="13"/>
  <c r="P60" i="13"/>
  <c r="Q60" i="13"/>
  <c r="R60" i="13" s="1"/>
  <c r="S60" i="13"/>
  <c r="P61" i="13"/>
  <c r="Q61" i="13"/>
  <c r="R61" i="13" s="1"/>
  <c r="S61" i="13"/>
  <c r="P62" i="13"/>
  <c r="Q62" i="13"/>
  <c r="R62" i="13" s="1"/>
  <c r="S62" i="13"/>
  <c r="P63" i="13"/>
  <c r="Q63" i="13"/>
  <c r="R63" i="13" s="1"/>
  <c r="S63" i="13"/>
  <c r="P64" i="13"/>
  <c r="Q64" i="13"/>
  <c r="R64" i="13" s="1"/>
  <c r="S64" i="13"/>
  <c r="P65" i="13"/>
  <c r="Q65" i="13"/>
  <c r="R65" i="13" s="1"/>
  <c r="S65" i="13"/>
  <c r="P66" i="13"/>
  <c r="Q66" i="13"/>
  <c r="R66" i="13" s="1"/>
  <c r="S66" i="13"/>
  <c r="P67" i="13"/>
  <c r="Q67" i="13"/>
  <c r="R67" i="13" s="1"/>
  <c r="S67" i="13"/>
  <c r="P68" i="13"/>
  <c r="Q68" i="13"/>
  <c r="R68" i="13" s="1"/>
  <c r="S68" i="13"/>
  <c r="P69" i="13"/>
  <c r="Q69" i="13"/>
  <c r="R69" i="13" s="1"/>
  <c r="S69" i="13"/>
  <c r="Q77" i="13"/>
  <c r="R77" i="13" s="1"/>
  <c r="S77" i="13"/>
  <c r="O3" i="3"/>
  <c r="F22" i="7" l="1"/>
  <c r="F21" i="7"/>
  <c r="D22" i="7"/>
  <c r="G22" i="7"/>
  <c r="G21" i="7"/>
  <c r="D21" i="7"/>
  <c r="C22" i="7" l="1"/>
  <c r="C21" i="7"/>
  <c r="C19" i="7"/>
  <c r="F19" i="7" l="1"/>
  <c r="G19" i="7"/>
  <c r="D19" i="7"/>
  <c r="Q3" i="13"/>
  <c r="R3" i="13" s="1"/>
  <c r="O29" i="15"/>
  <c r="K29" i="15"/>
  <c r="I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24" i="15"/>
  <c r="Q24" i="15"/>
  <c r="R24" i="15" s="1"/>
  <c r="P24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Q3" i="15"/>
  <c r="R3" i="15" s="1"/>
  <c r="P3" i="15"/>
  <c r="L29" i="15"/>
  <c r="N12" i="14"/>
  <c r="J12" i="14"/>
  <c r="H12" i="14"/>
  <c r="R11" i="14"/>
  <c r="P11" i="14"/>
  <c r="Q11" i="14" s="1"/>
  <c r="O11" i="14"/>
  <c r="R10" i="14"/>
  <c r="P10" i="14"/>
  <c r="Q10" i="14" s="1"/>
  <c r="O10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O78" i="13"/>
  <c r="K78" i="13"/>
  <c r="S7" i="13"/>
  <c r="Q7" i="13"/>
  <c r="R7" i="13" s="1"/>
  <c r="P7" i="13"/>
  <c r="S6" i="13"/>
  <c r="Q6" i="13"/>
  <c r="R6" i="13" s="1"/>
  <c r="P6" i="13"/>
  <c r="S5" i="13"/>
  <c r="Q5" i="13"/>
  <c r="R5" i="13" s="1"/>
  <c r="P5" i="13"/>
  <c r="S4" i="13"/>
  <c r="Q4" i="13"/>
  <c r="R4" i="13" s="1"/>
  <c r="P4" i="13"/>
  <c r="P3" i="13"/>
  <c r="S3" i="15" l="1"/>
  <c r="E22" i="7"/>
  <c r="Q29" i="15"/>
  <c r="P29" i="15"/>
  <c r="M29" i="15"/>
  <c r="S29" i="15" s="1"/>
  <c r="K12" i="14"/>
  <c r="E21" i="7"/>
  <c r="O3" i="14"/>
  <c r="L78" i="13"/>
  <c r="E19" i="7"/>
  <c r="Q78" i="13" l="1"/>
  <c r="P78" i="13"/>
  <c r="R3" i="14"/>
  <c r="L12" i="14"/>
  <c r="R12" i="14" s="1"/>
  <c r="P12" i="14"/>
  <c r="O12" i="14"/>
  <c r="M78" i="13"/>
  <c r="S78" i="13" s="1"/>
  <c r="S3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O7" i="3"/>
  <c r="P7" i="3"/>
  <c r="Q7" i="3" s="1"/>
  <c r="O9" i="3"/>
  <c r="P9" i="3"/>
  <c r="Q9" i="3" s="1"/>
  <c r="O10" i="3"/>
  <c r="P10" i="3"/>
  <c r="Q10" i="3" s="1"/>
  <c r="O11" i="3"/>
  <c r="P11" i="3"/>
  <c r="Q11" i="3" s="1"/>
  <c r="O12" i="3"/>
  <c r="P12" i="3"/>
  <c r="Q12" i="3" s="1"/>
  <c r="O13" i="3"/>
  <c r="P13" i="3"/>
  <c r="Q13" i="3" s="1"/>
  <c r="O14" i="3"/>
  <c r="P14" i="3"/>
  <c r="Q14" i="3" s="1"/>
  <c r="O15" i="3"/>
  <c r="P15" i="3"/>
  <c r="Q15" i="3" s="1"/>
  <c r="O16" i="3"/>
  <c r="P16" i="3"/>
  <c r="Q16" i="3" s="1"/>
  <c r="C25" i="7" l="1"/>
  <c r="O8" i="3"/>
  <c r="P8" i="3"/>
  <c r="Q8" i="3" s="1"/>
  <c r="R8" i="3"/>
  <c r="P3" i="3" l="1"/>
  <c r="F18" i="7" l="1"/>
  <c r="F20" i="7" l="1"/>
  <c r="G18" i="7"/>
  <c r="D18" i="7"/>
  <c r="C24" i="7"/>
  <c r="C27" i="7" s="1"/>
  <c r="K17" i="3"/>
  <c r="J17" i="3"/>
  <c r="R16" i="3"/>
  <c r="R15" i="3"/>
  <c r="R14" i="3"/>
  <c r="R13" i="3"/>
  <c r="R12" i="3"/>
  <c r="R11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17" i="3"/>
  <c r="P17" i="3"/>
  <c r="Q3" i="3"/>
  <c r="H19" i="7"/>
  <c r="R17" i="3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<sst xmlns="http://schemas.openxmlformats.org/spreadsheetml/2006/main" count="1061" uniqueCount="524">
  <si>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</si>
  <si>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</si>
  <si>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</si>
  <si>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</si>
  <si>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</si>
  <si>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</si>
  <si>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</si>
  <si>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</si>
  <si>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</si>
  <si>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</si>
  <si>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</si>
  <si>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</si>
  <si>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</si>
  <si>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</si>
  <si>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</si>
  <si>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</si>
  <si>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</si>
  <si>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</si>
  <si>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</si>
  <si>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</si>
  <si>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</si>
  <si>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</si>
  <si>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</si>
  <si>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</si>
  <si>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</si>
  <si>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</si>
  <si>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</si>
  <si>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</si>
  <si>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</si>
  <si>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</si>
  <si>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</si>
  <si>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</si>
  <si>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</si>
  <si>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</si>
  <si>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</si>
  <si>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</si>
  <si>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</si>
  <si>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</si>
  <si>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</si>
  <si>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Województwo: Pomorskie</t>
  </si>
  <si>
    <t>WI-VII.805.130.2023</t>
  </si>
  <si>
    <t>N</t>
  </si>
  <si>
    <t>Powiat kartuski</t>
  </si>
  <si>
    <t>2205000</t>
  </si>
  <si>
    <t>Remont drogi powiatowej nr 1907 G Mirachowo - Kartuzy w trzech odcinkach.</t>
  </si>
  <si>
    <t>R</t>
  </si>
  <si>
    <t>06.2023-09.2023</t>
  </si>
  <si>
    <t>WI-VII.805.124.2023</t>
  </si>
  <si>
    <t>Powiat chojnicki</t>
  </si>
  <si>
    <t>2202000</t>
  </si>
  <si>
    <t xml:space="preserve">Remont drogi powiatowej nr 2647G Sławęcin - Obrowo na odcinku od skrzyżowania z drogą powiatową nr 2645G do granicy powiatu chojnickiego </t>
  </si>
  <si>
    <t>07.2023-12.2023</t>
  </si>
  <si>
    <t>WI-VII.805.135.2023</t>
  </si>
  <si>
    <t>Powiat wejherowski</t>
  </si>
  <si>
    <t>2215000</t>
  </si>
  <si>
    <t>Remont drogi powiatowej nr 1415G na odcinku Rębiska - Leśno</t>
  </si>
  <si>
    <t xml:space="preserve">05.2023-09.2023 </t>
  </si>
  <si>
    <t>WI-VII.805.129.2023</t>
  </si>
  <si>
    <t>Powiat bytowski</t>
  </si>
  <si>
    <t>2201000</t>
  </si>
  <si>
    <t>Remont Drogi powiatowej nr 1708G Bobięcino- Malęcino -DW nr 206 etap I</t>
  </si>
  <si>
    <t>06.2023-10.2023</t>
  </si>
  <si>
    <t>WI-VII.805.142.2023</t>
  </si>
  <si>
    <t>Powiat lęborski</t>
  </si>
  <si>
    <t>2208000</t>
  </si>
  <si>
    <t>Remont DP 1307G Wrzeście, Remont DP 1327G Łebunia, Remont DP 1329G Mosty ul. Kwiatowa</t>
  </si>
  <si>
    <t>03.2023-09.2023</t>
  </si>
  <si>
    <t>WI-VII.805.131.2023</t>
  </si>
  <si>
    <t>Remont Drogi Powiatowej nr 1926 G Borowo - Babi Dół</t>
  </si>
  <si>
    <t>WI-VII.805.133.2023</t>
  </si>
  <si>
    <t>Powiat malborski</t>
  </si>
  <si>
    <t>2209000</t>
  </si>
  <si>
    <t>Remont dróg powiatowych nr 2915G i nr 2301G</t>
  </si>
  <si>
    <t>05.2023-10.2023</t>
  </si>
  <si>
    <t>WI-VII.805.147.2023</t>
  </si>
  <si>
    <t>Powiat pucki</t>
  </si>
  <si>
    <t>2211000</t>
  </si>
  <si>
    <t>Remont drogi powiatowej nr 1519G na odcinku Dębogórze - Kosakowo</t>
  </si>
  <si>
    <t>05.2023-08.2023</t>
  </si>
  <si>
    <t>WI-VII.805.138.2023</t>
  </si>
  <si>
    <t>Powiat słupski</t>
  </si>
  <si>
    <t>2212000</t>
  </si>
  <si>
    <t>Remont drogi powiatowej nr 1135G na odcinku Zgojewo-Świecichowo (Gmina Główczyce i Gmina Damnica)</t>
  </si>
  <si>
    <t>08.2023-05.2024</t>
  </si>
  <si>
    <t>WI-VII.805.145.2023</t>
  </si>
  <si>
    <t>Powiat starogardzki</t>
  </si>
  <si>
    <t>2213000</t>
  </si>
  <si>
    <t>Remont nawierzchni drogi powiatowej 2709G</t>
  </si>
  <si>
    <t>04.2023-11.2023</t>
  </si>
  <si>
    <t>WI-VII.805.139.2023</t>
  </si>
  <si>
    <t>Remont drogi powiatowej nr 1133G na odcinku Wiklino-Kukowo (Gmina Słupsk)</t>
  </si>
  <si>
    <t>WI-VII.805.127.2023</t>
  </si>
  <si>
    <t>Powiat sztumski</t>
  </si>
  <si>
    <t>2216000</t>
  </si>
  <si>
    <t>Remont drogi powiatowej nr 3123G Żuławka Sztumska - (Stalewo)</t>
  </si>
  <si>
    <t>06.2023-05.2024</t>
  </si>
  <si>
    <t>WI-VII.805.140.2023</t>
  </si>
  <si>
    <t>Powiat tczewski</t>
  </si>
  <si>
    <t>2214000</t>
  </si>
  <si>
    <t>Remont nawierzchni drogi 2819G</t>
  </si>
  <si>
    <t>14*</t>
  </si>
  <si>
    <t>WI-VII.805.136.2023</t>
  </si>
  <si>
    <t>Powiat gdański</t>
  </si>
  <si>
    <t>2204000</t>
  </si>
  <si>
    <t>Remont drogi powiatowej nr 2208G Mierzeszyn - Zaskoczyn</t>
  </si>
  <si>
    <t>06.2023-11.2023</t>
  </si>
  <si>
    <t>WI-VII.805.76.2023</t>
  </si>
  <si>
    <t>Gmina Czersk</t>
  </si>
  <si>
    <t>2202043</t>
  </si>
  <si>
    <t>chojnicki</t>
  </si>
  <si>
    <t>Remont dróg gminnych (droga Złotowo - Będźmierowice oraz ul. Szkolna w Czersku)</t>
  </si>
  <si>
    <t>WI-VII.805.71.2023</t>
  </si>
  <si>
    <t>Gmina Dziemiany</t>
  </si>
  <si>
    <t>2206022</t>
  </si>
  <si>
    <t>kościerski</t>
  </si>
  <si>
    <t>Remont odcinka drogi gminnej nr 195018G od skrzyżowania z drogą powiatową nr 1780G w kierunku m. Lendy poprzez wykonanie remontu nawierzchni bitumicznej</t>
  </si>
  <si>
    <t>WI-VII.805.46.2023</t>
  </si>
  <si>
    <t>Gmina Cedry Wielkie</t>
  </si>
  <si>
    <t>2204022</t>
  </si>
  <si>
    <t>gdański</t>
  </si>
  <si>
    <t>Remont dróg Kiezmark -Leszkowy oraz Koszwały- Ostatni Grosz w Gminie Cedry Wielkie</t>
  </si>
  <si>
    <t>04.2023-03.2024</t>
  </si>
  <si>
    <t>WI-VII.805.81.2023</t>
  </si>
  <si>
    <t>Gmina Kościerzyna</t>
  </si>
  <si>
    <t>2206042</t>
  </si>
  <si>
    <t>Remont drogi gminnej nr 187068G na odcinku DK20 - Łubiana</t>
  </si>
  <si>
    <t>WI-VII.805.103.2023</t>
  </si>
  <si>
    <t>Gmina Kartuzy</t>
  </si>
  <si>
    <t>2205023</t>
  </si>
  <si>
    <t>kartuski</t>
  </si>
  <si>
    <t>Remont dróg gminnych w mieście Kartuzy - ul. Tredera, ul. Leśnej, ul. gen. Józefa Wybickiego, ul. Abrahama i ul. Floriana Ceynowy</t>
  </si>
  <si>
    <t>WI-VII.805.64.2023</t>
  </si>
  <si>
    <t>Gmina Nowa Karczma</t>
  </si>
  <si>
    <t>2206072</t>
  </si>
  <si>
    <t>Remont drogi gminnej 188011G Lubań - Liniewko Kościerskie wraz z poboczami</t>
  </si>
  <si>
    <t>WI-VII.805.119.2023</t>
  </si>
  <si>
    <t>Gmina Brusy</t>
  </si>
  <si>
    <t>2202023</t>
  </si>
  <si>
    <t xml:space="preserve">Remont ulicy Na Zaborach w Brusach </t>
  </si>
  <si>
    <t>WI-VII.805.15.2023</t>
  </si>
  <si>
    <t>Gmina Człuchów</t>
  </si>
  <si>
    <t>2203032</t>
  </si>
  <si>
    <t>człuchowski</t>
  </si>
  <si>
    <t>Remont drogi gminnej nr 236037G w miejscowości Stołczno</t>
  </si>
  <si>
    <t>WI-VII.805.35.2023</t>
  </si>
  <si>
    <t>Gmina Karsin</t>
  </si>
  <si>
    <t>2206032</t>
  </si>
  <si>
    <t>Remont drogi wraz z mostem usytuowanym w ciągu drogi gminnej</t>
  </si>
  <si>
    <t>07.2023-11.2023</t>
  </si>
  <si>
    <t>WI-VII.805.84.2023</t>
  </si>
  <si>
    <t>Gmina Dębnica Kaszubska</t>
  </si>
  <si>
    <t>2212032</t>
  </si>
  <si>
    <t>słupski</t>
  </si>
  <si>
    <t>Remont ul. Fabrycznej w Dębnicy Kaszubskiej</t>
  </si>
  <si>
    <t>WI-VII.805.33.2023</t>
  </si>
  <si>
    <t>Gmina Kaliska</t>
  </si>
  <si>
    <t>2213052</t>
  </si>
  <si>
    <t>starogardzki</t>
  </si>
  <si>
    <t>Remont drogi gminnej 209010G w miejscowości Studzienice - Gmina Kaliska</t>
  </si>
  <si>
    <t>WI-VII.805.113.2023</t>
  </si>
  <si>
    <t>Gmina Żukowo</t>
  </si>
  <si>
    <t>2205083</t>
  </si>
  <si>
    <t xml:space="preserve">Remont drogi gminnej nr 157009G (ul. Spacerowa) we wsi Tuchom w Gminie Żukowo. </t>
  </si>
  <si>
    <t>WI-VII.805.97.2023</t>
  </si>
  <si>
    <t>Gmina Gniew</t>
  </si>
  <si>
    <t>2214023</t>
  </si>
  <si>
    <t>tczewski</t>
  </si>
  <si>
    <t>Remont odcinka drogi gminnej nr 228113G - ulicy Hallera w Gniewie</t>
  </si>
  <si>
    <t>WI-VII.805.80.2023</t>
  </si>
  <si>
    <t>Gmina Bytów</t>
  </si>
  <si>
    <t>2201023</t>
  </si>
  <si>
    <t>bytowski</t>
  </si>
  <si>
    <t>Remont dróg gminnych: ul. Miodowa i Olimpijska w miejscowości Dąbie</t>
  </si>
  <si>
    <t>WI-VII.805.27.2023</t>
  </si>
  <si>
    <t>Remont drogi gminnej nr 236035G w m. Krępsk gmina Człuchów</t>
  </si>
  <si>
    <t>WI-VII.805.17.2023</t>
  </si>
  <si>
    <t>Gmina Skarszewy</t>
  </si>
  <si>
    <t>2213093</t>
  </si>
  <si>
    <t>Remont ul. Dworcowej w Skarszewach</t>
  </si>
  <si>
    <t>WI-VII.805.56.2023</t>
  </si>
  <si>
    <t>Gmina Chojnice</t>
  </si>
  <si>
    <t>2202032</t>
  </si>
  <si>
    <t>Remont dróg gminnych w miejscowości Granowo</t>
  </si>
  <si>
    <t>04.2023-12.2023</t>
  </si>
  <si>
    <t>WI-VII.805.42.2023</t>
  </si>
  <si>
    <t>Gmina Kępice</t>
  </si>
  <si>
    <t>2212053</t>
  </si>
  <si>
    <t>Poprawa bezpieczeństwa i spójności dróg gminnych na terenie Gminy Kępice poprzez remont drogi publicznej nr 9024G w m. Biesowice</t>
  </si>
  <si>
    <t>WI-VII.805.115.2023</t>
  </si>
  <si>
    <t>Gmina Nowy Staw</t>
  </si>
  <si>
    <t>2209073</t>
  </si>
  <si>
    <t>malborski</t>
  </si>
  <si>
    <t>Remont drogi gminnej od ul. Obrońców Westerplatte w kierunku drogi powiatowej nr 2922G ( Laski - Dębina ) w Gminie Nowy Staw</t>
  </si>
  <si>
    <t>WI-VII.805.29.2023</t>
  </si>
  <si>
    <t>Gmina Lubichowo</t>
  </si>
  <si>
    <t>2213062</t>
  </si>
  <si>
    <t>Remont dróg gminnych nr 226032G i 226031G- Lubichowo (ul. Prusa i ul. Mickiewicza)</t>
  </si>
  <si>
    <t>WI-VII.805.51.2023</t>
  </si>
  <si>
    <t xml:space="preserve">Gmina Kolbudy </t>
  </si>
  <si>
    <t>2204032</t>
  </si>
  <si>
    <t>Remont odcinka ul. Magnackiej w Kowalach, gmina Kolbudy</t>
  </si>
  <si>
    <t>WI-VII.805.30.2023</t>
  </si>
  <si>
    <t>Gmina Cewice</t>
  </si>
  <si>
    <t>2208032</t>
  </si>
  <si>
    <t>lęborski</t>
  </si>
  <si>
    <t>Remont odcinka drogi gminnej nr 149101G w Gminie Cewice</t>
  </si>
  <si>
    <t>WI-VII.805.90.2023</t>
  </si>
  <si>
    <t>Gmina Lipusz</t>
  </si>
  <si>
    <t>2206062</t>
  </si>
  <si>
    <t>Remont skrzyżowania dróg gminnych 184008G i 184015G w miejscowości Tuszkowy</t>
  </si>
  <si>
    <t>WI-VII.805.108.2023</t>
  </si>
  <si>
    <t>Gmina Szemud</t>
  </si>
  <si>
    <t>2215092</t>
  </si>
  <si>
    <t>wejherowski</t>
  </si>
  <si>
    <t>Remont nawierzchni ul. Gryfa Pomorskiego w Warznie</t>
  </si>
  <si>
    <t>03.2023-10.2023</t>
  </si>
  <si>
    <t>WI-VII.805.98.2023</t>
  </si>
  <si>
    <t>Gmina Miasta Lębork</t>
  </si>
  <si>
    <t>2208011</t>
  </si>
  <si>
    <t>Remont dwóch odcinków drogi gminnej nr 1329G - ul. Wojska Polskiego w Lęborku</t>
  </si>
  <si>
    <t>09.2023-12.2023</t>
  </si>
  <si>
    <t>WI-VII.805.37.2023</t>
  </si>
  <si>
    <t>Gmina Miasta Chojnice</t>
  </si>
  <si>
    <t>2202011</t>
  </si>
  <si>
    <t>Remont drogi gminnej nr 237216G  wraz z chodnikami na odcinku od km 0+187 do km 0+545 - ul. Błękitnej Armii w Chojnicach</t>
  </si>
  <si>
    <t>WI-VII.805.94.2023</t>
  </si>
  <si>
    <t>Gmina Miasta Kościerzyna</t>
  </si>
  <si>
    <t>2206011</t>
  </si>
  <si>
    <t>Remont dróg gminnych: ulicy C.K. Norwida i S. Wyspiańskiego w Kościerzynie</t>
  </si>
  <si>
    <t>WI-VII.805.99.2023</t>
  </si>
  <si>
    <t>Gmina Luzino</t>
  </si>
  <si>
    <t>2215072</t>
  </si>
  <si>
    <t>Remont drogi gminnej ul. Młyńskiej w miejscowości Luzino</t>
  </si>
  <si>
    <t>WI-VII.805.6.2023</t>
  </si>
  <si>
    <t>Gmina Miasta Łeba</t>
  </si>
  <si>
    <t>2208021</t>
  </si>
  <si>
    <t>Remont odcinka drogi gminnej nr 104056 G ul. Nadmorskiej w Łebie</t>
  </si>
  <si>
    <t>WI-VII.805.106.2023</t>
  </si>
  <si>
    <t>Gmina Miasta Puck</t>
  </si>
  <si>
    <t>2211031</t>
  </si>
  <si>
    <t>pucki</t>
  </si>
  <si>
    <t>Remont nawierzchni ulicy i chodników drogi gminnej nr 109054G - ulica Nowy Świat od Ronda Macieja Płażyńskiego do skrzyżowania z ul. Męczenników Piaśnicy.</t>
  </si>
  <si>
    <t>WI-VII.805.25.2023</t>
  </si>
  <si>
    <t>Gmina Miasta Starogard Gdański</t>
  </si>
  <si>
    <t>2213031</t>
  </si>
  <si>
    <t>Remont drogi gminnej - ul. Ściegiennego w Starogardzie Gdańskim</t>
  </si>
  <si>
    <t>WI-VII.805.70.2023</t>
  </si>
  <si>
    <t>Gmina Miasta Tczew</t>
  </si>
  <si>
    <t>2214011</t>
  </si>
  <si>
    <t>Remont nawierzchni jezdni ulicy Kwiatowej w Tczewie - drogi gminnej nr 198064G</t>
  </si>
  <si>
    <t>WI-VII.805.83.2023</t>
  </si>
  <si>
    <t>Gmina Miasta Ustka</t>
  </si>
  <si>
    <t>2212011</t>
  </si>
  <si>
    <t>Remont ulicy Rybackiej na odcinku od ul. Pl. Dąbrowskiego do ul. Zielonej w Ustce</t>
  </si>
  <si>
    <t>WI-VII.805.39.2023</t>
  </si>
  <si>
    <t>Gmina Morzeszczyn</t>
  </si>
  <si>
    <t>2214032</t>
  </si>
  <si>
    <t>Remont drogi gminnej nr 227001G w miejscowości Gętomie</t>
  </si>
  <si>
    <t>WI-VII.805.8.2023</t>
  </si>
  <si>
    <t>Gmina Czarna Dąbrówka</t>
  </si>
  <si>
    <t>2201032</t>
  </si>
  <si>
    <t>Remont dróg gminnych: odcinka położonego w miejscowości Mydlita i odcinka prowadzącego do miejscowości Dęby</t>
  </si>
  <si>
    <t>11.2023-10.2024</t>
  </si>
  <si>
    <t>WI-VII.805.117.2023</t>
  </si>
  <si>
    <t>Gmina Nowa Wieś Lęborska</t>
  </si>
  <si>
    <t>2208042</t>
  </si>
  <si>
    <t>Remont gminnej drogi publicznej nr 122015G w miejscowości Garczegorze</t>
  </si>
  <si>
    <t>WI-VII.805.43.2023</t>
  </si>
  <si>
    <t>Poprawa bezpieczeństwa i spójności dróg gminnych na terenie Gminy Kępice poprzez remont ulicy Leśnej w Kępicach</t>
  </si>
  <si>
    <t>WI-VII.805.23.2023</t>
  </si>
  <si>
    <t>Gmina Ostaszewo</t>
  </si>
  <si>
    <t>2210032</t>
  </si>
  <si>
    <t>nowodworski</t>
  </si>
  <si>
    <t>Remont części drogi gminnej o nawierzchni bitumicznej na ul. Wiślanej w Ostaszewie</t>
  </si>
  <si>
    <t>10.2023-12.2023</t>
  </si>
  <si>
    <t>WI-VII.805.93.2023</t>
  </si>
  <si>
    <t>Gmina Pelplin</t>
  </si>
  <si>
    <t>2214043</t>
  </si>
  <si>
    <t>Remont drogi gminnej nr 215015G i 215016G ulicy Kasztanowej w Kulicach</t>
  </si>
  <si>
    <t>WI-VII.805.95.2023</t>
  </si>
  <si>
    <t>Gmina Starogard Gdański</t>
  </si>
  <si>
    <t>2213122</t>
  </si>
  <si>
    <t>Remont drogi gminnej ul. Lipowa w miejscowości Kokoszkowy</t>
  </si>
  <si>
    <t>WI-VII.805.10.2023</t>
  </si>
  <si>
    <t>Gmina Skórcz</t>
  </si>
  <si>
    <t>2213102</t>
  </si>
  <si>
    <t>Remont drogi gminnej 243011G w miejscowości Kranek</t>
  </si>
  <si>
    <t>WI-VII.805.72.2023</t>
  </si>
  <si>
    <t>Gmina Przywidz</t>
  </si>
  <si>
    <t>2204052</t>
  </si>
  <si>
    <t>Remont dróg gminnych w Przywidzu i Nowej Wsi Przywidzkiej</t>
  </si>
  <si>
    <t>WI-VII.805.107.2023</t>
  </si>
  <si>
    <t>Gmina Sierakowice</t>
  </si>
  <si>
    <t>2205042</t>
  </si>
  <si>
    <t>Remont drogi gminnej nr 152009G w miejscowości Smolniki</t>
  </si>
  <si>
    <t>WI-VII.805.36.2023</t>
  </si>
  <si>
    <t>Remont drogi gminnej ul. Dąbrowskiej w miejscowości Wiele</t>
  </si>
  <si>
    <t>WI-VII.805.9.2023</t>
  </si>
  <si>
    <t>Remont drogi gminnej 243020G w miejscowości Miryce</t>
  </si>
  <si>
    <t>WI-VII.805.65.2023</t>
  </si>
  <si>
    <t>Gmina Przodkowo</t>
  </si>
  <si>
    <t>2205032</t>
  </si>
  <si>
    <t>Remonty odcinków dróg gminnych: Kobysewo-Osowa Góra, Rąb-Kowalewo</t>
  </si>
  <si>
    <t>WI-VII.805.49.2023</t>
  </si>
  <si>
    <t>Gmina Smętowo Graniczne</t>
  </si>
  <si>
    <t>2213112</t>
  </si>
  <si>
    <t>Remont drogi gminnej nr 245038G na odcinku Bobrowiec - Smętowo Graniczne</t>
  </si>
  <si>
    <t>WI-VII.805.121.2023</t>
  </si>
  <si>
    <t>Gmina Zblewo</t>
  </si>
  <si>
    <t>2213132</t>
  </si>
  <si>
    <t>Remont drogi gminnej - ulica Pałubińska w Pinczynie w Gminie Zblewo.</t>
  </si>
  <si>
    <t>WI-VII.805.92.2023</t>
  </si>
  <si>
    <t>Gmina Sztutowo</t>
  </si>
  <si>
    <t>2210052</t>
  </si>
  <si>
    <t>Remont drogi gminnej nr 180 057G w Groszkowie</t>
  </si>
  <si>
    <t>09.2023-11.2023</t>
  </si>
  <si>
    <t>WI-VII.805.100.2023</t>
  </si>
  <si>
    <t>Gmina Władysławowo</t>
  </si>
  <si>
    <t>2211043</t>
  </si>
  <si>
    <t>Remont drogi gminnej ul. Stoczniowców we Władysławowie</t>
  </si>
  <si>
    <t>09.2023-06.2024</t>
  </si>
  <si>
    <t>WI-VII.805.102.2023</t>
  </si>
  <si>
    <t>Gmina Trąbki Wielkie</t>
  </si>
  <si>
    <t>2204082</t>
  </si>
  <si>
    <t>Remont drogi gminnej Kłodawa - Zła Wieś</t>
  </si>
  <si>
    <t>WI-VII.805.74.2023</t>
  </si>
  <si>
    <t>Gmina Suchy Dąb</t>
  </si>
  <si>
    <t>2204072</t>
  </si>
  <si>
    <t>Remont drogi gminnej ulicy Sportowej w miejscowości Suchy Dąb</t>
  </si>
  <si>
    <t>WI-VII.805.86.2023</t>
  </si>
  <si>
    <t>Gmina Kobylnica</t>
  </si>
  <si>
    <t>2212062</t>
  </si>
  <si>
    <t>Remont drogi gminnej w miejscowości Zębowo na dz. nr 59/1, 26/2 Obręb Zębowo</t>
  </si>
  <si>
    <t>WI-VII.805.48.2023</t>
  </si>
  <si>
    <t>Gmina Potęgowo</t>
  </si>
  <si>
    <t>2212072</t>
  </si>
  <si>
    <t>Remont drogi gminnej w miejscowości Karżnica</t>
  </si>
  <si>
    <t>WI-VII.805.12.2023</t>
  </si>
  <si>
    <t>Gmina Tczew</t>
  </si>
  <si>
    <t>2214062</t>
  </si>
  <si>
    <t>Remont drogi gminnej nr 200003G i 200035G w zakresie nakładki bitumicznej o długości 2575,4 m w miejscowości Tczewskie Łąki</t>
  </si>
  <si>
    <t>11.2023-09.2024</t>
  </si>
  <si>
    <t>WI-VII.805.22.2023</t>
  </si>
  <si>
    <t>Gmina Subkowy</t>
  </si>
  <si>
    <t>2214052</t>
  </si>
  <si>
    <t>Remont drogi gminnej nr 216010G, ul. Główna w miejscowości Wielka Słońca w zakresie nakładki bitumicznej</t>
  </si>
  <si>
    <t>WI-VII.805.96.2023</t>
  </si>
  <si>
    <t>Gmina Tuchomie</t>
  </si>
  <si>
    <t>2201102</t>
  </si>
  <si>
    <t>Remont dróg i mostu na terenie gminy Tuchomie</t>
  </si>
  <si>
    <t>07.2023-10.2023</t>
  </si>
  <si>
    <t>WI-VII.805.7.2023</t>
  </si>
  <si>
    <t>Gmina Stare Pole</t>
  </si>
  <si>
    <t>2209082</t>
  </si>
  <si>
    <t>Remont drogi gminnej nr 203014G w Królewie</t>
  </si>
  <si>
    <t>WI-VII.805.118.2023</t>
  </si>
  <si>
    <t>Gmina Wejherowo</t>
  </si>
  <si>
    <t>2215102</t>
  </si>
  <si>
    <t xml:space="preserve">Remont dróg gminnych - ul. Szerokiej w Gościcinie i ul. B. Prusa w Bolszewie </t>
  </si>
  <si>
    <t>WI-VII.805.44.2023</t>
  </si>
  <si>
    <t>Gmina Stężyca</t>
  </si>
  <si>
    <t>2205062</t>
  </si>
  <si>
    <t>Remont drogi gminnej nr 167012G od miejscowości Nowa Wieś do miejscowości Kamienica Szlachecka na terenie Gminy Stężyca</t>
  </si>
  <si>
    <t>WI-VII.805.104.2023</t>
  </si>
  <si>
    <t>Gmina Tuchomie, ul. Jana III Sobieskiego 16, 77-133 Tuchomie</t>
  </si>
  <si>
    <t>WI-VII.805.91.2023</t>
  </si>
  <si>
    <t>Gmina Dzierzgoń</t>
  </si>
  <si>
    <t>2216013</t>
  </si>
  <si>
    <t>sztumski</t>
  </si>
  <si>
    <t>Remont ulicy 11 Listopada w Dzierzgoniu na odcinku 0,18 km</t>
  </si>
  <si>
    <t>WI-VII.805.110.2023</t>
  </si>
  <si>
    <t>Miasto Słupsk</t>
  </si>
  <si>
    <t>Remont drogi gminnej 116003G (ul. Andersa) oraz drogi gminnej 116046G (ul. Dmowskiego) w Słupsku</t>
  </si>
  <si>
    <t>WI-VII.805.45.2023</t>
  </si>
  <si>
    <t>Remont dróg Wocławy-  Koszwały oraz Długie Pole w Gminie Cedry Wielkie</t>
  </si>
  <si>
    <t>WI-VII.805.82.2023</t>
  </si>
  <si>
    <t>Remont drogi gminnej nr 187099G na odcinku DP2403G - DK20</t>
  </si>
  <si>
    <t>WI-VII.805.38.2023</t>
  </si>
  <si>
    <t>Remont lewego pasa jezdni drogi gminnej nr 236040G wraz z chodnikami i ścieżkami rowerowymi na odcinku od km 2+127 do km 2+256 - ul. Człuchowska w Chojnicach</t>
  </si>
  <si>
    <t>WI-VII.805.50.2023</t>
  </si>
  <si>
    <t>Gmina Miasta Człuchów</t>
  </si>
  <si>
    <t>2203011</t>
  </si>
  <si>
    <t xml:space="preserve">Remont ulicy Kmicica i Kamiennej w Człuchowie </t>
  </si>
  <si>
    <t>05.2023-11.2023</t>
  </si>
  <si>
    <t>WI-VII.805.77.2023</t>
  </si>
  <si>
    <t>Gmina Wicko</t>
  </si>
  <si>
    <t>2208052</t>
  </si>
  <si>
    <t>Remont drogi gminnej od miejscowości Charbrowo do miejscowości Górka</t>
  </si>
  <si>
    <t>10.2023-11.2023</t>
  </si>
  <si>
    <t>WI-VII.805.123.2023</t>
  </si>
  <si>
    <t>Miasto Gdynia</t>
  </si>
  <si>
    <t>Remont drogi powiatowej nr 1609G (Estakady Kwiatkowskiego) w Gdyni</t>
  </si>
  <si>
    <t>WI-VII.805.143.2023</t>
  </si>
  <si>
    <t>Powiat kwidzyński</t>
  </si>
  <si>
    <t>2207000</t>
  </si>
  <si>
    <t>Remont nawierzchni bitumicznej odcinków dróg powiatowych nr 3223G Kołodzieje-granica powiatu i 3230G Krzykosy-Otoczyn</t>
  </si>
  <si>
    <t>WI-VII.805.137.2023</t>
  </si>
  <si>
    <t xml:space="preserve">Remont drogi powiatowej nr 2205G Przywidz - Bliziny </t>
  </si>
  <si>
    <t>WI-VII.805.126.2023</t>
  </si>
  <si>
    <t>Powiat nowodworski</t>
  </si>
  <si>
    <t>2210000</t>
  </si>
  <si>
    <t>Remont trzech dróg w Powiecie Nowodworskim tj. droga 2309G Żelichowo, droga 2329G Wybicko, droga 2334G Lubieszewo</t>
  </si>
  <si>
    <t>WI-VII.805.141.2023</t>
  </si>
  <si>
    <t>Remont mostu na rzece Łebie w ciągu drogi powiatowej nr 1329G w m. Mosty</t>
  </si>
  <si>
    <t>03.2023-11.2023</t>
  </si>
  <si>
    <t>WI-VII.805.125.2023</t>
  </si>
  <si>
    <t>Remont drogi powiatowej nr 2606G na odcinku od DW236 do DW235</t>
  </si>
  <si>
    <t>WI-VII.805.128.2023</t>
  </si>
  <si>
    <t>Remont drogi powiatowej nr 3113G Polaszki - Mikołajki Pomorskie ul. Dworcowa, odcinek od torów kolejowych do stacji kolejowej w Mikołajkach Pomorskich</t>
  </si>
  <si>
    <t>WI-VII.805.144.2023</t>
  </si>
  <si>
    <t>Remont nawierzchni bitumicznej drogi powiatowej nr 3222G w miejscowości Rozajny</t>
  </si>
  <si>
    <t>WI-VII.805.134.2023</t>
  </si>
  <si>
    <t>Remont drogi powiatowej nr 1330G na odcinku Dzięcielec - Nawcz o długości 1,6 km</t>
  </si>
  <si>
    <t>WI-VII.805.41.2023</t>
  </si>
  <si>
    <t>Gmina Krokowa</t>
  </si>
  <si>
    <t>2211062</t>
  </si>
  <si>
    <t>Remont drogi nr 108013G na odcinku Krokowa - Goszczyno</t>
  </si>
  <si>
    <t>WI-VII.805.112.2023</t>
  </si>
  <si>
    <t xml:space="preserve">Remont drogi gminnej Leźno – Czaple oraz fragmentu drogi gminnej we wsi Niestępowo w Gminie Żukowo </t>
  </si>
  <si>
    <t>WI-VII.805.75.2023</t>
  </si>
  <si>
    <t>Remont drogi gminnej Częstocin - Czarna Huta</t>
  </si>
  <si>
    <t>WI-VII.805.55.2023</t>
  </si>
  <si>
    <t>Gmina Sadlinki</t>
  </si>
  <si>
    <t>2207062</t>
  </si>
  <si>
    <t>kwidzyński</t>
  </si>
  <si>
    <t>Remont drogi gminnej Karpiny - Bronisławowo w gminie Sadlinki</t>
  </si>
  <si>
    <t>WI-VII.805.28.2023</t>
  </si>
  <si>
    <t>Gmina Pszczółki</t>
  </si>
  <si>
    <t>2204062</t>
  </si>
  <si>
    <t>Remont drogi gminnej, ul. Łąkowej w Różynach</t>
  </si>
  <si>
    <t>WI-VII.805.40.2023</t>
  </si>
  <si>
    <t>Gmina Somonino</t>
  </si>
  <si>
    <t>2205052</t>
  </si>
  <si>
    <t>Remont dróg gminnych: nr 168022G Goręczyno - Dąbrowa, nr 168020G Goręczyno - Ostrzyce, nr 168026G Ostrzyce - Ramleje.</t>
  </si>
  <si>
    <t>WI-VII.805.85.2023</t>
  </si>
  <si>
    <t>Gmina Stara Kiszewa</t>
  </si>
  <si>
    <t>2206082</t>
  </si>
  <si>
    <t>Remont czterech odcinków dróg gminnych na terenie Gminy Stara Kiszewa</t>
  </si>
  <si>
    <t>WI-VII.805.78.2023</t>
  </si>
  <si>
    <t>Remont drogi gminnej w miejscowości Zdrzewno</t>
  </si>
  <si>
    <t>WI-VII.805.79.2023</t>
  </si>
  <si>
    <t>Gmina Gniewino</t>
  </si>
  <si>
    <t>2215052</t>
  </si>
  <si>
    <t>Remont drogi gminnej nr 107023G na odcinku Lisewo - Kostkowo I etap</t>
  </si>
  <si>
    <t>WI-VII.805.57.2023</t>
  </si>
  <si>
    <t>Gmina Choczewo</t>
  </si>
  <si>
    <t>2215042</t>
  </si>
  <si>
    <t>Remont drogi gminnej do m. Starbienino gm. Choczewo</t>
  </si>
  <si>
    <t>WI-VII.805.52.2023</t>
  </si>
  <si>
    <t>Gmina Łęczyce</t>
  </si>
  <si>
    <t>2215082</t>
  </si>
  <si>
    <t>Remont ulicy Leśnej w Strzebielinie, gmina Łęczyce</t>
  </si>
  <si>
    <t>WI-VII.805.5.2023</t>
  </si>
  <si>
    <t>Remont odcinka drogi gminnej nr 104052 G ul. Zielonej w Łebie</t>
  </si>
  <si>
    <t>WI-VII.805.87.2023</t>
  </si>
  <si>
    <t>Gmina Miasta Rumia</t>
  </si>
  <si>
    <t>2215021</t>
  </si>
  <si>
    <t>Remont dróg gminnych - ul. Abrahama, ul. Żwirowej i ul. Kosynierów w Rumi</t>
  </si>
  <si>
    <t>11.2023-12.2023</t>
  </si>
  <si>
    <t>WI-VII.805.67.2023</t>
  </si>
  <si>
    <t>Gmina Miastko</t>
  </si>
  <si>
    <t>2201063</t>
  </si>
  <si>
    <t>Remont dróg gminnych w Gminie Miastko w miejscowościach Okunino i Wiatrołom</t>
  </si>
  <si>
    <t>10.2023-09.2024</t>
  </si>
  <si>
    <t>WI-VII.805.105.2023</t>
  </si>
  <si>
    <t>Remont gminnej drogi publicznej nr 122058G w miejscowości Lubowidz</t>
  </si>
  <si>
    <t>WI-VII.805.116.2023</t>
  </si>
  <si>
    <t>Remont drogi gminnej (ul. Grunwaldzka) w Nowym Stawie</t>
  </si>
  <si>
    <t>WI-VII.805.47.2023</t>
  </si>
  <si>
    <t>Remont drogi gminnej w miejscowości Potęgowo</t>
  </si>
  <si>
    <t>WI-VII.805.16.2023</t>
  </si>
  <si>
    <t>Gmina Pruszcz Gdański</t>
  </si>
  <si>
    <t>2204042</t>
  </si>
  <si>
    <t>Remont drogi gminnej nr 173464G wraz z obiektem mostowym w Straszynie w Gminie Pruszcz Gdański</t>
  </si>
  <si>
    <t>05.2023-04.2024</t>
  </si>
  <si>
    <t>WI-VII.805.13.2023</t>
  </si>
  <si>
    <t>Remont drogi gminnej nr 200025G relacji Śliwiny - Waćmierek w zakresie nakładki bitumicznej o długości 1143,1 m</t>
  </si>
  <si>
    <t>WI-VII.805.101.2023</t>
  </si>
  <si>
    <t>Remont dróg gminnych ul. Spokojnej i ul. ks. Merkleina we Władysławowie</t>
  </si>
  <si>
    <t>WI-VII.805.122.2023</t>
  </si>
  <si>
    <t>Remont drogi gminnej na odcinku Semlin - Jezierce w Gminie Zblewo</t>
  </si>
  <si>
    <t>WI-VII.805.111.2023</t>
  </si>
  <si>
    <t>Remont drogi gminnej nr 135678G (ul. Łowickiej) w Gdyni</t>
  </si>
  <si>
    <t>WI-VII.805.66.2023</t>
  </si>
  <si>
    <t>Gmina Stary Targ</t>
  </si>
  <si>
    <t>2216042</t>
  </si>
  <si>
    <t>Remont drogi Bukowo Trankwice</t>
  </si>
  <si>
    <t>WI-VII.805.109.2023</t>
  </si>
  <si>
    <t>Remont nawierzchni ul. Kaszubskiej w Zęblewie</t>
  </si>
  <si>
    <t>WI-VII.805.20.2023</t>
  </si>
  <si>
    <t>Gmina Miasta Malbork</t>
  </si>
  <si>
    <t>2209011</t>
  </si>
  <si>
    <t>Remont ul. Zakopiańskiej i E. Kwiatkowskiego w Malborku</t>
  </si>
  <si>
    <t>04.2023-09.2023</t>
  </si>
  <si>
    <t>WI-VII.805.62.2023</t>
  </si>
  <si>
    <t>Gmina Linia</t>
  </si>
  <si>
    <t>2215062</t>
  </si>
  <si>
    <t>Remont drogi gminnej nr 150027G Linia - Miłoszewo na odcinku od ul. Wrzosowej do Miłoszewa</t>
  </si>
  <si>
    <t>09.2023 -11.2023</t>
  </si>
  <si>
    <t>WI-VII.805.69.2023</t>
  </si>
  <si>
    <t>Gmina Debrzno</t>
  </si>
  <si>
    <t>2203043</t>
  </si>
  <si>
    <t>Remont drogi gminnej nr 233083G na odcinku od drogi powiatowej do m. Drozdowo</t>
  </si>
  <si>
    <t>WI-VII.805.88.2023</t>
  </si>
  <si>
    <t>Remont dróg gminnych - ul. Zbychowskiej i ul. Żeromskiego w Rumi</t>
  </si>
  <si>
    <t>WI-VII.805.26.2023</t>
  </si>
  <si>
    <t>Remont dróg gminnych - ulic Słowackiego i Dmowskiego w Starogardzie Gdańskim</t>
  </si>
  <si>
    <t>Ogółem wartość projektu (w zł)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</si>
  <si>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</t>
    </r>
  </si>
  <si>
    <t>75*</t>
  </si>
  <si>
    <t>Rezygnacja</t>
  </si>
  <si>
    <t>Przeniesiono na listę podstawową</t>
  </si>
  <si>
    <t>11.2023-07.2024</t>
  </si>
  <si>
    <t>06.2023-03.2024</t>
  </si>
  <si>
    <t>09.2023-05.2024</t>
  </si>
  <si>
    <t>11.2023-05.2024</t>
  </si>
  <si>
    <t>08.2023-12.2023</t>
  </si>
  <si>
    <t>11.2023-11.2023</t>
  </si>
  <si>
    <t>11.2023-04.2024</t>
  </si>
  <si>
    <t>11.2023-12.2024</t>
  </si>
  <si>
    <t>10.2023-06.2024</t>
  </si>
  <si>
    <t>10.2023-05.2024</t>
  </si>
  <si>
    <t>ZATWIERDZAM
Wojewoda Pomorski</t>
  </si>
  <si>
    <t>Dariusz Drelich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</si>
</sst>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\ _z_ł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theme="5"/>
      <name val="Arial"/>
      <family val="2"/>
      <charset val="238"/>
    </font>
    <font>
      <b/>
      <sz val="9"/>
      <color theme="5"/>
      <name val="Arial"/>
      <family val="2"/>
      <charset val="238"/>
    </font>
    <font>
      <strike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7" fontId="19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 shrinkToFit="1"/>
    </xf>
    <xf numFmtId="4" fontId="3" fillId="0" borderId="4" xfId="5" applyNumberFormat="1" applyFont="1" applyFill="1" applyBorder="1" applyAlignment="1">
      <alignment horizontal="center" vertical="center" wrapText="1"/>
    </xf>
    <xf numFmtId="168" fontId="21" fillId="0" borderId="1" xfId="0" applyNumberFormat="1" applyFont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166" fontId="13" fillId="0" borderId="15" xfId="0" applyNumberFormat="1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/>
    </xf>
    <xf numFmtId="166" fontId="13" fillId="4" borderId="17" xfId="0" applyNumberFormat="1" applyFont="1" applyFill="1" applyBorder="1" applyAlignment="1">
      <alignment horizontal="center" vertical="center"/>
    </xf>
    <xf numFmtId="166" fontId="13" fillId="0" borderId="18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66" fontId="13" fillId="0" borderId="3" xfId="0" applyNumberFormat="1" applyFont="1" applyFill="1" applyBorder="1" applyAlignment="1">
      <alignment horizontal="center" vertical="center"/>
    </xf>
    <xf numFmtId="166" fontId="13" fillId="0" borderId="5" xfId="0" applyNumberFormat="1" applyFont="1" applyFill="1" applyBorder="1" applyAlignment="1">
      <alignment horizontal="center" vertical="center"/>
    </xf>
    <xf numFmtId="166" fontId="13" fillId="2" borderId="24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1" xfId="0" applyNumberFormat="1" applyFont="1" applyFill="1" applyBorder="1" applyAlignment="1">
      <alignment horizontal="center" vertical="center"/>
    </xf>
    <xf numFmtId="166" fontId="16" fillId="3" borderId="21" xfId="0" applyNumberFormat="1" applyFont="1" applyFill="1" applyBorder="1" applyAlignment="1">
      <alignment horizontal="center" vertical="center"/>
    </xf>
    <xf numFmtId="166" fontId="16" fillId="3" borderId="22" xfId="0" applyNumberFormat="1" applyFont="1" applyFill="1" applyBorder="1" applyAlignment="1">
      <alignment horizontal="center" vertical="center"/>
    </xf>
    <xf numFmtId="166" fontId="16" fillId="4" borderId="17" xfId="0" applyNumberFormat="1" applyFont="1" applyFill="1" applyBorder="1" applyAlignment="1">
      <alignment horizontal="center" vertical="center"/>
    </xf>
    <xf numFmtId="166" fontId="16" fillId="3" borderId="23" xfId="0" applyNumberFormat="1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1" xfId="0" applyNumberFormat="1" applyFont="1" applyFill="1" applyBorder="1" applyAlignment="1">
      <alignment horizontal="center" vertical="center"/>
    </xf>
    <xf numFmtId="166" fontId="20" fillId="3" borderId="21" xfId="0" applyNumberFormat="1" applyFont="1" applyFill="1" applyBorder="1" applyAlignment="1">
      <alignment horizontal="center" vertical="center"/>
    </xf>
    <xf numFmtId="166" fontId="20" fillId="3" borderId="22" xfId="0" applyNumberFormat="1" applyFont="1" applyFill="1" applyBorder="1" applyAlignment="1">
      <alignment horizontal="center" vertical="center"/>
    </xf>
    <xf numFmtId="166" fontId="20" fillId="4" borderId="17" xfId="0" applyNumberFormat="1" applyFont="1" applyFill="1" applyBorder="1" applyAlignment="1">
      <alignment horizontal="center" vertical="center"/>
    </xf>
    <xf numFmtId="166" fontId="20" fillId="3" borderId="23" xfId="0" applyNumberFormat="1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1" xfId="0" applyNumberFormat="1" applyFont="1" applyFill="1" applyBorder="1" applyAlignment="1">
      <alignment horizontal="center" vertical="center"/>
    </xf>
    <xf numFmtId="166" fontId="13" fillId="5" borderId="21" xfId="0" applyNumberFormat="1" applyFont="1" applyFill="1" applyBorder="1" applyAlignment="1">
      <alignment horizontal="center" vertical="center"/>
    </xf>
    <xf numFmtId="166" fontId="13" fillId="5" borderId="22" xfId="0" applyNumberFormat="1" applyFont="1" applyFill="1" applyBorder="1" applyAlignment="1">
      <alignment horizontal="center" vertical="center"/>
    </xf>
    <xf numFmtId="166" fontId="13" fillId="5" borderId="2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 shrinkToFit="1"/>
    </xf>
    <xf numFmtId="0" fontId="25" fillId="0" borderId="2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6" xr:uid="{96313825-5B10-4739-B2FD-AE2F570AFEE6}"/>
    <cellStyle name="Procentowy 2" xfId="2" xr:uid="{00000000-0005-0000-0000-000005000000}"/>
    <cellStyle name="Walutowy" xfId="5" builtin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="90" zoomScaleNormal="100" zoomScaleSheetLayoutView="90" workbookViewId="0">
      <selection activeCell="A8" sqref="A8"/>
    </sheetView>
  </sheetViews>
  <sheetFormatPr defaultColWidth="9.140625" defaultRowHeight="1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>
      <c r="A1" s="6" t="s">
        <v>34</v>
      </c>
      <c r="B1" s="44"/>
      <c r="C1" s="44"/>
      <c r="D1" s="44"/>
      <c r="E1" s="44"/>
      <c r="F1" s="44"/>
      <c r="G1" s="44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>
      <c r="A2" s="45" t="s">
        <v>33</v>
      </c>
      <c r="B2" s="46"/>
      <c r="C2" s="46"/>
      <c r="D2" s="46"/>
      <c r="E2" s="46"/>
      <c r="F2" s="46"/>
      <c r="G2" s="46"/>
      <c r="H2" s="10"/>
      <c r="I2" s="10"/>
      <c r="J2" s="11"/>
      <c r="K2" s="11"/>
      <c r="L2" s="11"/>
      <c r="M2" s="11"/>
      <c r="N2" s="11"/>
      <c r="O2" s="11"/>
      <c r="P2" s="11"/>
    </row>
    <row r="3" spans="1:16">
      <c r="A3" s="12"/>
      <c r="B3" s="12"/>
      <c r="C3" s="10"/>
      <c r="D3" s="10"/>
      <c r="E3" s="10"/>
      <c r="F3" s="10"/>
      <c r="P3" s="11"/>
    </row>
    <row r="4" spans="1:16">
      <c r="A4" s="14" t="s">
        <v>508</v>
      </c>
      <c r="B4" s="14"/>
      <c r="C4" s="15"/>
      <c r="D4" s="15"/>
      <c r="E4" s="15"/>
      <c r="F4" s="15"/>
      <c r="P4" s="16"/>
    </row>
    <row r="5" spans="1:16">
      <c r="A5" s="15"/>
      <c r="B5" s="15"/>
      <c r="C5" s="15"/>
      <c r="D5" s="15"/>
      <c r="E5" s="15"/>
      <c r="F5" s="15"/>
      <c r="P5" s="11"/>
    </row>
    <row r="6" spans="1:16">
      <c r="A6" s="14" t="s">
        <v>39</v>
      </c>
      <c r="B6" s="14"/>
      <c r="C6" s="15"/>
      <c r="D6" s="15"/>
      <c r="E6" s="15"/>
      <c r="F6" s="15"/>
      <c r="P6" s="16"/>
    </row>
    <row r="7" spans="1:16">
      <c r="A7" s="14"/>
      <c r="B7" s="14"/>
      <c r="C7" s="15"/>
      <c r="D7" s="15"/>
      <c r="E7" s="15"/>
      <c r="F7" s="15"/>
      <c r="P7" s="16"/>
    </row>
    <row r="8" spans="1:16" ht="15.75" thickBot="1">
      <c r="B8" s="14"/>
      <c r="C8" s="15"/>
      <c r="D8" s="15"/>
      <c r="E8" s="15"/>
      <c r="F8" s="15"/>
      <c r="P8" s="16"/>
    </row>
    <row r="9" spans="1:16">
      <c r="B9" s="140" t="s">
        <v>522</v>
      </c>
      <c r="C9" s="141"/>
      <c r="D9" s="141"/>
      <c r="E9" s="141"/>
      <c r="F9" s="142"/>
      <c r="P9" s="16"/>
    </row>
    <row r="10" spans="1:16">
      <c r="B10" s="143"/>
      <c r="C10" s="144"/>
      <c r="D10" s="144"/>
      <c r="E10" s="144"/>
      <c r="F10" s="145"/>
      <c r="P10" s="16"/>
    </row>
    <row r="11" spans="1:16">
      <c r="B11" s="143"/>
      <c r="C11" s="144"/>
      <c r="D11" s="144"/>
      <c r="E11" s="144"/>
      <c r="F11" s="145"/>
      <c r="P11" s="16"/>
    </row>
    <row r="12" spans="1:16">
      <c r="B12" s="143"/>
      <c r="C12" s="144"/>
      <c r="D12" s="144"/>
      <c r="E12" s="144"/>
      <c r="F12" s="145"/>
      <c r="P12" s="16"/>
    </row>
    <row r="13" spans="1:16">
      <c r="B13" s="143"/>
      <c r="C13" s="144"/>
      <c r="D13" s="144"/>
      <c r="E13" s="144"/>
      <c r="F13" s="145"/>
      <c r="P13" s="16"/>
    </row>
    <row r="14" spans="1:16" ht="15.75" thickBot="1">
      <c r="B14" s="146" t="s">
        <v>523</v>
      </c>
      <c r="C14" s="147"/>
      <c r="D14" s="147"/>
      <c r="E14" s="147"/>
      <c r="F14" s="148"/>
      <c r="P14" s="11"/>
    </row>
    <row r="15" spans="1:16">
      <c r="B15" s="15"/>
      <c r="C15" s="15"/>
      <c r="D15" s="15"/>
      <c r="E15" s="15"/>
      <c r="F15" s="15"/>
      <c r="P15" s="11"/>
    </row>
    <row r="16" spans="1:16" ht="20.100000000000001" customHeight="1" thickBot="1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>
      <c r="A17" s="51" t="s">
        <v>1</v>
      </c>
      <c r="B17" s="52" t="s">
        <v>12</v>
      </c>
      <c r="C17" s="47" t="s">
        <v>27</v>
      </c>
      <c r="D17" s="47" t="s">
        <v>15</v>
      </c>
      <c r="E17" s="48" t="s">
        <v>16</v>
      </c>
      <c r="F17" s="49" t="s">
        <v>17</v>
      </c>
      <c r="G17" s="50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>
      <c r="A18" s="74" t="s">
        <v>28</v>
      </c>
      <c r="B18" s="56" t="s">
        <v>29</v>
      </c>
      <c r="C18" s="75">
        <f>COUNTA('pow podst'!K3:K16)</f>
        <v>13</v>
      </c>
      <c r="D18" s="76">
        <f>SUM('pow podst'!J3:J16)</f>
        <v>33048189.280000001</v>
      </c>
      <c r="E18" s="77">
        <f>SUM('pow podst'!L3:L16)</f>
        <v>17070003.369999997</v>
      </c>
      <c r="F18" s="78">
        <f>SUM('pow podst'!K3:K16)</f>
        <v>15978185.91</v>
      </c>
      <c r="G18" s="79">
        <f>SUM('pow podst'!N3:N16)</f>
        <v>15978185.91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>
      <c r="A19" s="80" t="s">
        <v>30</v>
      </c>
      <c r="B19" s="57" t="s">
        <v>29</v>
      </c>
      <c r="C19" s="81">
        <f>COUNTA('gm podst'!L3:L77)</f>
        <v>71</v>
      </c>
      <c r="D19" s="82">
        <f>SUM('gm podst'!K3:K77)</f>
        <v>65107383.230000004</v>
      </c>
      <c r="E19" s="83">
        <f>SUM('gm podst'!M3:M77)</f>
        <v>32508867.23</v>
      </c>
      <c r="F19" s="78">
        <f>SUM('gm podst'!L3:L77)</f>
        <v>32598516</v>
      </c>
      <c r="G19" s="84">
        <f>SUM('gm podst'!O3:O77)</f>
        <v>32598516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>
      <c r="A20" s="85" t="s">
        <v>31</v>
      </c>
      <c r="B20" s="53" t="s">
        <v>29</v>
      </c>
      <c r="C20" s="86">
        <f>C18+C19</f>
        <v>84</v>
      </c>
      <c r="D20" s="87">
        <f>D18+D19</f>
        <v>98155572.510000005</v>
      </c>
      <c r="E20" s="88">
        <f>E18+E19</f>
        <v>49578870.599999994</v>
      </c>
      <c r="F20" s="89">
        <f>F18+F19</f>
        <v>48576701.909999996</v>
      </c>
      <c r="G20" s="90">
        <f>G18+G19</f>
        <v>48576701.909999996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>
      <c r="A21" s="74" t="s">
        <v>2</v>
      </c>
      <c r="B21" s="56" t="s">
        <v>29</v>
      </c>
      <c r="C21" s="75">
        <f>COUNTA('pow rez'!K3:K11)</f>
        <v>9</v>
      </c>
      <c r="D21" s="76">
        <f>SUM('pow rez'!J3:J11)</f>
        <v>23635466</v>
      </c>
      <c r="E21" s="77">
        <f>SUM('pow rez'!L3:L11)</f>
        <v>11817734</v>
      </c>
      <c r="F21" s="78">
        <f>SUM('pow rez'!K3:K11)</f>
        <v>11817732</v>
      </c>
      <c r="G21" s="79">
        <f>SUM('pow rez'!N3:N11)</f>
        <v>11817732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>
      <c r="A22" s="80" t="s">
        <v>3</v>
      </c>
      <c r="B22" s="57" t="s">
        <v>29</v>
      </c>
      <c r="C22" s="81">
        <f>COUNTA('gm rez'!L3:L28)</f>
        <v>15</v>
      </c>
      <c r="D22" s="82">
        <f>SUM('gm rez'!K3:K28)</f>
        <v>27134859</v>
      </c>
      <c r="E22" s="83">
        <f>SUM('gm rez'!M3:M28)</f>
        <v>13567431</v>
      </c>
      <c r="F22" s="78">
        <f>SUM('gm rez'!L3:L28)</f>
        <v>13567428</v>
      </c>
      <c r="G22" s="84">
        <f>SUM('gm rez'!O3:O28)</f>
        <v>13567428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>
      <c r="A23" s="91" t="s">
        <v>18</v>
      </c>
      <c r="B23" s="54" t="s">
        <v>29</v>
      </c>
      <c r="C23" s="92">
        <f>C21+C22</f>
        <v>24</v>
      </c>
      <c r="D23" s="93">
        <f>D21+D22</f>
        <v>50770325</v>
      </c>
      <c r="E23" s="94">
        <f>E21+E22</f>
        <v>25385165</v>
      </c>
      <c r="F23" s="95">
        <f>F21+F22</f>
        <v>25385160</v>
      </c>
      <c r="G23" s="96">
        <f>G21+G22</f>
        <v>25385160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>
      <c r="A24" s="97" t="s">
        <v>26</v>
      </c>
      <c r="B24" s="55" t="s">
        <v>29</v>
      </c>
      <c r="C24" s="98">
        <f>C20+C23</f>
        <v>108</v>
      </c>
      <c r="D24" s="99">
        <f>D20+D23</f>
        <v>148925897.50999999</v>
      </c>
      <c r="E24" s="100">
        <f>E20+E23</f>
        <v>74964035.599999994</v>
      </c>
      <c r="F24" s="78">
        <f>F20+F23</f>
        <v>73961861.909999996</v>
      </c>
      <c r="G24" s="101">
        <f>G20+G23</f>
        <v>73961861.909999996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showGridLines="0" view="pageBreakPreview" zoomScale="85" zoomScaleNormal="78" zoomScaleSheetLayoutView="85" workbookViewId="0">
      <selection activeCell="F11" sqref="F11"/>
    </sheetView>
  </sheetViews>
  <sheetFormatPr defaultColWidth="9.140625" defaultRowHeight="15"/>
  <cols>
    <col min="1" max="1" width="5.5703125" style="3" customWidth="1"/>
    <col min="2" max="2" width="16.42578125" style="3" customWidth="1"/>
    <col min="3" max="3" width="8.140625" style="3" customWidth="1"/>
    <col min="4" max="4" width="14.42578125" style="3" customWidth="1"/>
    <col min="5" max="5" width="8.85546875" style="3" customWidth="1"/>
    <col min="6" max="6" width="67.28515625" style="3" customWidth="1"/>
    <col min="7" max="7" width="7.42578125" style="3" customWidth="1"/>
    <col min="8" max="8" width="8.42578125" style="3" customWidth="1"/>
    <col min="9" max="9" width="12.5703125" style="3" customWidth="1"/>
    <col min="10" max="10" width="13.42578125" style="4" customWidth="1"/>
    <col min="11" max="12" width="15.7109375" style="3" customWidth="1"/>
    <col min="13" max="13" width="9.4257812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>
      <c r="A1" s="149" t="s">
        <v>4</v>
      </c>
      <c r="B1" s="149" t="s">
        <v>5</v>
      </c>
      <c r="C1" s="155" t="s">
        <v>38</v>
      </c>
      <c r="D1" s="151" t="s">
        <v>6</v>
      </c>
      <c r="E1" s="151" t="s">
        <v>25</v>
      </c>
      <c r="F1" s="151" t="s">
        <v>7</v>
      </c>
      <c r="G1" s="149" t="s">
        <v>20</v>
      </c>
      <c r="H1" s="149" t="s">
        <v>8</v>
      </c>
      <c r="I1" s="149" t="s">
        <v>19</v>
      </c>
      <c r="J1" s="153" t="s">
        <v>9</v>
      </c>
      <c r="K1" s="149" t="s">
        <v>14</v>
      </c>
      <c r="L1" s="151" t="s">
        <v>11</v>
      </c>
      <c r="M1" s="149" t="s">
        <v>10</v>
      </c>
      <c r="N1" s="42" t="s">
        <v>37</v>
      </c>
      <c r="O1" s="1"/>
    </row>
    <row r="2" spans="1:18" ht="33.75" customHeight="1">
      <c r="A2" s="149"/>
      <c r="B2" s="149"/>
      <c r="C2" s="156"/>
      <c r="D2" s="152"/>
      <c r="E2" s="152"/>
      <c r="F2" s="152"/>
      <c r="G2" s="149"/>
      <c r="H2" s="149"/>
      <c r="I2" s="149"/>
      <c r="J2" s="153"/>
      <c r="K2" s="149"/>
      <c r="L2" s="152"/>
      <c r="M2" s="149"/>
      <c r="N2" s="33">
        <v>2023</v>
      </c>
      <c r="O2" s="1" t="s">
        <v>21</v>
      </c>
      <c r="P2" s="1" t="s">
        <v>22</v>
      </c>
      <c r="Q2" s="1" t="s">
        <v>23</v>
      </c>
      <c r="R2" s="36" t="s">
        <v>24</v>
      </c>
    </row>
    <row r="3" spans="1:18" ht="30" customHeight="1">
      <c r="A3" s="58">
        <v>1</v>
      </c>
      <c r="B3" s="58" t="s">
        <v>40</v>
      </c>
      <c r="C3" s="59" t="s">
        <v>41</v>
      </c>
      <c r="D3" s="60" t="s">
        <v>42</v>
      </c>
      <c r="E3" s="60" t="s">
        <v>43</v>
      </c>
      <c r="F3" s="58" t="s">
        <v>44</v>
      </c>
      <c r="G3" s="58" t="s">
        <v>45</v>
      </c>
      <c r="H3" s="61">
        <v>5.26</v>
      </c>
      <c r="I3" s="62" t="s">
        <v>46</v>
      </c>
      <c r="J3" s="63">
        <v>4662051</v>
      </c>
      <c r="K3" s="66">
        <v>2331025</v>
      </c>
      <c r="L3" s="67">
        <v>2331026</v>
      </c>
      <c r="M3" s="65">
        <v>0.5</v>
      </c>
      <c r="N3" s="66">
        <v>2331025</v>
      </c>
      <c r="O3" s="1" t="b">
        <f>K3=SUM(N3:N3)</f>
        <v>1</v>
      </c>
      <c r="P3" s="37">
        <f t="shared" ref="P3:P17" si="0">ROUND(K3/J3,4)</f>
        <v>0.5</v>
      </c>
      <c r="Q3" s="38" t="b">
        <f t="shared" ref="Q3:Q16" si="1">P3=M3</f>
        <v>1</v>
      </c>
      <c r="R3" s="38" t="b">
        <f t="shared" ref="R3:R17" si="2">J3=K3+L3</f>
        <v>1</v>
      </c>
    </row>
    <row r="4" spans="1:18" ht="30" customHeight="1">
      <c r="A4" s="58">
        <v>2</v>
      </c>
      <c r="B4" s="58" t="s">
        <v>47</v>
      </c>
      <c r="C4" s="59" t="s">
        <v>41</v>
      </c>
      <c r="D4" s="60" t="s">
        <v>48</v>
      </c>
      <c r="E4" s="60" t="s">
        <v>49</v>
      </c>
      <c r="F4" s="58" t="s">
        <v>50</v>
      </c>
      <c r="G4" s="58" t="s">
        <v>45</v>
      </c>
      <c r="H4" s="61">
        <v>2.7</v>
      </c>
      <c r="I4" s="62" t="s">
        <v>51</v>
      </c>
      <c r="J4" s="63">
        <v>4643995</v>
      </c>
      <c r="K4" s="66">
        <v>2321997</v>
      </c>
      <c r="L4" s="67">
        <v>2321998</v>
      </c>
      <c r="M4" s="65">
        <v>0.5</v>
      </c>
      <c r="N4" s="66">
        <v>2321997</v>
      </c>
      <c r="O4" s="1" t="b">
        <f t="shared" ref="O4:O17" si="3">K4=SUM(N4:N4)</f>
        <v>1</v>
      </c>
      <c r="P4" s="37">
        <f t="shared" si="0"/>
        <v>0.5</v>
      </c>
      <c r="Q4" s="38" t="b">
        <f t="shared" si="1"/>
        <v>1</v>
      </c>
      <c r="R4" s="38" t="b">
        <f t="shared" si="2"/>
        <v>1</v>
      </c>
    </row>
    <row r="5" spans="1:18" ht="30" customHeight="1">
      <c r="A5" s="58">
        <v>3</v>
      </c>
      <c r="B5" s="58" t="s">
        <v>52</v>
      </c>
      <c r="C5" s="59" t="s">
        <v>41</v>
      </c>
      <c r="D5" s="60" t="s">
        <v>53</v>
      </c>
      <c r="E5" s="60" t="s">
        <v>54</v>
      </c>
      <c r="F5" s="58" t="s">
        <v>55</v>
      </c>
      <c r="G5" s="58" t="s">
        <v>45</v>
      </c>
      <c r="H5" s="61">
        <v>2.02</v>
      </c>
      <c r="I5" s="62" t="s">
        <v>56</v>
      </c>
      <c r="J5" s="63">
        <v>2293210</v>
      </c>
      <c r="K5" s="66">
        <v>1146605</v>
      </c>
      <c r="L5" s="67">
        <v>1146605</v>
      </c>
      <c r="M5" s="65">
        <v>0.5</v>
      </c>
      <c r="N5" s="66">
        <v>1146605</v>
      </c>
      <c r="O5" s="1" t="b">
        <f t="shared" si="3"/>
        <v>1</v>
      </c>
      <c r="P5" s="37">
        <f t="shared" si="0"/>
        <v>0.5</v>
      </c>
      <c r="Q5" s="38" t="b">
        <f t="shared" si="1"/>
        <v>1</v>
      </c>
      <c r="R5" s="38" t="b">
        <f t="shared" si="2"/>
        <v>1</v>
      </c>
    </row>
    <row r="6" spans="1:18" ht="30" customHeight="1">
      <c r="A6" s="58">
        <v>4</v>
      </c>
      <c r="B6" s="58" t="s">
        <v>57</v>
      </c>
      <c r="C6" s="59" t="s">
        <v>41</v>
      </c>
      <c r="D6" s="60" t="s">
        <v>58</v>
      </c>
      <c r="E6" s="60" t="s">
        <v>59</v>
      </c>
      <c r="F6" s="58" t="s">
        <v>60</v>
      </c>
      <c r="G6" s="58" t="s">
        <v>45</v>
      </c>
      <c r="H6" s="61">
        <v>3.1</v>
      </c>
      <c r="I6" s="62" t="s">
        <v>61</v>
      </c>
      <c r="J6" s="63">
        <v>2624654.02</v>
      </c>
      <c r="K6" s="66">
        <v>1250000</v>
      </c>
      <c r="L6" s="67">
        <v>1374654.02</v>
      </c>
      <c r="M6" s="65">
        <v>0.4763</v>
      </c>
      <c r="N6" s="66">
        <v>1250000</v>
      </c>
      <c r="O6" s="1" t="b">
        <f t="shared" si="3"/>
        <v>1</v>
      </c>
      <c r="P6" s="37">
        <f t="shared" si="0"/>
        <v>0.4763</v>
      </c>
      <c r="Q6" s="38" t="b">
        <f>P6=M6</f>
        <v>1</v>
      </c>
      <c r="R6" s="38" t="b">
        <f t="shared" si="2"/>
        <v>1</v>
      </c>
    </row>
    <row r="7" spans="1:18" ht="30" customHeight="1">
      <c r="A7" s="58">
        <v>5</v>
      </c>
      <c r="B7" s="58" t="s">
        <v>62</v>
      </c>
      <c r="C7" s="59" t="s">
        <v>41</v>
      </c>
      <c r="D7" s="60" t="s">
        <v>63</v>
      </c>
      <c r="E7" s="60" t="s">
        <v>64</v>
      </c>
      <c r="F7" s="58" t="s">
        <v>65</v>
      </c>
      <c r="G7" s="58" t="s">
        <v>45</v>
      </c>
      <c r="H7" s="61">
        <v>1.08</v>
      </c>
      <c r="I7" s="62" t="s">
        <v>66</v>
      </c>
      <c r="J7" s="63">
        <v>450000</v>
      </c>
      <c r="K7" s="66">
        <v>225000</v>
      </c>
      <c r="L7" s="67">
        <v>225000</v>
      </c>
      <c r="M7" s="65">
        <v>0.5</v>
      </c>
      <c r="N7" s="66">
        <v>225000</v>
      </c>
      <c r="O7" s="1" t="b">
        <f t="shared" si="3"/>
        <v>1</v>
      </c>
      <c r="P7" s="37">
        <f t="shared" si="0"/>
        <v>0.5</v>
      </c>
      <c r="Q7" s="38" t="b">
        <f t="shared" si="1"/>
        <v>1</v>
      </c>
      <c r="R7" s="38" t="b">
        <f t="shared" si="2"/>
        <v>1</v>
      </c>
    </row>
    <row r="8" spans="1:18" ht="30" customHeight="1">
      <c r="A8" s="58">
        <v>6</v>
      </c>
      <c r="B8" s="58" t="s">
        <v>67</v>
      </c>
      <c r="C8" s="59" t="s">
        <v>41</v>
      </c>
      <c r="D8" s="60" t="s">
        <v>42</v>
      </c>
      <c r="E8" s="60" t="s">
        <v>43</v>
      </c>
      <c r="F8" s="58" t="s">
        <v>68</v>
      </c>
      <c r="G8" s="58" t="s">
        <v>45</v>
      </c>
      <c r="H8" s="61">
        <v>1.1200000000000001</v>
      </c>
      <c r="I8" s="62" t="s">
        <v>46</v>
      </c>
      <c r="J8" s="63">
        <v>1294872.98</v>
      </c>
      <c r="K8" s="66">
        <v>647436</v>
      </c>
      <c r="L8" s="67">
        <v>647436.98</v>
      </c>
      <c r="M8" s="65">
        <v>0.5</v>
      </c>
      <c r="N8" s="66">
        <v>647436</v>
      </c>
      <c r="O8" s="1" t="b">
        <f t="shared" si="3"/>
        <v>1</v>
      </c>
      <c r="P8" s="37">
        <f t="shared" si="0"/>
        <v>0.5</v>
      </c>
      <c r="Q8" s="38" t="b">
        <f t="shared" si="1"/>
        <v>1</v>
      </c>
      <c r="R8" s="38" t="b">
        <f t="shared" si="2"/>
        <v>1</v>
      </c>
    </row>
    <row r="9" spans="1:18" ht="30" customHeight="1">
      <c r="A9" s="58">
        <v>7</v>
      </c>
      <c r="B9" s="138" t="s">
        <v>69</v>
      </c>
      <c r="C9" s="136"/>
      <c r="D9" s="137" t="s">
        <v>70</v>
      </c>
      <c r="E9" s="137" t="s">
        <v>71</v>
      </c>
      <c r="F9" s="138" t="s">
        <v>72</v>
      </c>
      <c r="G9" s="58"/>
      <c r="H9" s="61"/>
      <c r="I9" s="62" t="s">
        <v>510</v>
      </c>
      <c r="J9" s="63"/>
      <c r="K9" s="66"/>
      <c r="L9" s="67"/>
      <c r="M9" s="65"/>
      <c r="N9" s="66"/>
      <c r="O9" s="1" t="b">
        <f t="shared" si="3"/>
        <v>1</v>
      </c>
      <c r="P9" s="37" t="e">
        <f t="shared" si="0"/>
        <v>#DIV/0!</v>
      </c>
      <c r="Q9" s="38" t="e">
        <f t="shared" si="1"/>
        <v>#DIV/0!</v>
      </c>
      <c r="R9" s="38" t="b">
        <f t="shared" si="2"/>
        <v>1</v>
      </c>
    </row>
    <row r="10" spans="1:18" ht="30" customHeight="1">
      <c r="A10" s="58">
        <v>8</v>
      </c>
      <c r="B10" s="58" t="s">
        <v>74</v>
      </c>
      <c r="C10" s="59" t="s">
        <v>41</v>
      </c>
      <c r="D10" s="60" t="s">
        <v>75</v>
      </c>
      <c r="E10" s="60" t="s">
        <v>76</v>
      </c>
      <c r="F10" s="58" t="s">
        <v>77</v>
      </c>
      <c r="G10" s="58" t="s">
        <v>45</v>
      </c>
      <c r="H10" s="61">
        <v>1.26</v>
      </c>
      <c r="I10" s="62" t="s">
        <v>78</v>
      </c>
      <c r="J10" s="64">
        <v>2324789</v>
      </c>
      <c r="K10" s="66">
        <v>1162394</v>
      </c>
      <c r="L10" s="67">
        <v>1162395</v>
      </c>
      <c r="M10" s="65">
        <v>0.5</v>
      </c>
      <c r="N10" s="66">
        <v>1162394</v>
      </c>
      <c r="O10" s="1" t="b">
        <f t="shared" si="3"/>
        <v>1</v>
      </c>
      <c r="P10" s="37">
        <f t="shared" si="0"/>
        <v>0.5</v>
      </c>
      <c r="Q10" s="38" t="b">
        <f t="shared" si="1"/>
        <v>1</v>
      </c>
      <c r="R10" s="38" t="b">
        <f t="shared" si="2"/>
        <v>1</v>
      </c>
    </row>
    <row r="11" spans="1:18" ht="30" customHeight="1">
      <c r="A11" s="58">
        <v>9</v>
      </c>
      <c r="B11" s="58" t="s">
        <v>79</v>
      </c>
      <c r="C11" s="59" t="s">
        <v>41</v>
      </c>
      <c r="D11" s="60" t="s">
        <v>80</v>
      </c>
      <c r="E11" s="60" t="s">
        <v>81</v>
      </c>
      <c r="F11" s="58" t="s">
        <v>82</v>
      </c>
      <c r="G11" s="58" t="s">
        <v>45</v>
      </c>
      <c r="H11" s="61">
        <v>0.99</v>
      </c>
      <c r="I11" s="62" t="s">
        <v>83</v>
      </c>
      <c r="J11" s="63">
        <v>1000000</v>
      </c>
      <c r="K11" s="66">
        <v>500000</v>
      </c>
      <c r="L11" s="67">
        <v>500000</v>
      </c>
      <c r="M11" s="65">
        <v>0.5</v>
      </c>
      <c r="N11" s="66">
        <v>500000</v>
      </c>
      <c r="O11" s="1" t="b">
        <f t="shared" si="3"/>
        <v>1</v>
      </c>
      <c r="P11" s="37">
        <f t="shared" si="0"/>
        <v>0.5</v>
      </c>
      <c r="Q11" s="38" t="b">
        <f t="shared" si="1"/>
        <v>1</v>
      </c>
      <c r="R11" s="38" t="b">
        <f t="shared" si="2"/>
        <v>1</v>
      </c>
    </row>
    <row r="12" spans="1:18" ht="30" customHeight="1">
      <c r="A12" s="58">
        <v>10</v>
      </c>
      <c r="B12" s="58" t="s">
        <v>84</v>
      </c>
      <c r="C12" s="59" t="s">
        <v>41</v>
      </c>
      <c r="D12" s="60" t="s">
        <v>85</v>
      </c>
      <c r="E12" s="60" t="s">
        <v>86</v>
      </c>
      <c r="F12" s="58" t="s">
        <v>87</v>
      </c>
      <c r="G12" s="58" t="s">
        <v>45</v>
      </c>
      <c r="H12" s="61">
        <v>8</v>
      </c>
      <c r="I12" s="62" t="s">
        <v>88</v>
      </c>
      <c r="J12" s="64">
        <v>3087699.28</v>
      </c>
      <c r="K12" s="66">
        <v>1502000</v>
      </c>
      <c r="L12" s="67">
        <v>1585699.28</v>
      </c>
      <c r="M12" s="65">
        <v>0.4864</v>
      </c>
      <c r="N12" s="66">
        <v>1502000</v>
      </c>
      <c r="O12" s="1" t="b">
        <f t="shared" si="3"/>
        <v>1</v>
      </c>
      <c r="P12" s="37">
        <f t="shared" si="0"/>
        <v>0.4864</v>
      </c>
      <c r="Q12" s="38" t="b">
        <f t="shared" si="1"/>
        <v>1</v>
      </c>
      <c r="R12" s="38" t="b">
        <f t="shared" si="2"/>
        <v>1</v>
      </c>
    </row>
    <row r="13" spans="1:18" ht="30" customHeight="1">
      <c r="A13" s="58">
        <v>11</v>
      </c>
      <c r="B13" s="58" t="s">
        <v>89</v>
      </c>
      <c r="C13" s="59" t="s">
        <v>41</v>
      </c>
      <c r="D13" s="60" t="s">
        <v>80</v>
      </c>
      <c r="E13" s="60" t="s">
        <v>81</v>
      </c>
      <c r="F13" s="58" t="s">
        <v>90</v>
      </c>
      <c r="G13" s="58" t="s">
        <v>45</v>
      </c>
      <c r="H13" s="61">
        <v>0.99</v>
      </c>
      <c r="I13" s="62" t="s">
        <v>83</v>
      </c>
      <c r="J13" s="63">
        <v>1000000</v>
      </c>
      <c r="K13" s="66">
        <v>500000</v>
      </c>
      <c r="L13" s="67">
        <v>500000</v>
      </c>
      <c r="M13" s="65">
        <v>0.5</v>
      </c>
      <c r="N13" s="66">
        <v>500000</v>
      </c>
      <c r="O13" s="1" t="b">
        <f t="shared" si="3"/>
        <v>1</v>
      </c>
      <c r="P13" s="37">
        <f t="shared" si="0"/>
        <v>0.5</v>
      </c>
      <c r="Q13" s="38" t="b">
        <f t="shared" si="1"/>
        <v>1</v>
      </c>
      <c r="R13" s="38" t="b">
        <f t="shared" si="2"/>
        <v>1</v>
      </c>
    </row>
    <row r="14" spans="1:18" ht="30" customHeight="1">
      <c r="A14" s="58">
        <v>12</v>
      </c>
      <c r="B14" s="58" t="s">
        <v>91</v>
      </c>
      <c r="C14" s="59" t="s">
        <v>41</v>
      </c>
      <c r="D14" s="60" t="s">
        <v>92</v>
      </c>
      <c r="E14" s="60" t="s">
        <v>93</v>
      </c>
      <c r="F14" s="58" t="s">
        <v>94</v>
      </c>
      <c r="G14" s="58" t="s">
        <v>45</v>
      </c>
      <c r="H14" s="61">
        <v>1.91</v>
      </c>
      <c r="I14" s="62" t="s">
        <v>95</v>
      </c>
      <c r="J14" s="63">
        <v>2460498</v>
      </c>
      <c r="K14" s="66">
        <v>1230249</v>
      </c>
      <c r="L14" s="67">
        <v>1230249</v>
      </c>
      <c r="M14" s="65">
        <v>0.5</v>
      </c>
      <c r="N14" s="66">
        <v>1230249</v>
      </c>
      <c r="O14" s="1" t="b">
        <f t="shared" si="3"/>
        <v>1</v>
      </c>
      <c r="P14" s="37">
        <f t="shared" si="0"/>
        <v>0.5</v>
      </c>
      <c r="Q14" s="38" t="b">
        <f t="shared" si="1"/>
        <v>1</v>
      </c>
      <c r="R14" s="38" t="b">
        <f t="shared" si="2"/>
        <v>1</v>
      </c>
    </row>
    <row r="15" spans="1:18" ht="30" customHeight="1">
      <c r="A15" s="58">
        <v>13</v>
      </c>
      <c r="B15" s="58" t="s">
        <v>96</v>
      </c>
      <c r="C15" s="59" t="s">
        <v>41</v>
      </c>
      <c r="D15" s="60" t="s">
        <v>97</v>
      </c>
      <c r="E15" s="60" t="s">
        <v>98</v>
      </c>
      <c r="F15" s="58" t="s">
        <v>99</v>
      </c>
      <c r="G15" s="58" t="s">
        <v>45</v>
      </c>
      <c r="H15" s="61">
        <v>2.1800000000000002</v>
      </c>
      <c r="I15" s="62" t="s">
        <v>61</v>
      </c>
      <c r="J15" s="63">
        <v>1529000</v>
      </c>
      <c r="K15" s="66">
        <v>764500</v>
      </c>
      <c r="L15" s="67">
        <v>764500</v>
      </c>
      <c r="M15" s="65">
        <v>0.5</v>
      </c>
      <c r="N15" s="66">
        <v>764500</v>
      </c>
      <c r="O15" s="1" t="b">
        <f t="shared" si="3"/>
        <v>1</v>
      </c>
      <c r="P15" s="37">
        <f t="shared" si="0"/>
        <v>0.5</v>
      </c>
      <c r="Q15" s="38" t="b">
        <f t="shared" si="1"/>
        <v>1</v>
      </c>
      <c r="R15" s="38" t="b">
        <f t="shared" si="2"/>
        <v>1</v>
      </c>
    </row>
    <row r="16" spans="1:18" ht="30" customHeight="1">
      <c r="A16" s="102" t="s">
        <v>100</v>
      </c>
      <c r="B16" s="102" t="s">
        <v>101</v>
      </c>
      <c r="C16" s="103" t="s">
        <v>41</v>
      </c>
      <c r="D16" s="104" t="s">
        <v>102</v>
      </c>
      <c r="E16" s="104" t="s">
        <v>103</v>
      </c>
      <c r="F16" s="102" t="s">
        <v>104</v>
      </c>
      <c r="G16" s="102" t="s">
        <v>45</v>
      </c>
      <c r="H16" s="105">
        <v>3.48</v>
      </c>
      <c r="I16" s="106" t="s">
        <v>105</v>
      </c>
      <c r="J16" s="107">
        <v>5677420</v>
      </c>
      <c r="K16" s="108">
        <v>2396979.91</v>
      </c>
      <c r="L16" s="109">
        <v>3280440.09</v>
      </c>
      <c r="M16" s="110">
        <v>0.42220000000000002</v>
      </c>
      <c r="N16" s="108">
        <v>2396979.91</v>
      </c>
      <c r="O16" s="1" t="b">
        <f t="shared" si="3"/>
        <v>1</v>
      </c>
      <c r="P16" s="37">
        <f t="shared" si="0"/>
        <v>0.42220000000000002</v>
      </c>
      <c r="Q16" s="38" t="b">
        <f t="shared" si="1"/>
        <v>1</v>
      </c>
      <c r="R16" s="38" t="b">
        <f t="shared" si="2"/>
        <v>1</v>
      </c>
    </row>
    <row r="17" spans="1:18" ht="20.100000000000001" customHeight="1">
      <c r="A17" s="154" t="s">
        <v>35</v>
      </c>
      <c r="B17" s="154"/>
      <c r="C17" s="154"/>
      <c r="D17" s="154"/>
      <c r="E17" s="154"/>
      <c r="F17" s="154"/>
      <c r="G17" s="154"/>
      <c r="H17" s="139">
        <f>SUM(H3:H16)</f>
        <v>34.089999999999996</v>
      </c>
      <c r="I17" s="40" t="s">
        <v>12</v>
      </c>
      <c r="J17" s="68">
        <f>SUM(J3:J16)</f>
        <v>33048189.280000001</v>
      </c>
      <c r="K17" s="68">
        <f>SUM(K3:K16)</f>
        <v>15978185.91</v>
      </c>
      <c r="L17" s="68">
        <f>SUM(L3:L16)</f>
        <v>17070003.369999997</v>
      </c>
      <c r="M17" s="41" t="s">
        <v>12</v>
      </c>
      <c r="N17" s="69">
        <f>SUM(N3:N16)</f>
        <v>15978185.91</v>
      </c>
      <c r="O17" s="1" t="b">
        <f t="shared" si="3"/>
        <v>1</v>
      </c>
      <c r="P17" s="37">
        <f t="shared" si="0"/>
        <v>0.48349999999999999</v>
      </c>
      <c r="Q17" s="38" t="s">
        <v>12</v>
      </c>
      <c r="R17" s="38" t="b">
        <f t="shared" si="2"/>
        <v>1</v>
      </c>
    </row>
    <row r="18" spans="1:18">
      <c r="A18" s="31"/>
      <c r="B18" s="31"/>
      <c r="C18" s="31"/>
      <c r="D18" s="31"/>
      <c r="E18" s="31"/>
      <c r="F18" s="31"/>
      <c r="G18" s="31"/>
    </row>
    <row r="19" spans="1:18">
      <c r="A19" s="30" t="s">
        <v>36</v>
      </c>
      <c r="B19" s="30"/>
      <c r="C19" s="30"/>
      <c r="D19" s="30"/>
      <c r="E19" s="30"/>
      <c r="F19" s="30"/>
      <c r="G19" s="30"/>
      <c r="H19" s="13"/>
      <c r="I19" s="13"/>
      <c r="J19" s="5"/>
      <c r="K19" s="13"/>
      <c r="L19" s="13"/>
      <c r="N19" s="13"/>
      <c r="O19" s="1"/>
      <c r="R19" s="38"/>
    </row>
    <row r="20" spans="1:18" ht="28.5" customHeight="1">
      <c r="A20" s="150" t="s">
        <v>32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"/>
    </row>
    <row r="21" spans="1:18">
      <c r="B21" s="32"/>
      <c r="C21" s="32"/>
      <c r="D21" s="32"/>
      <c r="E21" s="32"/>
      <c r="F21" s="32"/>
      <c r="G21" s="32"/>
      <c r="J21" s="27"/>
    </row>
  </sheetData>
  <mergeCells count="15">
    <mergeCell ref="G1:G2"/>
    <mergeCell ref="A20:N20"/>
    <mergeCell ref="L1:L2"/>
    <mergeCell ref="M1:M2"/>
    <mergeCell ref="H1:H2"/>
    <mergeCell ref="I1:I2"/>
    <mergeCell ref="J1:J2"/>
    <mergeCell ref="K1:K2"/>
    <mergeCell ref="D1:D2"/>
    <mergeCell ref="E1:E2"/>
    <mergeCell ref="A17:G17"/>
    <mergeCell ref="A1:A2"/>
    <mergeCell ref="B1:B2"/>
    <mergeCell ref="C1:C2"/>
    <mergeCell ref="F1:F2"/>
  </mergeCells>
  <conditionalFormatting sqref="O3:R17">
    <cfRule type="cellIs" dxfId="15" priority="15" operator="equal">
      <formula>FALSE</formula>
    </cfRule>
  </conditionalFormatting>
  <conditionalFormatting sqref="O3:Q17">
    <cfRule type="containsText" dxfId="14" priority="13" operator="containsText" text="fałsz">
      <formula>NOT(ISERROR(SEARCH("fałsz",O3)))</formula>
    </cfRule>
  </conditionalFormatting>
  <conditionalFormatting sqref="R19">
    <cfRule type="cellIs" dxfId="13" priority="12" operator="equal">
      <formula>FALSE</formula>
    </cfRule>
  </conditionalFormatting>
  <conditionalFormatting sqref="R19">
    <cfRule type="cellIs" dxfId="12" priority="11" operator="equal">
      <formula>FALSE</formula>
    </cfRule>
  </conditionalFormatting>
  <dataValidations count="2">
    <dataValidation type="list" allowBlank="1" showInputMessage="1" showErrorMessage="1" sqref="G3:G16" xr:uid="{CB058CD7-8949-405E-90AE-FA4913766988}">
      <formula1>"B,P,R"</formula1>
    </dataValidation>
    <dataValidation type="list" allowBlank="1" showInputMessage="1" showErrorMessage="1" sqref="C3:C16" xr:uid="{C570E01D-1739-4394-9D14-D7A1FA521798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82"/>
  <sheetViews>
    <sheetView showGridLines="0" view="pageBreakPreview" zoomScale="85" zoomScaleNormal="78" zoomScaleSheetLayoutView="85" workbookViewId="0">
      <selection activeCell="D75" sqref="D75"/>
    </sheetView>
  </sheetViews>
  <sheetFormatPr defaultColWidth="9.140625" defaultRowHeight="15"/>
  <cols>
    <col min="1" max="1" width="6.140625" style="3" customWidth="1"/>
    <col min="2" max="2" width="15.42578125" style="3" customWidth="1"/>
    <col min="3" max="3" width="8.28515625" style="3" customWidth="1"/>
    <col min="4" max="4" width="17.7109375" style="3" customWidth="1"/>
    <col min="5" max="5" width="10.42578125" style="3" customWidth="1"/>
    <col min="6" max="6" width="12.28515625" style="3" customWidth="1"/>
    <col min="7" max="7" width="55.28515625" style="3" customWidth="1"/>
    <col min="8" max="8" width="7.7109375" style="3" customWidth="1"/>
    <col min="9" max="9" width="7.42578125" style="3" customWidth="1"/>
    <col min="10" max="10" width="14.42578125" style="3" customWidth="1"/>
    <col min="11" max="11" width="12.85546875" style="4" customWidth="1"/>
    <col min="12" max="12" width="14" style="3" customWidth="1"/>
    <col min="13" max="13" width="14.7109375" style="3" customWidth="1"/>
    <col min="14" max="14" width="8.5703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149" t="s">
        <v>4</v>
      </c>
      <c r="B1" s="149" t="s">
        <v>5</v>
      </c>
      <c r="C1" s="155" t="s">
        <v>38</v>
      </c>
      <c r="D1" s="151" t="s">
        <v>6</v>
      </c>
      <c r="E1" s="151" t="s">
        <v>25</v>
      </c>
      <c r="F1" s="151" t="s">
        <v>13</v>
      </c>
      <c r="G1" s="151" t="s">
        <v>7</v>
      </c>
      <c r="H1" s="149" t="s">
        <v>20</v>
      </c>
      <c r="I1" s="149" t="s">
        <v>8</v>
      </c>
      <c r="J1" s="149" t="s">
        <v>19</v>
      </c>
      <c r="K1" s="153" t="s">
        <v>9</v>
      </c>
      <c r="L1" s="149" t="s">
        <v>14</v>
      </c>
      <c r="M1" s="151" t="s">
        <v>11</v>
      </c>
      <c r="N1" s="149" t="s">
        <v>10</v>
      </c>
      <c r="O1" s="43" t="s">
        <v>37</v>
      </c>
      <c r="P1" s="1"/>
    </row>
    <row r="2" spans="1:19" ht="33.75" customHeight="1">
      <c r="A2" s="149"/>
      <c r="B2" s="149"/>
      <c r="C2" s="156"/>
      <c r="D2" s="152"/>
      <c r="E2" s="152"/>
      <c r="F2" s="152"/>
      <c r="G2" s="152"/>
      <c r="H2" s="149"/>
      <c r="I2" s="149"/>
      <c r="J2" s="149"/>
      <c r="K2" s="153"/>
      <c r="L2" s="149"/>
      <c r="M2" s="152"/>
      <c r="N2" s="149"/>
      <c r="O2" s="43">
        <v>2023</v>
      </c>
      <c r="P2" s="1" t="s">
        <v>21</v>
      </c>
      <c r="Q2" s="1" t="s">
        <v>22</v>
      </c>
      <c r="R2" s="1" t="s">
        <v>23</v>
      </c>
      <c r="S2" s="36" t="s">
        <v>24</v>
      </c>
    </row>
    <row r="3" spans="1:19" ht="29.25" customHeight="1">
      <c r="A3" s="111">
        <v>1</v>
      </c>
      <c r="B3" s="111" t="s">
        <v>106</v>
      </c>
      <c r="C3" s="112" t="s">
        <v>41</v>
      </c>
      <c r="D3" s="113" t="s">
        <v>107</v>
      </c>
      <c r="E3" s="113" t="s">
        <v>108</v>
      </c>
      <c r="F3" s="111" t="s">
        <v>109</v>
      </c>
      <c r="G3" s="111" t="s">
        <v>110</v>
      </c>
      <c r="H3" s="111" t="s">
        <v>45</v>
      </c>
      <c r="I3" s="114">
        <v>2.25</v>
      </c>
      <c r="J3" s="115" t="s">
        <v>512</v>
      </c>
      <c r="K3" s="116">
        <v>1149957.26</v>
      </c>
      <c r="L3" s="117">
        <v>508533</v>
      </c>
      <c r="M3" s="116">
        <v>641424.26</v>
      </c>
      <c r="N3" s="118">
        <v>0.44219999999999998</v>
      </c>
      <c r="O3" s="117">
        <v>508533</v>
      </c>
      <c r="P3" s="1" t="b">
        <f t="shared" ref="P3:P78" si="0">L3=SUM(O3:O3)</f>
        <v>1</v>
      </c>
      <c r="Q3" s="37">
        <f>ROUND(L3/K3,4)</f>
        <v>0.44219999999999998</v>
      </c>
      <c r="R3" s="38" t="b">
        <f>Q3=N3</f>
        <v>1</v>
      </c>
      <c r="S3" s="38" t="b">
        <f t="shared" ref="S3:S78" si="1">K3=L3+M3</f>
        <v>1</v>
      </c>
    </row>
    <row r="4" spans="1:19" ht="40.5" customHeight="1">
      <c r="A4" s="111">
        <v>2</v>
      </c>
      <c r="B4" s="111" t="s">
        <v>111</v>
      </c>
      <c r="C4" s="112" t="s">
        <v>41</v>
      </c>
      <c r="D4" s="113" t="s">
        <v>112</v>
      </c>
      <c r="E4" s="113" t="s">
        <v>113</v>
      </c>
      <c r="F4" s="111" t="s">
        <v>114</v>
      </c>
      <c r="G4" s="111" t="s">
        <v>115</v>
      </c>
      <c r="H4" s="111" t="s">
        <v>45</v>
      </c>
      <c r="I4" s="114">
        <v>1.2</v>
      </c>
      <c r="J4" s="115" t="s">
        <v>262</v>
      </c>
      <c r="K4" s="116">
        <v>1140573</v>
      </c>
      <c r="L4" s="117">
        <v>570286</v>
      </c>
      <c r="M4" s="116">
        <v>570287</v>
      </c>
      <c r="N4" s="118">
        <v>0.5</v>
      </c>
      <c r="O4" s="117">
        <v>570286</v>
      </c>
      <c r="P4" s="1" t="b">
        <f t="shared" si="0"/>
        <v>1</v>
      </c>
      <c r="Q4" s="37">
        <f t="shared" ref="Q4:Q78" si="2">ROUND(L4/K4,4)</f>
        <v>0.5</v>
      </c>
      <c r="R4" s="38" t="b">
        <f t="shared" ref="R4:R7" si="3">Q4=N4</f>
        <v>1</v>
      </c>
      <c r="S4" s="38" t="b">
        <f t="shared" si="1"/>
        <v>1</v>
      </c>
    </row>
    <row r="5" spans="1:19" ht="29.25" customHeight="1">
      <c r="A5" s="111">
        <v>3</v>
      </c>
      <c r="B5" s="111" t="s">
        <v>116</v>
      </c>
      <c r="C5" s="112" t="s">
        <v>41</v>
      </c>
      <c r="D5" s="113" t="s">
        <v>117</v>
      </c>
      <c r="E5" s="113" t="s">
        <v>118</v>
      </c>
      <c r="F5" s="111" t="s">
        <v>119</v>
      </c>
      <c r="G5" s="111" t="s">
        <v>120</v>
      </c>
      <c r="H5" s="111" t="s">
        <v>45</v>
      </c>
      <c r="I5" s="114">
        <v>1.35</v>
      </c>
      <c r="J5" s="115" t="s">
        <v>513</v>
      </c>
      <c r="K5" s="116">
        <v>1462552.33</v>
      </c>
      <c r="L5" s="117">
        <v>567000</v>
      </c>
      <c r="M5" s="116">
        <v>895552.33</v>
      </c>
      <c r="N5" s="118">
        <v>0.38769999999999999</v>
      </c>
      <c r="O5" s="117">
        <v>567000</v>
      </c>
      <c r="P5" s="1" t="b">
        <f t="shared" si="0"/>
        <v>1</v>
      </c>
      <c r="Q5" s="37">
        <f t="shared" si="2"/>
        <v>0.38769999999999999</v>
      </c>
      <c r="R5" s="38" t="b">
        <f t="shared" si="3"/>
        <v>1</v>
      </c>
      <c r="S5" s="38" t="b">
        <f t="shared" si="1"/>
        <v>1</v>
      </c>
    </row>
    <row r="6" spans="1:19" ht="29.25" customHeight="1">
      <c r="A6" s="111">
        <v>4</v>
      </c>
      <c r="B6" s="111" t="s">
        <v>122</v>
      </c>
      <c r="C6" s="112" t="s">
        <v>41</v>
      </c>
      <c r="D6" s="113" t="s">
        <v>123</v>
      </c>
      <c r="E6" s="113" t="s">
        <v>124</v>
      </c>
      <c r="F6" s="111" t="s">
        <v>114</v>
      </c>
      <c r="G6" s="111" t="s">
        <v>125</v>
      </c>
      <c r="H6" s="111" t="s">
        <v>45</v>
      </c>
      <c r="I6" s="114">
        <v>1.61</v>
      </c>
      <c r="J6" s="115" t="s">
        <v>274</v>
      </c>
      <c r="K6" s="116">
        <v>931138.49</v>
      </c>
      <c r="L6" s="117">
        <v>465569</v>
      </c>
      <c r="M6" s="116">
        <v>465569.49</v>
      </c>
      <c r="N6" s="118">
        <v>0.5</v>
      </c>
      <c r="O6" s="117">
        <v>465569</v>
      </c>
      <c r="P6" s="1" t="b">
        <f t="shared" si="0"/>
        <v>1</v>
      </c>
      <c r="Q6" s="37">
        <f t="shared" si="2"/>
        <v>0.5</v>
      </c>
      <c r="R6" s="38" t="b">
        <f t="shared" si="3"/>
        <v>1</v>
      </c>
      <c r="S6" s="38" t="b">
        <f t="shared" si="1"/>
        <v>1</v>
      </c>
    </row>
    <row r="7" spans="1:19" ht="29.25" customHeight="1">
      <c r="A7" s="111">
        <v>5</v>
      </c>
      <c r="B7" s="111" t="s">
        <v>126</v>
      </c>
      <c r="C7" s="112" t="s">
        <v>41</v>
      </c>
      <c r="D7" s="113" t="s">
        <v>127</v>
      </c>
      <c r="E7" s="113" t="s">
        <v>128</v>
      </c>
      <c r="F7" s="111" t="s">
        <v>129</v>
      </c>
      <c r="G7" s="111" t="s">
        <v>130</v>
      </c>
      <c r="H7" s="111" t="s">
        <v>45</v>
      </c>
      <c r="I7" s="114">
        <v>1.49</v>
      </c>
      <c r="J7" s="115" t="s">
        <v>514</v>
      </c>
      <c r="K7" s="116">
        <v>2356850.7000000002</v>
      </c>
      <c r="L7" s="117">
        <v>1178425</v>
      </c>
      <c r="M7" s="116">
        <v>1178425.7</v>
      </c>
      <c r="N7" s="118">
        <v>0.5</v>
      </c>
      <c r="O7" s="117">
        <v>1178425</v>
      </c>
      <c r="P7" s="1" t="b">
        <f t="shared" si="0"/>
        <v>1</v>
      </c>
      <c r="Q7" s="37">
        <f t="shared" si="2"/>
        <v>0.5</v>
      </c>
      <c r="R7" s="38" t="b">
        <f t="shared" si="3"/>
        <v>1</v>
      </c>
      <c r="S7" s="38" t="b">
        <f t="shared" si="1"/>
        <v>1</v>
      </c>
    </row>
    <row r="8" spans="1:19" ht="29.25" customHeight="1">
      <c r="A8" s="111">
        <v>6</v>
      </c>
      <c r="B8" s="111" t="s">
        <v>131</v>
      </c>
      <c r="C8" s="112" t="s">
        <v>41</v>
      </c>
      <c r="D8" s="113" t="s">
        <v>132</v>
      </c>
      <c r="E8" s="113" t="s">
        <v>133</v>
      </c>
      <c r="F8" s="111" t="s">
        <v>114</v>
      </c>
      <c r="G8" s="111" t="s">
        <v>134</v>
      </c>
      <c r="H8" s="111" t="s">
        <v>45</v>
      </c>
      <c r="I8" s="114">
        <v>2.59</v>
      </c>
      <c r="J8" s="115" t="s">
        <v>220</v>
      </c>
      <c r="K8" s="116">
        <v>1154735.94</v>
      </c>
      <c r="L8" s="117">
        <v>577367</v>
      </c>
      <c r="M8" s="116">
        <v>577368.93999999994</v>
      </c>
      <c r="N8" s="118">
        <v>0.5</v>
      </c>
      <c r="O8" s="117">
        <v>577367</v>
      </c>
      <c r="P8" s="1" t="b">
        <f t="shared" ref="P8:P69" si="4">L8=SUM(O8:O8)</f>
        <v>1</v>
      </c>
      <c r="Q8" s="37">
        <f t="shared" ref="Q8:Q77" si="5">ROUND(L8/K8,4)</f>
        <v>0.5</v>
      </c>
      <c r="R8" s="38" t="b">
        <f t="shared" ref="R8:R77" si="6">Q8=N8</f>
        <v>1</v>
      </c>
      <c r="S8" s="38" t="b">
        <f t="shared" ref="S8:S77" si="7">K8=L8+M8</f>
        <v>1</v>
      </c>
    </row>
    <row r="9" spans="1:19" ht="29.25" customHeight="1">
      <c r="A9" s="111">
        <v>7</v>
      </c>
      <c r="B9" s="111" t="s">
        <v>135</v>
      </c>
      <c r="C9" s="112" t="s">
        <v>41</v>
      </c>
      <c r="D9" s="113" t="s">
        <v>136</v>
      </c>
      <c r="E9" s="113" t="s">
        <v>137</v>
      </c>
      <c r="F9" s="111" t="s">
        <v>109</v>
      </c>
      <c r="G9" s="111" t="s">
        <v>138</v>
      </c>
      <c r="H9" s="111" t="s">
        <v>45</v>
      </c>
      <c r="I9" s="114">
        <v>0.14000000000000001</v>
      </c>
      <c r="J9" s="115" t="s">
        <v>515</v>
      </c>
      <c r="K9" s="116">
        <v>411023.63</v>
      </c>
      <c r="L9" s="117">
        <v>205511</v>
      </c>
      <c r="M9" s="116">
        <v>205512.63</v>
      </c>
      <c r="N9" s="118">
        <v>0.5</v>
      </c>
      <c r="O9" s="117">
        <v>205511</v>
      </c>
      <c r="P9" s="1" t="b">
        <f t="shared" si="4"/>
        <v>1</v>
      </c>
      <c r="Q9" s="37">
        <f t="shared" si="5"/>
        <v>0.5</v>
      </c>
      <c r="R9" s="38" t="b">
        <f t="shared" si="6"/>
        <v>1</v>
      </c>
      <c r="S9" s="38" t="b">
        <f t="shared" si="7"/>
        <v>1</v>
      </c>
    </row>
    <row r="10" spans="1:19" ht="29.25" customHeight="1">
      <c r="A10" s="111">
        <v>8</v>
      </c>
      <c r="B10" s="111" t="s">
        <v>139</v>
      </c>
      <c r="C10" s="112" t="s">
        <v>41</v>
      </c>
      <c r="D10" s="113" t="s">
        <v>140</v>
      </c>
      <c r="E10" s="113" t="s">
        <v>141</v>
      </c>
      <c r="F10" s="111" t="s">
        <v>142</v>
      </c>
      <c r="G10" s="111" t="s">
        <v>143</v>
      </c>
      <c r="H10" s="111" t="s">
        <v>45</v>
      </c>
      <c r="I10" s="114">
        <v>0.6</v>
      </c>
      <c r="J10" s="115" t="s">
        <v>274</v>
      </c>
      <c r="K10" s="116">
        <v>549292.17000000004</v>
      </c>
      <c r="L10" s="117">
        <v>212092</v>
      </c>
      <c r="M10" s="116">
        <v>337200.17000000004</v>
      </c>
      <c r="N10" s="118">
        <v>0.3861</v>
      </c>
      <c r="O10" s="117">
        <v>212092</v>
      </c>
      <c r="P10" s="1" t="b">
        <f t="shared" si="4"/>
        <v>1</v>
      </c>
      <c r="Q10" s="37">
        <f t="shared" si="5"/>
        <v>0.3861</v>
      </c>
      <c r="R10" s="38" t="b">
        <f t="shared" si="6"/>
        <v>1</v>
      </c>
      <c r="S10" s="38" t="b">
        <f t="shared" si="7"/>
        <v>1</v>
      </c>
    </row>
    <row r="11" spans="1:19" ht="29.25" customHeight="1">
      <c r="A11" s="111">
        <v>9</v>
      </c>
      <c r="B11" s="111" t="s">
        <v>144</v>
      </c>
      <c r="C11" s="112" t="s">
        <v>41</v>
      </c>
      <c r="D11" s="113" t="s">
        <v>145</v>
      </c>
      <c r="E11" s="113" t="s">
        <v>146</v>
      </c>
      <c r="F11" s="111" t="s">
        <v>114</v>
      </c>
      <c r="G11" s="111" t="s">
        <v>147</v>
      </c>
      <c r="H11" s="111" t="s">
        <v>45</v>
      </c>
      <c r="I11" s="114">
        <v>0.99</v>
      </c>
      <c r="J11" s="115" t="s">
        <v>388</v>
      </c>
      <c r="K11" s="116">
        <v>502717.37</v>
      </c>
      <c r="L11" s="117">
        <v>251000</v>
      </c>
      <c r="M11" s="116">
        <v>251717.37</v>
      </c>
      <c r="N11" s="118">
        <v>0.49930000000000002</v>
      </c>
      <c r="O11" s="117">
        <v>251000</v>
      </c>
      <c r="P11" s="1" t="b">
        <f t="shared" si="4"/>
        <v>1</v>
      </c>
      <c r="Q11" s="37">
        <f t="shared" si="5"/>
        <v>0.49930000000000002</v>
      </c>
      <c r="R11" s="38" t="b">
        <f t="shared" si="6"/>
        <v>1</v>
      </c>
      <c r="S11" s="38" t="b">
        <f t="shared" si="7"/>
        <v>1</v>
      </c>
    </row>
    <row r="12" spans="1:19" ht="29.25" customHeight="1">
      <c r="A12" s="111">
        <v>10</v>
      </c>
      <c r="B12" s="111" t="s">
        <v>149</v>
      </c>
      <c r="C12" s="112" t="s">
        <v>41</v>
      </c>
      <c r="D12" s="113" t="s">
        <v>150</v>
      </c>
      <c r="E12" s="113" t="s">
        <v>151</v>
      </c>
      <c r="F12" s="111" t="s">
        <v>152</v>
      </c>
      <c r="G12" s="111" t="s">
        <v>153</v>
      </c>
      <c r="H12" s="111" t="s">
        <v>45</v>
      </c>
      <c r="I12" s="114">
        <v>0.23</v>
      </c>
      <c r="J12" s="115" t="s">
        <v>315</v>
      </c>
      <c r="K12" s="116">
        <v>268515.25</v>
      </c>
      <c r="L12" s="117">
        <v>134257</v>
      </c>
      <c r="M12" s="116">
        <v>134258.25</v>
      </c>
      <c r="N12" s="118">
        <v>0.5</v>
      </c>
      <c r="O12" s="117">
        <v>134257</v>
      </c>
      <c r="P12" s="1" t="b">
        <f t="shared" si="4"/>
        <v>1</v>
      </c>
      <c r="Q12" s="37">
        <f t="shared" si="5"/>
        <v>0.5</v>
      </c>
      <c r="R12" s="38" t="b">
        <f t="shared" si="6"/>
        <v>1</v>
      </c>
      <c r="S12" s="38" t="b">
        <f t="shared" si="7"/>
        <v>1</v>
      </c>
    </row>
    <row r="13" spans="1:19" ht="29.25" customHeight="1">
      <c r="A13" s="111">
        <v>11</v>
      </c>
      <c r="B13" s="111" t="s">
        <v>154</v>
      </c>
      <c r="C13" s="112" t="s">
        <v>41</v>
      </c>
      <c r="D13" s="113" t="s">
        <v>155</v>
      </c>
      <c r="E13" s="113" t="s">
        <v>156</v>
      </c>
      <c r="F13" s="111" t="s">
        <v>157</v>
      </c>
      <c r="G13" s="111" t="s">
        <v>158</v>
      </c>
      <c r="H13" s="111" t="s">
        <v>45</v>
      </c>
      <c r="I13" s="114">
        <v>0.75</v>
      </c>
      <c r="J13" s="115" t="s">
        <v>262</v>
      </c>
      <c r="K13" s="116">
        <v>447352</v>
      </c>
      <c r="L13" s="117">
        <v>223676</v>
      </c>
      <c r="M13" s="116">
        <v>223676</v>
      </c>
      <c r="N13" s="118">
        <v>0.5</v>
      </c>
      <c r="O13" s="117">
        <v>223676</v>
      </c>
      <c r="P13" s="1" t="b">
        <f t="shared" si="4"/>
        <v>1</v>
      </c>
      <c r="Q13" s="37">
        <f t="shared" si="5"/>
        <v>0.5</v>
      </c>
      <c r="R13" s="38" t="b">
        <f t="shared" si="6"/>
        <v>1</v>
      </c>
      <c r="S13" s="38" t="b">
        <f t="shared" si="7"/>
        <v>1</v>
      </c>
    </row>
    <row r="14" spans="1:19" ht="29.25" customHeight="1">
      <c r="A14" s="111">
        <v>12</v>
      </c>
      <c r="B14" s="111" t="s">
        <v>159</v>
      </c>
      <c r="C14" s="112" t="s">
        <v>41</v>
      </c>
      <c r="D14" s="113" t="s">
        <v>160</v>
      </c>
      <c r="E14" s="113" t="s">
        <v>161</v>
      </c>
      <c r="F14" s="111" t="s">
        <v>129</v>
      </c>
      <c r="G14" s="111" t="s">
        <v>162</v>
      </c>
      <c r="H14" s="111" t="s">
        <v>45</v>
      </c>
      <c r="I14" s="114">
        <v>1.27</v>
      </c>
      <c r="J14" s="115" t="s">
        <v>274</v>
      </c>
      <c r="K14" s="116">
        <v>1516532.78</v>
      </c>
      <c r="L14" s="117">
        <v>758266</v>
      </c>
      <c r="M14" s="116">
        <v>758266.78</v>
      </c>
      <c r="N14" s="118">
        <v>0.5</v>
      </c>
      <c r="O14" s="117">
        <v>758266</v>
      </c>
      <c r="P14" s="1" t="b">
        <f t="shared" si="4"/>
        <v>1</v>
      </c>
      <c r="Q14" s="37">
        <f t="shared" si="5"/>
        <v>0.5</v>
      </c>
      <c r="R14" s="38" t="b">
        <f t="shared" si="6"/>
        <v>1</v>
      </c>
      <c r="S14" s="38" t="b">
        <f t="shared" si="7"/>
        <v>1</v>
      </c>
    </row>
    <row r="15" spans="1:19" ht="29.25" customHeight="1">
      <c r="A15" s="111">
        <v>13</v>
      </c>
      <c r="B15" s="111" t="s">
        <v>163</v>
      </c>
      <c r="C15" s="112" t="s">
        <v>41</v>
      </c>
      <c r="D15" s="113" t="s">
        <v>164</v>
      </c>
      <c r="E15" s="113" t="s">
        <v>165</v>
      </c>
      <c r="F15" s="111" t="s">
        <v>166</v>
      </c>
      <c r="G15" s="111" t="s">
        <v>167</v>
      </c>
      <c r="H15" s="111" t="s">
        <v>45</v>
      </c>
      <c r="I15" s="114">
        <v>0.2</v>
      </c>
      <c r="J15" s="115" t="s">
        <v>262</v>
      </c>
      <c r="K15" s="116">
        <v>258400</v>
      </c>
      <c r="L15" s="117">
        <v>129200</v>
      </c>
      <c r="M15" s="117">
        <v>129200</v>
      </c>
      <c r="N15" s="118">
        <v>0.5</v>
      </c>
      <c r="O15" s="117">
        <v>129200</v>
      </c>
      <c r="P15" s="1" t="b">
        <f t="shared" si="4"/>
        <v>1</v>
      </c>
      <c r="Q15" s="37">
        <f t="shared" si="5"/>
        <v>0.5</v>
      </c>
      <c r="R15" s="38" t="b">
        <f t="shared" si="6"/>
        <v>1</v>
      </c>
      <c r="S15" s="38" t="b">
        <f t="shared" si="7"/>
        <v>1</v>
      </c>
    </row>
    <row r="16" spans="1:19" ht="29.25" customHeight="1">
      <c r="A16" s="111">
        <v>14</v>
      </c>
      <c r="B16" s="111" t="s">
        <v>168</v>
      </c>
      <c r="C16" s="112" t="s">
        <v>41</v>
      </c>
      <c r="D16" s="113" t="s">
        <v>169</v>
      </c>
      <c r="E16" s="113" t="s">
        <v>170</v>
      </c>
      <c r="F16" s="111" t="s">
        <v>171</v>
      </c>
      <c r="G16" s="111" t="s">
        <v>172</v>
      </c>
      <c r="H16" s="111" t="s">
        <v>45</v>
      </c>
      <c r="I16" s="114">
        <v>0.45</v>
      </c>
      <c r="J16" s="115" t="s">
        <v>262</v>
      </c>
      <c r="K16" s="116">
        <v>639343</v>
      </c>
      <c r="L16" s="117">
        <v>319671</v>
      </c>
      <c r="M16" s="116">
        <v>319672</v>
      </c>
      <c r="N16" s="118">
        <v>0.5</v>
      </c>
      <c r="O16" s="117">
        <v>319671</v>
      </c>
      <c r="P16" s="1" t="b">
        <f t="shared" si="4"/>
        <v>1</v>
      </c>
      <c r="Q16" s="37">
        <f t="shared" si="5"/>
        <v>0.5</v>
      </c>
      <c r="R16" s="38" t="b">
        <f t="shared" si="6"/>
        <v>1</v>
      </c>
      <c r="S16" s="38" t="b">
        <f t="shared" si="7"/>
        <v>1</v>
      </c>
    </row>
    <row r="17" spans="1:19" ht="29.25" customHeight="1">
      <c r="A17" s="111">
        <v>15</v>
      </c>
      <c r="B17" s="111" t="s">
        <v>173</v>
      </c>
      <c r="C17" s="112" t="s">
        <v>41</v>
      </c>
      <c r="D17" s="113" t="s">
        <v>140</v>
      </c>
      <c r="E17" s="113" t="s">
        <v>141</v>
      </c>
      <c r="F17" s="111" t="s">
        <v>142</v>
      </c>
      <c r="G17" s="111" t="s">
        <v>174</v>
      </c>
      <c r="H17" s="111" t="s">
        <v>45</v>
      </c>
      <c r="I17" s="114">
        <v>0.63</v>
      </c>
      <c r="J17" s="115" t="s">
        <v>274</v>
      </c>
      <c r="K17" s="116">
        <v>466010.1</v>
      </c>
      <c r="L17" s="117">
        <v>228572</v>
      </c>
      <c r="M17" s="116">
        <v>237438.09999999998</v>
      </c>
      <c r="N17" s="118">
        <v>0.49049999999999999</v>
      </c>
      <c r="O17" s="117">
        <v>228572</v>
      </c>
      <c r="P17" s="1" t="b">
        <f t="shared" si="4"/>
        <v>1</v>
      </c>
      <c r="Q17" s="37">
        <f t="shared" si="5"/>
        <v>0.49049999999999999</v>
      </c>
      <c r="R17" s="38" t="b">
        <f t="shared" si="6"/>
        <v>1</v>
      </c>
      <c r="S17" s="38" t="b">
        <f t="shared" si="7"/>
        <v>1</v>
      </c>
    </row>
    <row r="18" spans="1:19" ht="29.25" customHeight="1">
      <c r="A18" s="111">
        <v>16</v>
      </c>
      <c r="B18" s="111" t="s">
        <v>175</v>
      </c>
      <c r="C18" s="112" t="s">
        <v>41</v>
      </c>
      <c r="D18" s="113" t="s">
        <v>176</v>
      </c>
      <c r="E18" s="113" t="s">
        <v>177</v>
      </c>
      <c r="F18" s="111" t="s">
        <v>157</v>
      </c>
      <c r="G18" s="111" t="s">
        <v>178</v>
      </c>
      <c r="H18" s="111" t="s">
        <v>45</v>
      </c>
      <c r="I18" s="114">
        <v>0.86</v>
      </c>
      <c r="J18" s="115" t="s">
        <v>458</v>
      </c>
      <c r="K18" s="116">
        <v>785109</v>
      </c>
      <c r="L18" s="117">
        <v>392554</v>
      </c>
      <c r="M18" s="117">
        <v>392555</v>
      </c>
      <c r="N18" s="118">
        <v>0.5</v>
      </c>
      <c r="O18" s="117">
        <v>392554</v>
      </c>
      <c r="P18" s="1" t="b">
        <f t="shared" si="4"/>
        <v>1</v>
      </c>
      <c r="Q18" s="37">
        <f t="shared" si="5"/>
        <v>0.5</v>
      </c>
      <c r="R18" s="38" t="b">
        <f t="shared" si="6"/>
        <v>1</v>
      </c>
      <c r="S18" s="38" t="b">
        <f t="shared" si="7"/>
        <v>1</v>
      </c>
    </row>
    <row r="19" spans="1:19" ht="29.25" customHeight="1">
      <c r="A19" s="111">
        <v>17</v>
      </c>
      <c r="B19" s="111" t="s">
        <v>179</v>
      </c>
      <c r="C19" s="112" t="s">
        <v>41</v>
      </c>
      <c r="D19" s="113" t="s">
        <v>180</v>
      </c>
      <c r="E19" s="113" t="s">
        <v>181</v>
      </c>
      <c r="F19" s="111" t="s">
        <v>109</v>
      </c>
      <c r="G19" s="111" t="s">
        <v>182</v>
      </c>
      <c r="H19" s="111" t="s">
        <v>45</v>
      </c>
      <c r="I19" s="114">
        <v>1.05</v>
      </c>
      <c r="J19" s="115" t="s">
        <v>512</v>
      </c>
      <c r="K19" s="116">
        <v>659361.65</v>
      </c>
      <c r="L19" s="117">
        <v>329680</v>
      </c>
      <c r="M19" s="116">
        <v>329681.65000000002</v>
      </c>
      <c r="N19" s="118">
        <v>0.5</v>
      </c>
      <c r="O19" s="117">
        <v>329680</v>
      </c>
      <c r="P19" s="1" t="b">
        <f t="shared" si="4"/>
        <v>1</v>
      </c>
      <c r="Q19" s="37">
        <f t="shared" si="5"/>
        <v>0.5</v>
      </c>
      <c r="R19" s="38" t="b">
        <f t="shared" si="6"/>
        <v>1</v>
      </c>
      <c r="S19" s="38" t="b">
        <f t="shared" si="7"/>
        <v>1</v>
      </c>
    </row>
    <row r="20" spans="1:19" ht="29.25" customHeight="1">
      <c r="A20" s="111">
        <v>18</v>
      </c>
      <c r="B20" s="111" t="s">
        <v>184</v>
      </c>
      <c r="C20" s="112" t="s">
        <v>41</v>
      </c>
      <c r="D20" s="113" t="s">
        <v>185</v>
      </c>
      <c r="E20" s="113" t="s">
        <v>186</v>
      </c>
      <c r="F20" s="111" t="s">
        <v>152</v>
      </c>
      <c r="G20" s="111" t="s">
        <v>187</v>
      </c>
      <c r="H20" s="111" t="s">
        <v>45</v>
      </c>
      <c r="I20" s="114">
        <v>0.35</v>
      </c>
      <c r="J20" s="115" t="s">
        <v>274</v>
      </c>
      <c r="K20" s="116">
        <v>714200</v>
      </c>
      <c r="L20" s="117">
        <v>357100</v>
      </c>
      <c r="M20" s="116">
        <v>357100</v>
      </c>
      <c r="N20" s="118">
        <v>0.5</v>
      </c>
      <c r="O20" s="117">
        <v>357100</v>
      </c>
      <c r="P20" s="1" t="b">
        <f t="shared" si="4"/>
        <v>1</v>
      </c>
      <c r="Q20" s="37">
        <f t="shared" si="5"/>
        <v>0.5</v>
      </c>
      <c r="R20" s="38" t="b">
        <f t="shared" si="6"/>
        <v>1</v>
      </c>
      <c r="S20" s="38" t="b">
        <f t="shared" si="7"/>
        <v>1</v>
      </c>
    </row>
    <row r="21" spans="1:19" ht="29.25" customHeight="1">
      <c r="A21" s="111">
        <v>19</v>
      </c>
      <c r="B21" s="111" t="s">
        <v>188</v>
      </c>
      <c r="C21" s="112" t="s">
        <v>41</v>
      </c>
      <c r="D21" s="113" t="s">
        <v>189</v>
      </c>
      <c r="E21" s="113" t="s">
        <v>190</v>
      </c>
      <c r="F21" s="111" t="s">
        <v>191</v>
      </c>
      <c r="G21" s="111" t="s">
        <v>192</v>
      </c>
      <c r="H21" s="111" t="s">
        <v>45</v>
      </c>
      <c r="I21" s="114">
        <v>0.88</v>
      </c>
      <c r="J21" s="115" t="s">
        <v>262</v>
      </c>
      <c r="K21" s="116">
        <v>1225885</v>
      </c>
      <c r="L21" s="117">
        <v>612942</v>
      </c>
      <c r="M21" s="117">
        <v>612943</v>
      </c>
      <c r="N21" s="118">
        <v>0.5</v>
      </c>
      <c r="O21" s="117">
        <v>612942</v>
      </c>
      <c r="P21" s="1" t="b">
        <f t="shared" si="4"/>
        <v>1</v>
      </c>
      <c r="Q21" s="37">
        <f t="shared" si="5"/>
        <v>0.5</v>
      </c>
      <c r="R21" s="38" t="b">
        <f t="shared" si="6"/>
        <v>1</v>
      </c>
      <c r="S21" s="38" t="b">
        <f t="shared" si="7"/>
        <v>1</v>
      </c>
    </row>
    <row r="22" spans="1:19" ht="29.25" customHeight="1">
      <c r="A22" s="111">
        <v>20</v>
      </c>
      <c r="B22" s="111" t="s">
        <v>193</v>
      </c>
      <c r="C22" s="112" t="s">
        <v>41</v>
      </c>
      <c r="D22" s="113" t="s">
        <v>194</v>
      </c>
      <c r="E22" s="113" t="s">
        <v>195</v>
      </c>
      <c r="F22" s="111" t="s">
        <v>157</v>
      </c>
      <c r="G22" s="111" t="s">
        <v>196</v>
      </c>
      <c r="H22" s="111" t="s">
        <v>45</v>
      </c>
      <c r="I22" s="114">
        <v>0.72</v>
      </c>
      <c r="J22" s="115" t="s">
        <v>262</v>
      </c>
      <c r="K22" s="116">
        <v>2015167</v>
      </c>
      <c r="L22" s="117">
        <v>1007583</v>
      </c>
      <c r="M22" s="116">
        <v>1007584</v>
      </c>
      <c r="N22" s="118">
        <v>0.5</v>
      </c>
      <c r="O22" s="117">
        <v>1007583</v>
      </c>
      <c r="P22" s="1" t="b">
        <f t="shared" si="4"/>
        <v>1</v>
      </c>
      <c r="Q22" s="37">
        <f t="shared" si="5"/>
        <v>0.5</v>
      </c>
      <c r="R22" s="38" t="b">
        <f t="shared" si="6"/>
        <v>1</v>
      </c>
      <c r="S22" s="38" t="b">
        <f t="shared" si="7"/>
        <v>1</v>
      </c>
    </row>
    <row r="23" spans="1:19" ht="29.25" customHeight="1">
      <c r="A23" s="111">
        <v>21</v>
      </c>
      <c r="B23" s="111" t="s">
        <v>197</v>
      </c>
      <c r="C23" s="112" t="s">
        <v>41</v>
      </c>
      <c r="D23" s="113" t="s">
        <v>198</v>
      </c>
      <c r="E23" s="113" t="s">
        <v>199</v>
      </c>
      <c r="F23" s="111" t="s">
        <v>119</v>
      </c>
      <c r="G23" s="111" t="s">
        <v>200</v>
      </c>
      <c r="H23" s="111" t="s">
        <v>45</v>
      </c>
      <c r="I23" s="114">
        <v>0.15</v>
      </c>
      <c r="J23" s="115" t="s">
        <v>262</v>
      </c>
      <c r="K23" s="116">
        <v>276200</v>
      </c>
      <c r="L23" s="117">
        <v>138100</v>
      </c>
      <c r="M23" s="117">
        <v>138100</v>
      </c>
      <c r="N23" s="118">
        <v>0.5</v>
      </c>
      <c r="O23" s="117">
        <v>138100</v>
      </c>
      <c r="P23" s="1" t="b">
        <f t="shared" si="4"/>
        <v>1</v>
      </c>
      <c r="Q23" s="37">
        <f t="shared" si="5"/>
        <v>0.5</v>
      </c>
      <c r="R23" s="38" t="b">
        <f t="shared" si="6"/>
        <v>1</v>
      </c>
      <c r="S23" s="38" t="b">
        <f t="shared" si="7"/>
        <v>1</v>
      </c>
    </row>
    <row r="24" spans="1:19" ht="29.25" customHeight="1">
      <c r="A24" s="111">
        <v>22</v>
      </c>
      <c r="B24" s="111" t="s">
        <v>201</v>
      </c>
      <c r="C24" s="112" t="s">
        <v>41</v>
      </c>
      <c r="D24" s="113" t="s">
        <v>202</v>
      </c>
      <c r="E24" s="113" t="s">
        <v>203</v>
      </c>
      <c r="F24" s="111" t="s">
        <v>204</v>
      </c>
      <c r="G24" s="111" t="s">
        <v>205</v>
      </c>
      <c r="H24" s="111" t="s">
        <v>45</v>
      </c>
      <c r="I24" s="114">
        <v>0.76</v>
      </c>
      <c r="J24" s="115" t="s">
        <v>262</v>
      </c>
      <c r="K24" s="116">
        <v>347579</v>
      </c>
      <c r="L24" s="117">
        <v>173789</v>
      </c>
      <c r="M24" s="116">
        <v>173790</v>
      </c>
      <c r="N24" s="118">
        <v>0.5</v>
      </c>
      <c r="O24" s="117">
        <v>173789</v>
      </c>
      <c r="P24" s="1" t="b">
        <f t="shared" si="4"/>
        <v>1</v>
      </c>
      <c r="Q24" s="37">
        <f t="shared" si="5"/>
        <v>0.5</v>
      </c>
      <c r="R24" s="38" t="b">
        <f t="shared" si="6"/>
        <v>1</v>
      </c>
      <c r="S24" s="38" t="b">
        <f t="shared" si="7"/>
        <v>1</v>
      </c>
    </row>
    <row r="25" spans="1:19" ht="29.25" customHeight="1">
      <c r="A25" s="111">
        <v>23</v>
      </c>
      <c r="B25" s="111" t="s">
        <v>206</v>
      </c>
      <c r="C25" s="112" t="s">
        <v>41</v>
      </c>
      <c r="D25" s="113" t="s">
        <v>207</v>
      </c>
      <c r="E25" s="113" t="s">
        <v>208</v>
      </c>
      <c r="F25" s="111" t="s">
        <v>114</v>
      </c>
      <c r="G25" s="111" t="s">
        <v>209</v>
      </c>
      <c r="H25" s="111" t="s">
        <v>45</v>
      </c>
      <c r="I25" s="114">
        <v>0.18</v>
      </c>
      <c r="J25" s="115" t="s">
        <v>262</v>
      </c>
      <c r="K25" s="116">
        <v>130116</v>
      </c>
      <c r="L25" s="117">
        <v>65058</v>
      </c>
      <c r="M25" s="116">
        <v>65058</v>
      </c>
      <c r="N25" s="118">
        <v>0.5</v>
      </c>
      <c r="O25" s="117">
        <v>65058</v>
      </c>
      <c r="P25" s="1" t="b">
        <f t="shared" si="4"/>
        <v>1</v>
      </c>
      <c r="Q25" s="37">
        <f t="shared" si="5"/>
        <v>0.5</v>
      </c>
      <c r="R25" s="38" t="b">
        <f t="shared" si="6"/>
        <v>1</v>
      </c>
      <c r="S25" s="38" t="b">
        <f t="shared" si="7"/>
        <v>1</v>
      </c>
    </row>
    <row r="26" spans="1:19" ht="29.25" customHeight="1">
      <c r="A26" s="111">
        <v>24</v>
      </c>
      <c r="B26" s="111" t="s">
        <v>210</v>
      </c>
      <c r="C26" s="112" t="s">
        <v>41</v>
      </c>
      <c r="D26" s="113" t="s">
        <v>211</v>
      </c>
      <c r="E26" s="113" t="s">
        <v>212</v>
      </c>
      <c r="F26" s="111" t="s">
        <v>213</v>
      </c>
      <c r="G26" s="111" t="s">
        <v>214</v>
      </c>
      <c r="H26" s="111" t="s">
        <v>45</v>
      </c>
      <c r="I26" s="114">
        <v>0.6</v>
      </c>
      <c r="J26" s="115" t="s">
        <v>315</v>
      </c>
      <c r="K26" s="116">
        <v>889111.85</v>
      </c>
      <c r="L26" s="117">
        <v>157073</v>
      </c>
      <c r="M26" s="116">
        <v>732038.85</v>
      </c>
      <c r="N26" s="118">
        <v>0.1767</v>
      </c>
      <c r="O26" s="117">
        <v>157073</v>
      </c>
      <c r="P26" s="1" t="b">
        <f t="shared" si="4"/>
        <v>1</v>
      </c>
      <c r="Q26" s="37">
        <f t="shared" si="5"/>
        <v>0.1767</v>
      </c>
      <c r="R26" s="38" t="b">
        <f t="shared" si="6"/>
        <v>1</v>
      </c>
      <c r="S26" s="38" t="b">
        <f t="shared" si="7"/>
        <v>1</v>
      </c>
    </row>
    <row r="27" spans="1:19" ht="29.25" customHeight="1">
      <c r="A27" s="111">
        <v>25</v>
      </c>
      <c r="B27" s="111" t="s">
        <v>216</v>
      </c>
      <c r="C27" s="112" t="s">
        <v>41</v>
      </c>
      <c r="D27" s="113" t="s">
        <v>217</v>
      </c>
      <c r="E27" s="113" t="s">
        <v>218</v>
      </c>
      <c r="F27" s="111" t="s">
        <v>204</v>
      </c>
      <c r="G27" s="111" t="s">
        <v>219</v>
      </c>
      <c r="H27" s="111" t="s">
        <v>45</v>
      </c>
      <c r="I27" s="114">
        <v>0.59</v>
      </c>
      <c r="J27" s="115" t="s">
        <v>262</v>
      </c>
      <c r="K27" s="116">
        <v>1712172</v>
      </c>
      <c r="L27" s="117">
        <v>856086</v>
      </c>
      <c r="M27" s="116">
        <v>856086</v>
      </c>
      <c r="N27" s="118">
        <v>0.5</v>
      </c>
      <c r="O27" s="117">
        <v>856086</v>
      </c>
      <c r="P27" s="1" t="b">
        <f t="shared" si="4"/>
        <v>1</v>
      </c>
      <c r="Q27" s="37">
        <f t="shared" si="5"/>
        <v>0.5</v>
      </c>
      <c r="R27" s="38" t="b">
        <f t="shared" si="6"/>
        <v>1</v>
      </c>
      <c r="S27" s="38" t="b">
        <f t="shared" si="7"/>
        <v>1</v>
      </c>
    </row>
    <row r="28" spans="1:19" ht="29.25" customHeight="1">
      <c r="A28" s="111">
        <v>26</v>
      </c>
      <c r="B28" s="119" t="s">
        <v>221</v>
      </c>
      <c r="C28" s="112" t="s">
        <v>41</v>
      </c>
      <c r="D28" s="119" t="s">
        <v>222</v>
      </c>
      <c r="E28" s="113" t="s">
        <v>223</v>
      </c>
      <c r="F28" s="111" t="s">
        <v>109</v>
      </c>
      <c r="G28" s="111" t="s">
        <v>224</v>
      </c>
      <c r="H28" s="111" t="s">
        <v>45</v>
      </c>
      <c r="I28" s="114">
        <v>0.36</v>
      </c>
      <c r="J28" s="115" t="s">
        <v>515</v>
      </c>
      <c r="K28" s="116">
        <v>702860</v>
      </c>
      <c r="L28" s="117">
        <v>351430</v>
      </c>
      <c r="M28" s="116">
        <v>351430</v>
      </c>
      <c r="N28" s="118">
        <v>0.5</v>
      </c>
      <c r="O28" s="117">
        <v>351430</v>
      </c>
      <c r="P28" s="1" t="b">
        <f t="shared" si="4"/>
        <v>1</v>
      </c>
      <c r="Q28" s="37">
        <f t="shared" si="5"/>
        <v>0.5</v>
      </c>
      <c r="R28" s="38" t="b">
        <f t="shared" si="6"/>
        <v>1</v>
      </c>
      <c r="S28" s="38" t="b">
        <f t="shared" si="7"/>
        <v>1</v>
      </c>
    </row>
    <row r="29" spans="1:19" ht="29.25" customHeight="1">
      <c r="A29" s="111">
        <v>27</v>
      </c>
      <c r="B29" s="119" t="s">
        <v>225</v>
      </c>
      <c r="C29" s="112" t="s">
        <v>41</v>
      </c>
      <c r="D29" s="119" t="s">
        <v>226</v>
      </c>
      <c r="E29" s="113" t="s">
        <v>227</v>
      </c>
      <c r="F29" s="111" t="s">
        <v>114</v>
      </c>
      <c r="G29" s="111" t="s">
        <v>228</v>
      </c>
      <c r="H29" s="111" t="s">
        <v>45</v>
      </c>
      <c r="I29" s="114">
        <v>1.31</v>
      </c>
      <c r="J29" s="115" t="s">
        <v>262</v>
      </c>
      <c r="K29" s="116">
        <v>2774700</v>
      </c>
      <c r="L29" s="117">
        <v>1387350</v>
      </c>
      <c r="M29" s="116">
        <v>1387350</v>
      </c>
      <c r="N29" s="118">
        <v>0.5</v>
      </c>
      <c r="O29" s="117">
        <v>1387350</v>
      </c>
      <c r="P29" s="1" t="b">
        <f t="shared" si="4"/>
        <v>1</v>
      </c>
      <c r="Q29" s="37">
        <f t="shared" si="5"/>
        <v>0.5</v>
      </c>
      <c r="R29" s="38" t="b">
        <f t="shared" si="6"/>
        <v>1</v>
      </c>
      <c r="S29" s="38" t="b">
        <f t="shared" si="7"/>
        <v>1</v>
      </c>
    </row>
    <row r="30" spans="1:19" ht="29.25" customHeight="1">
      <c r="A30" s="111">
        <v>28</v>
      </c>
      <c r="B30" s="119" t="s">
        <v>229</v>
      </c>
      <c r="C30" s="112" t="s">
        <v>41</v>
      </c>
      <c r="D30" s="119" t="s">
        <v>230</v>
      </c>
      <c r="E30" s="113" t="s">
        <v>231</v>
      </c>
      <c r="F30" s="111" t="s">
        <v>213</v>
      </c>
      <c r="G30" s="111" t="s">
        <v>232</v>
      </c>
      <c r="H30" s="111" t="s">
        <v>45</v>
      </c>
      <c r="I30" s="114">
        <v>0.22</v>
      </c>
      <c r="J30" s="115" t="s">
        <v>262</v>
      </c>
      <c r="K30" s="116">
        <v>685000</v>
      </c>
      <c r="L30" s="117">
        <v>342500</v>
      </c>
      <c r="M30" s="116">
        <v>342500</v>
      </c>
      <c r="N30" s="118">
        <v>0.5</v>
      </c>
      <c r="O30" s="117">
        <v>342500</v>
      </c>
      <c r="P30" s="1" t="b">
        <f t="shared" si="4"/>
        <v>1</v>
      </c>
      <c r="Q30" s="37">
        <f t="shared" si="5"/>
        <v>0.5</v>
      </c>
      <c r="R30" s="38" t="b">
        <f t="shared" si="6"/>
        <v>1</v>
      </c>
      <c r="S30" s="38" t="b">
        <f t="shared" si="7"/>
        <v>1</v>
      </c>
    </row>
    <row r="31" spans="1:19" ht="29.25" customHeight="1">
      <c r="A31" s="111">
        <v>29</v>
      </c>
      <c r="B31" s="119" t="s">
        <v>233</v>
      </c>
      <c r="C31" s="112" t="s">
        <v>41</v>
      </c>
      <c r="D31" s="119" t="s">
        <v>234</v>
      </c>
      <c r="E31" s="113" t="s">
        <v>235</v>
      </c>
      <c r="F31" s="111" t="s">
        <v>204</v>
      </c>
      <c r="G31" s="111" t="s">
        <v>236</v>
      </c>
      <c r="H31" s="111" t="s">
        <v>45</v>
      </c>
      <c r="I31" s="114">
        <v>0.28000000000000003</v>
      </c>
      <c r="J31" s="115" t="s">
        <v>274</v>
      </c>
      <c r="K31" s="116">
        <v>855000</v>
      </c>
      <c r="L31" s="117">
        <v>427500</v>
      </c>
      <c r="M31" s="116">
        <v>427500</v>
      </c>
      <c r="N31" s="118">
        <v>0.5</v>
      </c>
      <c r="O31" s="117">
        <v>427500</v>
      </c>
      <c r="P31" s="1" t="b">
        <f t="shared" si="4"/>
        <v>1</v>
      </c>
      <c r="Q31" s="37">
        <f t="shared" si="5"/>
        <v>0.5</v>
      </c>
      <c r="R31" s="38" t="b">
        <f t="shared" si="6"/>
        <v>1</v>
      </c>
      <c r="S31" s="38" t="b">
        <f t="shared" si="7"/>
        <v>1</v>
      </c>
    </row>
    <row r="32" spans="1:19" ht="33.75">
      <c r="A32" s="111">
        <v>30</v>
      </c>
      <c r="B32" s="119" t="s">
        <v>237</v>
      </c>
      <c r="C32" s="112" t="s">
        <v>41</v>
      </c>
      <c r="D32" s="119" t="s">
        <v>238</v>
      </c>
      <c r="E32" s="113" t="s">
        <v>239</v>
      </c>
      <c r="F32" s="111" t="s">
        <v>240</v>
      </c>
      <c r="G32" s="111" t="s">
        <v>241</v>
      </c>
      <c r="H32" s="111" t="s">
        <v>45</v>
      </c>
      <c r="I32" s="114">
        <v>0.25</v>
      </c>
      <c r="J32" s="115" t="s">
        <v>262</v>
      </c>
      <c r="K32" s="116">
        <v>679395</v>
      </c>
      <c r="L32" s="117">
        <v>339697</v>
      </c>
      <c r="M32" s="116">
        <v>339698</v>
      </c>
      <c r="N32" s="118">
        <v>0.5</v>
      </c>
      <c r="O32" s="117">
        <v>339697</v>
      </c>
      <c r="P32" s="1" t="b">
        <f t="shared" si="4"/>
        <v>1</v>
      </c>
      <c r="Q32" s="37">
        <f t="shared" si="5"/>
        <v>0.5</v>
      </c>
      <c r="R32" s="38" t="b">
        <f t="shared" si="6"/>
        <v>1</v>
      </c>
      <c r="S32" s="38" t="b">
        <f t="shared" si="7"/>
        <v>1</v>
      </c>
    </row>
    <row r="33" spans="1:19" ht="29.25" customHeight="1">
      <c r="A33" s="111">
        <v>31</v>
      </c>
      <c r="B33" s="119" t="s">
        <v>242</v>
      </c>
      <c r="C33" s="112" t="s">
        <v>41</v>
      </c>
      <c r="D33" s="119" t="s">
        <v>243</v>
      </c>
      <c r="E33" s="113" t="s">
        <v>244</v>
      </c>
      <c r="F33" s="111" t="s">
        <v>157</v>
      </c>
      <c r="G33" s="111" t="s">
        <v>245</v>
      </c>
      <c r="H33" s="111" t="s">
        <v>45</v>
      </c>
      <c r="I33" s="114">
        <v>0.54</v>
      </c>
      <c r="J33" s="115" t="s">
        <v>515</v>
      </c>
      <c r="K33" s="116">
        <v>1507000</v>
      </c>
      <c r="L33" s="117">
        <v>753500</v>
      </c>
      <c r="M33" s="116">
        <v>753500</v>
      </c>
      <c r="N33" s="118">
        <v>0.5</v>
      </c>
      <c r="O33" s="117">
        <v>753500</v>
      </c>
      <c r="P33" s="1" t="b">
        <f t="shared" si="4"/>
        <v>1</v>
      </c>
      <c r="Q33" s="37">
        <f t="shared" si="5"/>
        <v>0.5</v>
      </c>
      <c r="R33" s="38" t="b">
        <f t="shared" si="6"/>
        <v>1</v>
      </c>
      <c r="S33" s="38" t="b">
        <f t="shared" si="7"/>
        <v>1</v>
      </c>
    </row>
    <row r="34" spans="1:19" ht="29.25" customHeight="1">
      <c r="A34" s="111">
        <v>32</v>
      </c>
      <c r="B34" s="120" t="s">
        <v>246</v>
      </c>
      <c r="C34" s="112" t="s">
        <v>41</v>
      </c>
      <c r="D34" s="120" t="s">
        <v>247</v>
      </c>
      <c r="E34" s="113" t="s">
        <v>248</v>
      </c>
      <c r="F34" s="111" t="s">
        <v>166</v>
      </c>
      <c r="G34" s="111" t="s">
        <v>249</v>
      </c>
      <c r="H34" s="111" t="s">
        <v>45</v>
      </c>
      <c r="I34" s="114">
        <v>0.37</v>
      </c>
      <c r="J34" s="115" t="s">
        <v>458</v>
      </c>
      <c r="K34" s="116">
        <v>1000413</v>
      </c>
      <c r="L34" s="117">
        <v>500206</v>
      </c>
      <c r="M34" s="116">
        <v>500207</v>
      </c>
      <c r="N34" s="118">
        <v>0.5</v>
      </c>
      <c r="O34" s="117">
        <v>500206</v>
      </c>
      <c r="P34" s="1" t="b">
        <f t="shared" si="4"/>
        <v>1</v>
      </c>
      <c r="Q34" s="37">
        <f t="shared" si="5"/>
        <v>0.5</v>
      </c>
      <c r="R34" s="38" t="b">
        <f t="shared" si="6"/>
        <v>1</v>
      </c>
      <c r="S34" s="38" t="b">
        <f t="shared" si="7"/>
        <v>1</v>
      </c>
    </row>
    <row r="35" spans="1:19" ht="29.25" customHeight="1">
      <c r="A35" s="111">
        <v>33</v>
      </c>
      <c r="B35" s="119" t="s">
        <v>250</v>
      </c>
      <c r="C35" s="112" t="s">
        <v>41</v>
      </c>
      <c r="D35" s="119" t="s">
        <v>251</v>
      </c>
      <c r="E35" s="113" t="s">
        <v>252</v>
      </c>
      <c r="F35" s="111" t="s">
        <v>152</v>
      </c>
      <c r="G35" s="111" t="s">
        <v>253</v>
      </c>
      <c r="H35" s="111" t="s">
        <v>45</v>
      </c>
      <c r="I35" s="114">
        <v>0.21</v>
      </c>
      <c r="J35" s="115" t="s">
        <v>51</v>
      </c>
      <c r="K35" s="116">
        <v>816000</v>
      </c>
      <c r="L35" s="117">
        <v>652800</v>
      </c>
      <c r="M35" s="116">
        <v>163200</v>
      </c>
      <c r="N35" s="118">
        <v>0.8</v>
      </c>
      <c r="O35" s="117">
        <v>652800</v>
      </c>
      <c r="P35" s="1" t="b">
        <f t="shared" si="4"/>
        <v>1</v>
      </c>
      <c r="Q35" s="37">
        <f t="shared" si="5"/>
        <v>0.8</v>
      </c>
      <c r="R35" s="38" t="b">
        <f t="shared" si="6"/>
        <v>1</v>
      </c>
      <c r="S35" s="38" t="b">
        <f t="shared" si="7"/>
        <v>1</v>
      </c>
    </row>
    <row r="36" spans="1:19" ht="29.25" customHeight="1">
      <c r="A36" s="111">
        <v>34</v>
      </c>
      <c r="B36" s="119" t="s">
        <v>254</v>
      </c>
      <c r="C36" s="112" t="s">
        <v>41</v>
      </c>
      <c r="D36" s="119" t="s">
        <v>255</v>
      </c>
      <c r="E36" s="113" t="s">
        <v>256</v>
      </c>
      <c r="F36" s="111" t="s">
        <v>166</v>
      </c>
      <c r="G36" s="111" t="s">
        <v>257</v>
      </c>
      <c r="H36" s="111" t="s">
        <v>45</v>
      </c>
      <c r="I36" s="114">
        <v>0.78</v>
      </c>
      <c r="J36" s="115" t="s">
        <v>220</v>
      </c>
      <c r="K36" s="116">
        <v>443384.56</v>
      </c>
      <c r="L36" s="117">
        <v>221692</v>
      </c>
      <c r="M36" s="116">
        <v>221692.56</v>
      </c>
      <c r="N36" s="118">
        <v>0.5</v>
      </c>
      <c r="O36" s="117">
        <v>221692</v>
      </c>
      <c r="P36" s="1" t="b">
        <f t="shared" si="4"/>
        <v>1</v>
      </c>
      <c r="Q36" s="37">
        <f t="shared" si="5"/>
        <v>0.5</v>
      </c>
      <c r="R36" s="38" t="b">
        <f t="shared" si="6"/>
        <v>1</v>
      </c>
      <c r="S36" s="38" t="b">
        <f t="shared" si="7"/>
        <v>1</v>
      </c>
    </row>
    <row r="37" spans="1:19" ht="29.25" customHeight="1">
      <c r="A37" s="111">
        <v>35</v>
      </c>
      <c r="B37" s="119" t="s">
        <v>258</v>
      </c>
      <c r="C37" s="112" t="s">
        <v>41</v>
      </c>
      <c r="D37" s="119" t="s">
        <v>259</v>
      </c>
      <c r="E37" s="113" t="s">
        <v>260</v>
      </c>
      <c r="F37" s="111" t="s">
        <v>171</v>
      </c>
      <c r="G37" s="111" t="s">
        <v>261</v>
      </c>
      <c r="H37" s="111" t="s">
        <v>45</v>
      </c>
      <c r="I37" s="114">
        <v>1.65</v>
      </c>
      <c r="J37" s="115" t="s">
        <v>262</v>
      </c>
      <c r="K37" s="116">
        <v>594000</v>
      </c>
      <c r="L37" s="117">
        <v>297000</v>
      </c>
      <c r="M37" s="116">
        <v>297000</v>
      </c>
      <c r="N37" s="118">
        <v>0.5</v>
      </c>
      <c r="O37" s="117">
        <v>297000</v>
      </c>
      <c r="P37" s="1" t="b">
        <f t="shared" si="4"/>
        <v>1</v>
      </c>
      <c r="Q37" s="37">
        <f t="shared" si="5"/>
        <v>0.5</v>
      </c>
      <c r="R37" s="38" t="b">
        <f t="shared" si="6"/>
        <v>1</v>
      </c>
      <c r="S37" s="38" t="b">
        <f t="shared" si="7"/>
        <v>1</v>
      </c>
    </row>
    <row r="38" spans="1:19" ht="29.25" customHeight="1">
      <c r="A38" s="111">
        <v>36</v>
      </c>
      <c r="B38" s="119" t="s">
        <v>263</v>
      </c>
      <c r="C38" s="112" t="s">
        <v>41</v>
      </c>
      <c r="D38" s="119" t="s">
        <v>264</v>
      </c>
      <c r="E38" s="113" t="s">
        <v>265</v>
      </c>
      <c r="F38" s="111" t="s">
        <v>204</v>
      </c>
      <c r="G38" s="111" t="s">
        <v>266</v>
      </c>
      <c r="H38" s="111" t="s">
        <v>45</v>
      </c>
      <c r="I38" s="114">
        <v>0.2</v>
      </c>
      <c r="J38" s="115" t="s">
        <v>516</v>
      </c>
      <c r="K38" s="116">
        <v>357500</v>
      </c>
      <c r="L38" s="117">
        <v>178750</v>
      </c>
      <c r="M38" s="116">
        <v>178750</v>
      </c>
      <c r="N38" s="118">
        <v>0.5</v>
      </c>
      <c r="O38" s="117">
        <v>178750</v>
      </c>
      <c r="P38" s="1" t="b">
        <f t="shared" si="4"/>
        <v>1</v>
      </c>
      <c r="Q38" s="37">
        <f t="shared" si="5"/>
        <v>0.5</v>
      </c>
      <c r="R38" s="38" t="b">
        <f t="shared" si="6"/>
        <v>1</v>
      </c>
      <c r="S38" s="38" t="b">
        <f t="shared" si="7"/>
        <v>1</v>
      </c>
    </row>
    <row r="39" spans="1:19" ht="29.25" customHeight="1">
      <c r="A39" s="111">
        <v>37</v>
      </c>
      <c r="B39" s="119" t="s">
        <v>267</v>
      </c>
      <c r="C39" s="112" t="s">
        <v>41</v>
      </c>
      <c r="D39" s="119" t="s">
        <v>185</v>
      </c>
      <c r="E39" s="113" t="s">
        <v>186</v>
      </c>
      <c r="F39" s="111" t="s">
        <v>152</v>
      </c>
      <c r="G39" s="111" t="s">
        <v>268</v>
      </c>
      <c r="H39" s="111" t="s">
        <v>45</v>
      </c>
      <c r="I39" s="114">
        <v>0.08</v>
      </c>
      <c r="J39" s="115" t="s">
        <v>458</v>
      </c>
      <c r="K39" s="116">
        <v>182000</v>
      </c>
      <c r="L39" s="117">
        <v>91000</v>
      </c>
      <c r="M39" s="116">
        <v>91000</v>
      </c>
      <c r="N39" s="118">
        <v>0.5</v>
      </c>
      <c r="O39" s="117">
        <v>91000</v>
      </c>
      <c r="P39" s="1" t="b">
        <f t="shared" si="4"/>
        <v>1</v>
      </c>
      <c r="Q39" s="37">
        <f t="shared" si="5"/>
        <v>0.5</v>
      </c>
      <c r="R39" s="38" t="b">
        <f t="shared" si="6"/>
        <v>1</v>
      </c>
      <c r="S39" s="38" t="b">
        <f t="shared" si="7"/>
        <v>1</v>
      </c>
    </row>
    <row r="40" spans="1:19" ht="29.25" customHeight="1">
      <c r="A40" s="111">
        <v>38</v>
      </c>
      <c r="B40" s="119" t="s">
        <v>269</v>
      </c>
      <c r="C40" s="112" t="s">
        <v>41</v>
      </c>
      <c r="D40" s="119" t="s">
        <v>270</v>
      </c>
      <c r="E40" s="113" t="s">
        <v>271</v>
      </c>
      <c r="F40" s="111" t="s">
        <v>272</v>
      </c>
      <c r="G40" s="111" t="s">
        <v>273</v>
      </c>
      <c r="H40" s="111" t="s">
        <v>45</v>
      </c>
      <c r="I40" s="114">
        <v>0.3</v>
      </c>
      <c r="J40" s="115" t="s">
        <v>262</v>
      </c>
      <c r="K40" s="116">
        <v>161082</v>
      </c>
      <c r="L40" s="117">
        <v>80541</v>
      </c>
      <c r="M40" s="116">
        <v>80541</v>
      </c>
      <c r="N40" s="118">
        <v>0.5</v>
      </c>
      <c r="O40" s="117">
        <v>80541</v>
      </c>
      <c r="P40" s="1" t="b">
        <f t="shared" si="4"/>
        <v>1</v>
      </c>
      <c r="Q40" s="37">
        <f t="shared" si="5"/>
        <v>0.5</v>
      </c>
      <c r="R40" s="38" t="b">
        <f t="shared" si="6"/>
        <v>1</v>
      </c>
      <c r="S40" s="38" t="b">
        <f t="shared" si="7"/>
        <v>1</v>
      </c>
    </row>
    <row r="41" spans="1:19" ht="29.25" customHeight="1">
      <c r="A41" s="111">
        <v>39</v>
      </c>
      <c r="B41" s="119" t="s">
        <v>275</v>
      </c>
      <c r="C41" s="112" t="s">
        <v>41</v>
      </c>
      <c r="D41" s="119" t="s">
        <v>276</v>
      </c>
      <c r="E41" s="113" t="s">
        <v>277</v>
      </c>
      <c r="F41" s="111" t="s">
        <v>166</v>
      </c>
      <c r="G41" s="111" t="s">
        <v>278</v>
      </c>
      <c r="H41" s="111" t="s">
        <v>45</v>
      </c>
      <c r="I41" s="114">
        <v>0.28999999999999998</v>
      </c>
      <c r="J41" s="115" t="s">
        <v>458</v>
      </c>
      <c r="K41" s="116">
        <v>561000</v>
      </c>
      <c r="L41" s="117">
        <v>280500</v>
      </c>
      <c r="M41" s="116">
        <v>280500</v>
      </c>
      <c r="N41" s="118">
        <v>0.5</v>
      </c>
      <c r="O41" s="117">
        <v>280500</v>
      </c>
      <c r="P41" s="1" t="b">
        <f t="shared" si="4"/>
        <v>1</v>
      </c>
      <c r="Q41" s="37">
        <f t="shared" si="5"/>
        <v>0.5</v>
      </c>
      <c r="R41" s="38" t="b">
        <f t="shared" si="6"/>
        <v>1</v>
      </c>
      <c r="S41" s="38" t="b">
        <f t="shared" si="7"/>
        <v>1</v>
      </c>
    </row>
    <row r="42" spans="1:19" ht="29.25" customHeight="1">
      <c r="A42" s="111">
        <v>40</v>
      </c>
      <c r="B42" s="119" t="s">
        <v>279</v>
      </c>
      <c r="C42" s="112" t="s">
        <v>41</v>
      </c>
      <c r="D42" s="119" t="s">
        <v>280</v>
      </c>
      <c r="E42" s="113" t="s">
        <v>281</v>
      </c>
      <c r="F42" s="111" t="s">
        <v>157</v>
      </c>
      <c r="G42" s="111" t="s">
        <v>282</v>
      </c>
      <c r="H42" s="111" t="s">
        <v>45</v>
      </c>
      <c r="I42" s="114">
        <v>0.45</v>
      </c>
      <c r="J42" s="115" t="s">
        <v>262</v>
      </c>
      <c r="K42" s="116">
        <v>1801336</v>
      </c>
      <c r="L42" s="117">
        <v>900668</v>
      </c>
      <c r="M42" s="116">
        <v>900668</v>
      </c>
      <c r="N42" s="118">
        <v>0.5</v>
      </c>
      <c r="O42" s="117">
        <v>900668</v>
      </c>
      <c r="P42" s="1" t="b">
        <f t="shared" si="4"/>
        <v>1</v>
      </c>
      <c r="Q42" s="37">
        <f t="shared" si="5"/>
        <v>0.5</v>
      </c>
      <c r="R42" s="38" t="b">
        <f t="shared" si="6"/>
        <v>1</v>
      </c>
      <c r="S42" s="38" t="b">
        <f t="shared" si="7"/>
        <v>1</v>
      </c>
    </row>
    <row r="43" spans="1:19" ht="29.25" customHeight="1">
      <c r="A43" s="111">
        <v>41</v>
      </c>
      <c r="B43" s="119" t="s">
        <v>283</v>
      </c>
      <c r="C43" s="112" t="s">
        <v>41</v>
      </c>
      <c r="D43" s="119" t="s">
        <v>284</v>
      </c>
      <c r="E43" s="113" t="s">
        <v>285</v>
      </c>
      <c r="F43" s="111" t="s">
        <v>157</v>
      </c>
      <c r="G43" s="111" t="s">
        <v>286</v>
      </c>
      <c r="H43" s="111" t="s">
        <v>45</v>
      </c>
      <c r="I43" s="114">
        <v>0.68</v>
      </c>
      <c r="J43" s="115" t="s">
        <v>517</v>
      </c>
      <c r="K43" s="116">
        <v>232056</v>
      </c>
      <c r="L43" s="117">
        <v>116028</v>
      </c>
      <c r="M43" s="116">
        <v>116028</v>
      </c>
      <c r="N43" s="118">
        <v>0.5</v>
      </c>
      <c r="O43" s="117">
        <v>116028</v>
      </c>
      <c r="P43" s="1" t="b">
        <f t="shared" si="4"/>
        <v>1</v>
      </c>
      <c r="Q43" s="37">
        <f t="shared" si="5"/>
        <v>0.5</v>
      </c>
      <c r="R43" s="38" t="b">
        <f t="shared" si="6"/>
        <v>1</v>
      </c>
      <c r="S43" s="38" t="b">
        <f t="shared" si="7"/>
        <v>1</v>
      </c>
    </row>
    <row r="44" spans="1:19" ht="29.25" customHeight="1">
      <c r="A44" s="111">
        <v>42</v>
      </c>
      <c r="B44" s="119" t="s">
        <v>287</v>
      </c>
      <c r="C44" s="112" t="s">
        <v>41</v>
      </c>
      <c r="D44" s="119" t="s">
        <v>288</v>
      </c>
      <c r="E44" s="113" t="s">
        <v>289</v>
      </c>
      <c r="F44" s="111" t="s">
        <v>119</v>
      </c>
      <c r="G44" s="111" t="s">
        <v>290</v>
      </c>
      <c r="H44" s="111" t="s">
        <v>45</v>
      </c>
      <c r="I44" s="114">
        <v>0.33</v>
      </c>
      <c r="J44" s="115" t="s">
        <v>274</v>
      </c>
      <c r="K44" s="116">
        <v>293838</v>
      </c>
      <c r="L44" s="117">
        <v>146919</v>
      </c>
      <c r="M44" s="116">
        <v>146919</v>
      </c>
      <c r="N44" s="118">
        <v>0.5</v>
      </c>
      <c r="O44" s="117">
        <v>146919</v>
      </c>
      <c r="P44" s="1" t="b">
        <f t="shared" si="4"/>
        <v>1</v>
      </c>
      <c r="Q44" s="37">
        <f t="shared" si="5"/>
        <v>0.5</v>
      </c>
      <c r="R44" s="38" t="b">
        <f t="shared" si="6"/>
        <v>1</v>
      </c>
      <c r="S44" s="38" t="b">
        <f t="shared" si="7"/>
        <v>1</v>
      </c>
    </row>
    <row r="45" spans="1:19" ht="29.25" customHeight="1">
      <c r="A45" s="111">
        <v>43</v>
      </c>
      <c r="B45" s="119" t="s">
        <v>291</v>
      </c>
      <c r="C45" s="112" t="s">
        <v>41</v>
      </c>
      <c r="D45" s="119" t="s">
        <v>292</v>
      </c>
      <c r="E45" s="113" t="s">
        <v>293</v>
      </c>
      <c r="F45" s="111" t="s">
        <v>129</v>
      </c>
      <c r="G45" s="111" t="s">
        <v>294</v>
      </c>
      <c r="H45" s="111" t="s">
        <v>45</v>
      </c>
      <c r="I45" s="114">
        <v>0.7</v>
      </c>
      <c r="J45" s="115" t="s">
        <v>262</v>
      </c>
      <c r="K45" s="116">
        <v>664618</v>
      </c>
      <c r="L45" s="117">
        <v>332309</v>
      </c>
      <c r="M45" s="116">
        <v>332309</v>
      </c>
      <c r="N45" s="118">
        <v>0.5</v>
      </c>
      <c r="O45" s="117">
        <v>332309</v>
      </c>
      <c r="P45" s="1" t="b">
        <f t="shared" si="4"/>
        <v>1</v>
      </c>
      <c r="Q45" s="37">
        <f t="shared" si="5"/>
        <v>0.5</v>
      </c>
      <c r="R45" s="38" t="b">
        <f t="shared" si="6"/>
        <v>1</v>
      </c>
      <c r="S45" s="38" t="b">
        <f t="shared" si="7"/>
        <v>1</v>
      </c>
    </row>
    <row r="46" spans="1:19" ht="29.25" customHeight="1">
      <c r="A46" s="111">
        <v>44</v>
      </c>
      <c r="B46" s="119" t="s">
        <v>295</v>
      </c>
      <c r="C46" s="112" t="s">
        <v>41</v>
      </c>
      <c r="D46" s="119" t="s">
        <v>145</v>
      </c>
      <c r="E46" s="113" t="s">
        <v>146</v>
      </c>
      <c r="F46" s="111" t="s">
        <v>114</v>
      </c>
      <c r="G46" s="111" t="s">
        <v>296</v>
      </c>
      <c r="H46" s="111" t="s">
        <v>45</v>
      </c>
      <c r="I46" s="114">
        <v>0.7</v>
      </c>
      <c r="J46" s="115" t="s">
        <v>274</v>
      </c>
      <c r="K46" s="116">
        <v>878319.96</v>
      </c>
      <c r="L46" s="117">
        <v>439159</v>
      </c>
      <c r="M46" s="116">
        <v>439160.96</v>
      </c>
      <c r="N46" s="118">
        <v>0.5</v>
      </c>
      <c r="O46" s="117">
        <v>439159</v>
      </c>
      <c r="P46" s="1" t="b">
        <f t="shared" si="4"/>
        <v>1</v>
      </c>
      <c r="Q46" s="37">
        <f t="shared" si="5"/>
        <v>0.5</v>
      </c>
      <c r="R46" s="38" t="b">
        <f t="shared" si="6"/>
        <v>1</v>
      </c>
      <c r="S46" s="38" t="b">
        <f t="shared" si="7"/>
        <v>1</v>
      </c>
    </row>
    <row r="47" spans="1:19" ht="29.25" customHeight="1">
      <c r="A47" s="111">
        <v>45</v>
      </c>
      <c r="B47" s="119" t="s">
        <v>297</v>
      </c>
      <c r="C47" s="112" t="s">
        <v>41</v>
      </c>
      <c r="D47" s="119" t="s">
        <v>284</v>
      </c>
      <c r="E47" s="113" t="s">
        <v>285</v>
      </c>
      <c r="F47" s="111" t="s">
        <v>157</v>
      </c>
      <c r="G47" s="111" t="s">
        <v>298</v>
      </c>
      <c r="H47" s="111" t="s">
        <v>45</v>
      </c>
      <c r="I47" s="114">
        <v>0.75</v>
      </c>
      <c r="J47" s="115" t="s">
        <v>262</v>
      </c>
      <c r="K47" s="116">
        <v>337142</v>
      </c>
      <c r="L47" s="117">
        <v>168571</v>
      </c>
      <c r="M47" s="116">
        <v>168571</v>
      </c>
      <c r="N47" s="118">
        <v>0.5</v>
      </c>
      <c r="O47" s="117">
        <v>168571</v>
      </c>
      <c r="P47" s="1" t="b">
        <f t="shared" si="4"/>
        <v>1</v>
      </c>
      <c r="Q47" s="37">
        <f t="shared" si="5"/>
        <v>0.5</v>
      </c>
      <c r="R47" s="38" t="b">
        <f t="shared" si="6"/>
        <v>1</v>
      </c>
      <c r="S47" s="38" t="b">
        <f t="shared" si="7"/>
        <v>1</v>
      </c>
    </row>
    <row r="48" spans="1:19" ht="29.25" customHeight="1">
      <c r="A48" s="111">
        <v>46</v>
      </c>
      <c r="B48" s="119" t="s">
        <v>299</v>
      </c>
      <c r="C48" s="112" t="s">
        <v>41</v>
      </c>
      <c r="D48" s="119" t="s">
        <v>300</v>
      </c>
      <c r="E48" s="113" t="s">
        <v>301</v>
      </c>
      <c r="F48" s="111" t="s">
        <v>129</v>
      </c>
      <c r="G48" s="111" t="s">
        <v>302</v>
      </c>
      <c r="H48" s="111" t="s">
        <v>45</v>
      </c>
      <c r="I48" s="114">
        <v>0.75</v>
      </c>
      <c r="J48" s="115" t="s">
        <v>274</v>
      </c>
      <c r="K48" s="116">
        <v>749138.99</v>
      </c>
      <c r="L48" s="117">
        <v>356678</v>
      </c>
      <c r="M48" s="116">
        <v>392460.99</v>
      </c>
      <c r="N48" s="118">
        <v>0.47610000000000002</v>
      </c>
      <c r="O48" s="117">
        <v>356678</v>
      </c>
      <c r="P48" s="1" t="b">
        <f t="shared" si="4"/>
        <v>1</v>
      </c>
      <c r="Q48" s="37">
        <f t="shared" si="5"/>
        <v>0.47610000000000002</v>
      </c>
      <c r="R48" s="38" t="b">
        <f t="shared" si="6"/>
        <v>1</v>
      </c>
      <c r="S48" s="38" t="b">
        <f t="shared" si="7"/>
        <v>1</v>
      </c>
    </row>
    <row r="49" spans="1:19" ht="29.25" customHeight="1">
      <c r="A49" s="111">
        <v>47</v>
      </c>
      <c r="B49" s="134" t="s">
        <v>303</v>
      </c>
      <c r="C49" s="132"/>
      <c r="D49" s="134" t="s">
        <v>304</v>
      </c>
      <c r="E49" s="133" t="s">
        <v>305</v>
      </c>
      <c r="F49" s="130" t="s">
        <v>157</v>
      </c>
      <c r="G49" s="130" t="s">
        <v>306</v>
      </c>
      <c r="H49" s="111"/>
      <c r="I49" s="114"/>
      <c r="J49" s="115" t="s">
        <v>510</v>
      </c>
      <c r="K49" s="116"/>
      <c r="L49" s="117"/>
      <c r="M49" s="116"/>
      <c r="N49" s="118"/>
      <c r="O49" s="117"/>
      <c r="P49" s="1" t="b">
        <f t="shared" si="4"/>
        <v>1</v>
      </c>
      <c r="Q49" s="37" t="e">
        <f t="shared" si="5"/>
        <v>#DIV/0!</v>
      </c>
      <c r="R49" s="38" t="e">
        <f t="shared" si="6"/>
        <v>#DIV/0!</v>
      </c>
      <c r="S49" s="38" t="b">
        <f t="shared" si="7"/>
        <v>1</v>
      </c>
    </row>
    <row r="50" spans="1:19" ht="29.25" customHeight="1">
      <c r="A50" s="111">
        <v>48</v>
      </c>
      <c r="B50" s="134" t="s">
        <v>307</v>
      </c>
      <c r="C50" s="132"/>
      <c r="D50" s="134" t="s">
        <v>308</v>
      </c>
      <c r="E50" s="133" t="s">
        <v>309</v>
      </c>
      <c r="F50" s="130" t="s">
        <v>157</v>
      </c>
      <c r="G50" s="130" t="s">
        <v>310</v>
      </c>
      <c r="H50" s="111"/>
      <c r="I50" s="114"/>
      <c r="J50" s="115" t="s">
        <v>510</v>
      </c>
      <c r="K50" s="116"/>
      <c r="L50" s="117"/>
      <c r="M50" s="116"/>
      <c r="N50" s="118"/>
      <c r="O50" s="117"/>
      <c r="P50" s="1" t="b">
        <f t="shared" si="4"/>
        <v>1</v>
      </c>
      <c r="Q50" s="37" t="e">
        <f t="shared" si="5"/>
        <v>#DIV/0!</v>
      </c>
      <c r="R50" s="38" t="e">
        <f t="shared" si="6"/>
        <v>#DIV/0!</v>
      </c>
      <c r="S50" s="38" t="b">
        <f t="shared" si="7"/>
        <v>1</v>
      </c>
    </row>
    <row r="51" spans="1:19" ht="29.25" customHeight="1">
      <c r="A51" s="111">
        <v>49</v>
      </c>
      <c r="B51" s="119" t="s">
        <v>311</v>
      </c>
      <c r="C51" s="112" t="s">
        <v>41</v>
      </c>
      <c r="D51" s="119" t="s">
        <v>312</v>
      </c>
      <c r="E51" s="113" t="s">
        <v>313</v>
      </c>
      <c r="F51" s="111" t="s">
        <v>272</v>
      </c>
      <c r="G51" s="111" t="s">
        <v>314</v>
      </c>
      <c r="H51" s="111" t="s">
        <v>45</v>
      </c>
      <c r="I51" s="114">
        <v>0.45</v>
      </c>
      <c r="J51" s="115" t="s">
        <v>262</v>
      </c>
      <c r="K51" s="116">
        <v>507372</v>
      </c>
      <c r="L51" s="117">
        <v>253686</v>
      </c>
      <c r="M51" s="116">
        <v>253686</v>
      </c>
      <c r="N51" s="118">
        <v>0.5</v>
      </c>
      <c r="O51" s="117">
        <v>253686</v>
      </c>
      <c r="P51" s="1" t="b">
        <f t="shared" si="4"/>
        <v>1</v>
      </c>
      <c r="Q51" s="37">
        <f t="shared" si="5"/>
        <v>0.5</v>
      </c>
      <c r="R51" s="38" t="b">
        <f t="shared" si="6"/>
        <v>1</v>
      </c>
      <c r="S51" s="38" t="b">
        <f t="shared" si="7"/>
        <v>1</v>
      </c>
    </row>
    <row r="52" spans="1:19" ht="29.25" customHeight="1">
      <c r="A52" s="111">
        <v>50</v>
      </c>
      <c r="B52" s="119" t="s">
        <v>316</v>
      </c>
      <c r="C52" s="112" t="s">
        <v>41</v>
      </c>
      <c r="D52" s="119" t="s">
        <v>317</v>
      </c>
      <c r="E52" s="113" t="s">
        <v>318</v>
      </c>
      <c r="F52" s="111" t="s">
        <v>240</v>
      </c>
      <c r="G52" s="111" t="s">
        <v>319</v>
      </c>
      <c r="H52" s="111" t="s">
        <v>45</v>
      </c>
      <c r="I52" s="114">
        <v>0.42</v>
      </c>
      <c r="J52" s="115" t="s">
        <v>518</v>
      </c>
      <c r="K52" s="116">
        <v>326500</v>
      </c>
      <c r="L52" s="117">
        <v>163250</v>
      </c>
      <c r="M52" s="116">
        <v>163250</v>
      </c>
      <c r="N52" s="118">
        <v>0.5</v>
      </c>
      <c r="O52" s="117">
        <v>163250</v>
      </c>
      <c r="P52" s="1" t="b">
        <f t="shared" si="4"/>
        <v>1</v>
      </c>
      <c r="Q52" s="37">
        <f t="shared" si="5"/>
        <v>0.5</v>
      </c>
      <c r="R52" s="38" t="b">
        <f t="shared" si="6"/>
        <v>1</v>
      </c>
      <c r="S52" s="38" t="b">
        <f t="shared" si="7"/>
        <v>1</v>
      </c>
    </row>
    <row r="53" spans="1:19" ht="29.25" customHeight="1">
      <c r="A53" s="111">
        <v>51</v>
      </c>
      <c r="B53" s="119" t="s">
        <v>321</v>
      </c>
      <c r="C53" s="112" t="s">
        <v>41</v>
      </c>
      <c r="D53" s="119" t="s">
        <v>322</v>
      </c>
      <c r="E53" s="113" t="s">
        <v>323</v>
      </c>
      <c r="F53" s="111" t="s">
        <v>119</v>
      </c>
      <c r="G53" s="111" t="s">
        <v>324</v>
      </c>
      <c r="H53" s="111" t="s">
        <v>45</v>
      </c>
      <c r="I53" s="114">
        <v>1.3</v>
      </c>
      <c r="J53" s="115" t="s">
        <v>274</v>
      </c>
      <c r="K53" s="116">
        <v>1233200.68</v>
      </c>
      <c r="L53" s="117">
        <v>616600</v>
      </c>
      <c r="M53" s="116">
        <v>616600.68000000005</v>
      </c>
      <c r="N53" s="118">
        <v>0.5</v>
      </c>
      <c r="O53" s="117">
        <v>616600</v>
      </c>
      <c r="P53" s="1" t="b">
        <f t="shared" si="4"/>
        <v>1</v>
      </c>
      <c r="Q53" s="37">
        <f t="shared" si="5"/>
        <v>0.5</v>
      </c>
      <c r="R53" s="38" t="b">
        <f t="shared" si="6"/>
        <v>1</v>
      </c>
      <c r="S53" s="38" t="b">
        <f t="shared" si="7"/>
        <v>1</v>
      </c>
    </row>
    <row r="54" spans="1:19" ht="29.25" customHeight="1">
      <c r="A54" s="111">
        <v>52</v>
      </c>
      <c r="B54" s="119" t="s">
        <v>325</v>
      </c>
      <c r="C54" s="112" t="s">
        <v>41</v>
      </c>
      <c r="D54" s="119" t="s">
        <v>326</v>
      </c>
      <c r="E54" s="113" t="s">
        <v>327</v>
      </c>
      <c r="F54" s="111" t="s">
        <v>119</v>
      </c>
      <c r="G54" s="111" t="s">
        <v>328</v>
      </c>
      <c r="H54" s="111" t="s">
        <v>45</v>
      </c>
      <c r="I54" s="114">
        <v>1.52</v>
      </c>
      <c r="J54" s="115" t="s">
        <v>519</v>
      </c>
      <c r="K54" s="116">
        <v>1306044</v>
      </c>
      <c r="L54" s="117">
        <v>653022</v>
      </c>
      <c r="M54" s="116">
        <v>653022</v>
      </c>
      <c r="N54" s="118">
        <v>0.5</v>
      </c>
      <c r="O54" s="117">
        <v>653022</v>
      </c>
      <c r="P54" s="1" t="b">
        <f t="shared" si="4"/>
        <v>1</v>
      </c>
      <c r="Q54" s="37">
        <f t="shared" si="5"/>
        <v>0.5</v>
      </c>
      <c r="R54" s="38" t="b">
        <f t="shared" si="6"/>
        <v>1</v>
      </c>
      <c r="S54" s="38" t="b">
        <f t="shared" si="7"/>
        <v>1</v>
      </c>
    </row>
    <row r="55" spans="1:19" ht="29.25" customHeight="1">
      <c r="A55" s="111">
        <v>53</v>
      </c>
      <c r="B55" s="119" t="s">
        <v>329</v>
      </c>
      <c r="C55" s="112" t="s">
        <v>41</v>
      </c>
      <c r="D55" s="119" t="s">
        <v>330</v>
      </c>
      <c r="E55" s="113" t="s">
        <v>331</v>
      </c>
      <c r="F55" s="111" t="s">
        <v>152</v>
      </c>
      <c r="G55" s="111" t="s">
        <v>332</v>
      </c>
      <c r="H55" s="111" t="s">
        <v>45</v>
      </c>
      <c r="I55" s="114">
        <v>0.11</v>
      </c>
      <c r="J55" s="115" t="s">
        <v>458</v>
      </c>
      <c r="K55" s="116">
        <v>178496</v>
      </c>
      <c r="L55" s="117">
        <v>89248</v>
      </c>
      <c r="M55" s="116">
        <v>89248</v>
      </c>
      <c r="N55" s="118">
        <v>0.5</v>
      </c>
      <c r="O55" s="117">
        <v>89248</v>
      </c>
      <c r="P55" s="1" t="b">
        <f t="shared" si="4"/>
        <v>1</v>
      </c>
      <c r="Q55" s="37">
        <f t="shared" si="5"/>
        <v>0.5</v>
      </c>
      <c r="R55" s="38" t="b">
        <f t="shared" si="6"/>
        <v>1</v>
      </c>
      <c r="S55" s="38" t="b">
        <f t="shared" si="7"/>
        <v>1</v>
      </c>
    </row>
    <row r="56" spans="1:19" ht="29.25" customHeight="1">
      <c r="A56" s="111">
        <v>54</v>
      </c>
      <c r="B56" s="119" t="s">
        <v>333</v>
      </c>
      <c r="C56" s="112" t="s">
        <v>41</v>
      </c>
      <c r="D56" s="119" t="s">
        <v>334</v>
      </c>
      <c r="E56" s="113" t="s">
        <v>335</v>
      </c>
      <c r="F56" s="111" t="s">
        <v>152</v>
      </c>
      <c r="G56" s="111" t="s">
        <v>336</v>
      </c>
      <c r="H56" s="111" t="s">
        <v>45</v>
      </c>
      <c r="I56" s="114">
        <v>1</v>
      </c>
      <c r="J56" s="115" t="s">
        <v>262</v>
      </c>
      <c r="K56" s="116">
        <v>1102925</v>
      </c>
      <c r="L56" s="117">
        <v>551462</v>
      </c>
      <c r="M56" s="116">
        <v>551463</v>
      </c>
      <c r="N56" s="118">
        <v>0.5</v>
      </c>
      <c r="O56" s="117">
        <v>551462</v>
      </c>
      <c r="P56" s="1" t="b">
        <f t="shared" si="4"/>
        <v>1</v>
      </c>
      <c r="Q56" s="37">
        <f t="shared" si="5"/>
        <v>0.5</v>
      </c>
      <c r="R56" s="38" t="b">
        <f t="shared" si="6"/>
        <v>1</v>
      </c>
      <c r="S56" s="38" t="b">
        <f t="shared" si="7"/>
        <v>1</v>
      </c>
    </row>
    <row r="57" spans="1:19" ht="29.25" customHeight="1">
      <c r="A57" s="111">
        <v>55</v>
      </c>
      <c r="B57" s="119" t="s">
        <v>337</v>
      </c>
      <c r="C57" s="112" t="s">
        <v>41</v>
      </c>
      <c r="D57" s="119" t="s">
        <v>338</v>
      </c>
      <c r="E57" s="113" t="s">
        <v>339</v>
      </c>
      <c r="F57" s="111" t="s">
        <v>166</v>
      </c>
      <c r="G57" s="111" t="s">
        <v>340</v>
      </c>
      <c r="H57" s="111" t="s">
        <v>45</v>
      </c>
      <c r="I57" s="114">
        <v>2.58</v>
      </c>
      <c r="J57" s="115" t="s">
        <v>520</v>
      </c>
      <c r="K57" s="116">
        <v>1870371</v>
      </c>
      <c r="L57" s="117">
        <v>935185</v>
      </c>
      <c r="M57" s="116">
        <v>935186</v>
      </c>
      <c r="N57" s="118">
        <v>0.5</v>
      </c>
      <c r="O57" s="117">
        <v>935185</v>
      </c>
      <c r="P57" s="1" t="b">
        <f t="shared" si="4"/>
        <v>1</v>
      </c>
      <c r="Q57" s="37">
        <f t="shared" si="5"/>
        <v>0.5</v>
      </c>
      <c r="R57" s="38" t="b">
        <f t="shared" si="6"/>
        <v>1</v>
      </c>
      <c r="S57" s="38" t="b">
        <f t="shared" si="7"/>
        <v>1</v>
      </c>
    </row>
    <row r="58" spans="1:19" ht="29.25" customHeight="1">
      <c r="A58" s="111">
        <v>56</v>
      </c>
      <c r="B58" s="119" t="s">
        <v>342</v>
      </c>
      <c r="C58" s="112" t="s">
        <v>41</v>
      </c>
      <c r="D58" s="119" t="s">
        <v>343</v>
      </c>
      <c r="E58" s="113" t="s">
        <v>344</v>
      </c>
      <c r="F58" s="111" t="s">
        <v>166</v>
      </c>
      <c r="G58" s="111" t="s">
        <v>345</v>
      </c>
      <c r="H58" s="111" t="s">
        <v>45</v>
      </c>
      <c r="I58" s="114">
        <v>2.13</v>
      </c>
      <c r="J58" s="115" t="s">
        <v>262</v>
      </c>
      <c r="K58" s="116">
        <v>2017823</v>
      </c>
      <c r="L58" s="117">
        <v>1008911</v>
      </c>
      <c r="M58" s="116">
        <v>1008912</v>
      </c>
      <c r="N58" s="118">
        <v>0.5</v>
      </c>
      <c r="O58" s="117">
        <v>1008911</v>
      </c>
      <c r="P58" s="1" t="b">
        <f t="shared" si="4"/>
        <v>1</v>
      </c>
      <c r="Q58" s="37">
        <f t="shared" si="5"/>
        <v>0.5</v>
      </c>
      <c r="R58" s="38" t="b">
        <f t="shared" si="6"/>
        <v>1</v>
      </c>
      <c r="S58" s="38" t="b">
        <f t="shared" si="7"/>
        <v>1</v>
      </c>
    </row>
    <row r="59" spans="1:19" ht="29.25" customHeight="1">
      <c r="A59" s="111">
        <v>57</v>
      </c>
      <c r="B59" s="119" t="s">
        <v>346</v>
      </c>
      <c r="C59" s="112" t="s">
        <v>41</v>
      </c>
      <c r="D59" s="119" t="s">
        <v>347</v>
      </c>
      <c r="E59" s="113" t="s">
        <v>348</v>
      </c>
      <c r="F59" s="111" t="s">
        <v>171</v>
      </c>
      <c r="G59" s="111" t="s">
        <v>349</v>
      </c>
      <c r="H59" s="111" t="s">
        <v>45</v>
      </c>
      <c r="I59" s="114">
        <v>0.49</v>
      </c>
      <c r="J59" s="115" t="s">
        <v>262</v>
      </c>
      <c r="K59" s="116">
        <v>475000</v>
      </c>
      <c r="L59" s="117">
        <v>237500</v>
      </c>
      <c r="M59" s="116">
        <v>237500</v>
      </c>
      <c r="N59" s="118">
        <v>0.5</v>
      </c>
      <c r="O59" s="117">
        <v>237500</v>
      </c>
      <c r="P59" s="1" t="b">
        <f t="shared" si="4"/>
        <v>1</v>
      </c>
      <c r="Q59" s="37">
        <f t="shared" si="5"/>
        <v>0.5</v>
      </c>
      <c r="R59" s="38" t="b">
        <f t="shared" si="6"/>
        <v>1</v>
      </c>
      <c r="S59" s="38" t="b">
        <f t="shared" si="7"/>
        <v>1</v>
      </c>
    </row>
    <row r="60" spans="1:19" ht="29.25" customHeight="1">
      <c r="A60" s="111">
        <v>58</v>
      </c>
      <c r="B60" s="119" t="s">
        <v>351</v>
      </c>
      <c r="C60" s="112" t="s">
        <v>41</v>
      </c>
      <c r="D60" s="119" t="s">
        <v>352</v>
      </c>
      <c r="E60" s="113" t="s">
        <v>353</v>
      </c>
      <c r="F60" s="111" t="s">
        <v>191</v>
      </c>
      <c r="G60" s="111" t="s">
        <v>354</v>
      </c>
      <c r="H60" s="111" t="s">
        <v>45</v>
      </c>
      <c r="I60" s="114">
        <v>0.27</v>
      </c>
      <c r="J60" s="115" t="s">
        <v>262</v>
      </c>
      <c r="K60" s="116">
        <v>450000</v>
      </c>
      <c r="L60" s="117">
        <v>225000</v>
      </c>
      <c r="M60" s="116">
        <v>225000</v>
      </c>
      <c r="N60" s="118">
        <v>0.5</v>
      </c>
      <c r="O60" s="117">
        <v>225000</v>
      </c>
      <c r="P60" s="1" t="b">
        <f t="shared" si="4"/>
        <v>1</v>
      </c>
      <c r="Q60" s="37">
        <f t="shared" si="5"/>
        <v>0.5</v>
      </c>
      <c r="R60" s="38" t="b">
        <f t="shared" si="6"/>
        <v>1</v>
      </c>
      <c r="S60" s="38" t="b">
        <f t="shared" si="7"/>
        <v>1</v>
      </c>
    </row>
    <row r="61" spans="1:19" ht="29.25" customHeight="1">
      <c r="A61" s="111">
        <v>59</v>
      </c>
      <c r="B61" s="119" t="s">
        <v>355</v>
      </c>
      <c r="C61" s="112" t="s">
        <v>41</v>
      </c>
      <c r="D61" s="119" t="s">
        <v>356</v>
      </c>
      <c r="E61" s="113" t="s">
        <v>357</v>
      </c>
      <c r="F61" s="111" t="s">
        <v>213</v>
      </c>
      <c r="G61" s="111" t="s">
        <v>358</v>
      </c>
      <c r="H61" s="111" t="s">
        <v>45</v>
      </c>
      <c r="I61" s="114">
        <v>0.15</v>
      </c>
      <c r="J61" s="115" t="s">
        <v>274</v>
      </c>
      <c r="K61" s="116">
        <v>229395</v>
      </c>
      <c r="L61" s="117">
        <v>76478</v>
      </c>
      <c r="M61" s="116">
        <v>152917</v>
      </c>
      <c r="N61" s="118">
        <v>0.33339999999999997</v>
      </c>
      <c r="O61" s="117">
        <v>76478</v>
      </c>
      <c r="P61" s="1" t="b">
        <f t="shared" si="4"/>
        <v>1</v>
      </c>
      <c r="Q61" s="37">
        <f t="shared" si="5"/>
        <v>0.33339999999999997</v>
      </c>
      <c r="R61" s="38" t="b">
        <f t="shared" si="6"/>
        <v>1</v>
      </c>
      <c r="S61" s="38" t="b">
        <f t="shared" si="7"/>
        <v>1</v>
      </c>
    </row>
    <row r="62" spans="1:19" ht="29.25" customHeight="1">
      <c r="A62" s="111">
        <v>60</v>
      </c>
      <c r="B62" s="119" t="s">
        <v>359</v>
      </c>
      <c r="C62" s="112" t="s">
        <v>41</v>
      </c>
      <c r="D62" s="119" t="s">
        <v>360</v>
      </c>
      <c r="E62" s="113" t="s">
        <v>361</v>
      </c>
      <c r="F62" s="111" t="s">
        <v>129</v>
      </c>
      <c r="G62" s="111" t="s">
        <v>362</v>
      </c>
      <c r="H62" s="111" t="s">
        <v>45</v>
      </c>
      <c r="I62" s="114">
        <v>2.52</v>
      </c>
      <c r="J62" s="115" t="s">
        <v>521</v>
      </c>
      <c r="K62" s="116">
        <v>1138424.73</v>
      </c>
      <c r="L62" s="117">
        <v>569212</v>
      </c>
      <c r="M62" s="116">
        <v>569212.73</v>
      </c>
      <c r="N62" s="118">
        <v>0.5</v>
      </c>
      <c r="O62" s="117">
        <v>569212</v>
      </c>
      <c r="P62" s="1" t="b">
        <f t="shared" si="4"/>
        <v>1</v>
      </c>
      <c r="Q62" s="37">
        <f t="shared" si="5"/>
        <v>0.5</v>
      </c>
      <c r="R62" s="38" t="b">
        <f t="shared" si="6"/>
        <v>1</v>
      </c>
      <c r="S62" s="38" t="b">
        <f t="shared" si="7"/>
        <v>1</v>
      </c>
    </row>
    <row r="63" spans="1:19" ht="29.25" customHeight="1">
      <c r="A63" s="111">
        <v>61</v>
      </c>
      <c r="B63" s="119" t="s">
        <v>363</v>
      </c>
      <c r="C63" s="112" t="s">
        <v>41</v>
      </c>
      <c r="D63" s="119" t="s">
        <v>347</v>
      </c>
      <c r="E63" s="113" t="s">
        <v>348</v>
      </c>
      <c r="F63" s="111" t="s">
        <v>171</v>
      </c>
      <c r="G63" s="111" t="s">
        <v>364</v>
      </c>
      <c r="H63" s="111" t="s">
        <v>45</v>
      </c>
      <c r="I63" s="114">
        <v>0.15</v>
      </c>
      <c r="J63" s="115" t="s">
        <v>388</v>
      </c>
      <c r="K63" s="116">
        <v>257429</v>
      </c>
      <c r="L63" s="117">
        <v>128714</v>
      </c>
      <c r="M63" s="116">
        <v>128715</v>
      </c>
      <c r="N63" s="118">
        <v>0.5</v>
      </c>
      <c r="O63" s="117">
        <v>128714</v>
      </c>
      <c r="P63" s="1" t="b">
        <f t="shared" si="4"/>
        <v>1</v>
      </c>
      <c r="Q63" s="37">
        <f t="shared" si="5"/>
        <v>0.5</v>
      </c>
      <c r="R63" s="38" t="b">
        <f t="shared" si="6"/>
        <v>1</v>
      </c>
      <c r="S63" s="38" t="b">
        <f t="shared" si="7"/>
        <v>1</v>
      </c>
    </row>
    <row r="64" spans="1:19" ht="29.25" customHeight="1">
      <c r="A64" s="111">
        <v>62</v>
      </c>
      <c r="B64" s="119" t="s">
        <v>365</v>
      </c>
      <c r="C64" s="112" t="s">
        <v>41</v>
      </c>
      <c r="D64" s="119" t="s">
        <v>366</v>
      </c>
      <c r="E64" s="113" t="s">
        <v>367</v>
      </c>
      <c r="F64" s="111" t="s">
        <v>368</v>
      </c>
      <c r="G64" s="111" t="s">
        <v>369</v>
      </c>
      <c r="H64" s="111" t="s">
        <v>45</v>
      </c>
      <c r="I64" s="114">
        <v>0.18</v>
      </c>
      <c r="J64" s="115" t="s">
        <v>262</v>
      </c>
      <c r="K64" s="116">
        <v>442149</v>
      </c>
      <c r="L64" s="117">
        <v>221074</v>
      </c>
      <c r="M64" s="116">
        <v>221075</v>
      </c>
      <c r="N64" s="118">
        <v>0.5</v>
      </c>
      <c r="O64" s="117">
        <v>221074</v>
      </c>
      <c r="P64" s="1" t="b">
        <f t="shared" si="4"/>
        <v>1</v>
      </c>
      <c r="Q64" s="37">
        <f t="shared" si="5"/>
        <v>0.5</v>
      </c>
      <c r="R64" s="38" t="b">
        <f t="shared" si="6"/>
        <v>1</v>
      </c>
      <c r="S64" s="38" t="b">
        <f t="shared" si="7"/>
        <v>1</v>
      </c>
    </row>
    <row r="65" spans="1:19" ht="29.25" customHeight="1">
      <c r="A65" s="111">
        <v>63</v>
      </c>
      <c r="B65" s="119" t="s">
        <v>370</v>
      </c>
      <c r="C65" s="112" t="s">
        <v>41</v>
      </c>
      <c r="D65" s="119" t="s">
        <v>371</v>
      </c>
      <c r="E65" s="113">
        <v>2263011</v>
      </c>
      <c r="F65" s="111" t="s">
        <v>371</v>
      </c>
      <c r="G65" s="111" t="s">
        <v>372</v>
      </c>
      <c r="H65" s="111" t="s">
        <v>45</v>
      </c>
      <c r="I65" s="114">
        <v>0.96</v>
      </c>
      <c r="J65" s="115" t="s">
        <v>262</v>
      </c>
      <c r="K65" s="116">
        <v>4301500</v>
      </c>
      <c r="L65" s="117">
        <v>2150750</v>
      </c>
      <c r="M65" s="116">
        <v>2150750</v>
      </c>
      <c r="N65" s="118">
        <v>0.5</v>
      </c>
      <c r="O65" s="117">
        <v>2150750</v>
      </c>
      <c r="P65" s="1" t="b">
        <f t="shared" si="4"/>
        <v>1</v>
      </c>
      <c r="Q65" s="37">
        <f t="shared" si="5"/>
        <v>0.5</v>
      </c>
      <c r="R65" s="38" t="b">
        <f t="shared" si="6"/>
        <v>1</v>
      </c>
      <c r="S65" s="38" t="b">
        <f t="shared" si="7"/>
        <v>1</v>
      </c>
    </row>
    <row r="66" spans="1:19" ht="29.25" customHeight="1">
      <c r="A66" s="111">
        <v>64</v>
      </c>
      <c r="B66" s="119" t="s">
        <v>373</v>
      </c>
      <c r="C66" s="112" t="s">
        <v>41</v>
      </c>
      <c r="D66" s="119" t="s">
        <v>117</v>
      </c>
      <c r="E66" s="113" t="s">
        <v>118</v>
      </c>
      <c r="F66" s="111" t="s">
        <v>119</v>
      </c>
      <c r="G66" s="111" t="s">
        <v>374</v>
      </c>
      <c r="H66" s="111" t="s">
        <v>45</v>
      </c>
      <c r="I66" s="114">
        <v>3.3</v>
      </c>
      <c r="J66" s="115" t="s">
        <v>262</v>
      </c>
      <c r="K66" s="116">
        <v>270000</v>
      </c>
      <c r="L66" s="117">
        <v>135000</v>
      </c>
      <c r="M66" s="116">
        <v>135000</v>
      </c>
      <c r="N66" s="118">
        <v>0.5</v>
      </c>
      <c r="O66" s="117">
        <v>135000</v>
      </c>
      <c r="P66" s="1" t="b">
        <f t="shared" si="4"/>
        <v>1</v>
      </c>
      <c r="Q66" s="37">
        <f t="shared" si="5"/>
        <v>0.5</v>
      </c>
      <c r="R66" s="38" t="b">
        <f t="shared" si="6"/>
        <v>1</v>
      </c>
      <c r="S66" s="38" t="b">
        <f t="shared" si="7"/>
        <v>1</v>
      </c>
    </row>
    <row r="67" spans="1:19" ht="29.25" customHeight="1">
      <c r="A67" s="111">
        <v>65</v>
      </c>
      <c r="B67" s="119" t="s">
        <v>375</v>
      </c>
      <c r="C67" s="112" t="s">
        <v>41</v>
      </c>
      <c r="D67" s="119" t="s">
        <v>123</v>
      </c>
      <c r="E67" s="113" t="s">
        <v>124</v>
      </c>
      <c r="F67" s="111" t="s">
        <v>114</v>
      </c>
      <c r="G67" s="111" t="s">
        <v>376</v>
      </c>
      <c r="H67" s="111" t="s">
        <v>45</v>
      </c>
      <c r="I67" s="114">
        <v>0.91</v>
      </c>
      <c r="J67" s="115" t="s">
        <v>274</v>
      </c>
      <c r="K67" s="116">
        <v>877499.27</v>
      </c>
      <c r="L67" s="117">
        <v>438749</v>
      </c>
      <c r="M67" s="116">
        <v>438750.27</v>
      </c>
      <c r="N67" s="118">
        <v>0.5</v>
      </c>
      <c r="O67" s="117">
        <v>438749</v>
      </c>
      <c r="P67" s="1" t="b">
        <f t="shared" si="4"/>
        <v>1</v>
      </c>
      <c r="Q67" s="37">
        <f t="shared" si="5"/>
        <v>0.5</v>
      </c>
      <c r="R67" s="38" t="b">
        <f t="shared" si="6"/>
        <v>1</v>
      </c>
      <c r="S67" s="38" t="b">
        <f t="shared" si="7"/>
        <v>1</v>
      </c>
    </row>
    <row r="68" spans="1:19" ht="33.75">
      <c r="A68" s="111">
        <v>66</v>
      </c>
      <c r="B68" s="134" t="s">
        <v>377</v>
      </c>
      <c r="C68" s="132"/>
      <c r="D68" s="134" t="s">
        <v>222</v>
      </c>
      <c r="E68" s="133" t="s">
        <v>223</v>
      </c>
      <c r="F68" s="130" t="s">
        <v>109</v>
      </c>
      <c r="G68" s="130" t="s">
        <v>378</v>
      </c>
      <c r="H68" s="111"/>
      <c r="I68" s="114"/>
      <c r="J68" s="115" t="s">
        <v>510</v>
      </c>
      <c r="K68" s="116"/>
      <c r="L68" s="117"/>
      <c r="M68" s="116"/>
      <c r="N68" s="118"/>
      <c r="O68" s="117"/>
      <c r="P68" s="1" t="b">
        <f t="shared" si="4"/>
        <v>1</v>
      </c>
      <c r="Q68" s="37" t="e">
        <f t="shared" si="5"/>
        <v>#DIV/0!</v>
      </c>
      <c r="R68" s="38" t="e">
        <f t="shared" si="6"/>
        <v>#DIV/0!</v>
      </c>
      <c r="S68" s="38" t="b">
        <f t="shared" si="7"/>
        <v>1</v>
      </c>
    </row>
    <row r="69" spans="1:19" ht="29.25" customHeight="1">
      <c r="A69" s="111">
        <v>67</v>
      </c>
      <c r="B69" s="119" t="s">
        <v>379</v>
      </c>
      <c r="C69" s="112" t="s">
        <v>41</v>
      </c>
      <c r="D69" s="119" t="s">
        <v>380</v>
      </c>
      <c r="E69" s="113" t="s">
        <v>381</v>
      </c>
      <c r="F69" s="111" t="s">
        <v>142</v>
      </c>
      <c r="G69" s="111" t="s">
        <v>382</v>
      </c>
      <c r="H69" s="111" t="s">
        <v>45</v>
      </c>
      <c r="I69" s="114">
        <v>0.41</v>
      </c>
      <c r="J69" s="115" t="s">
        <v>315</v>
      </c>
      <c r="K69" s="116">
        <v>553472.06000000006</v>
      </c>
      <c r="L69" s="117">
        <v>254296</v>
      </c>
      <c r="M69" s="116">
        <v>299176.06000000006</v>
      </c>
      <c r="N69" s="118">
        <v>0.45950000000000002</v>
      </c>
      <c r="O69" s="117">
        <v>254296</v>
      </c>
      <c r="P69" s="1" t="b">
        <f t="shared" si="4"/>
        <v>1</v>
      </c>
      <c r="Q69" s="37">
        <f t="shared" si="5"/>
        <v>0.45950000000000002</v>
      </c>
      <c r="R69" s="38" t="b">
        <f t="shared" si="6"/>
        <v>1</v>
      </c>
      <c r="S69" s="38" t="b">
        <f t="shared" si="7"/>
        <v>1</v>
      </c>
    </row>
    <row r="70" spans="1:19" ht="29.25" customHeight="1">
      <c r="A70" s="111">
        <v>68</v>
      </c>
      <c r="B70" s="120" t="s">
        <v>430</v>
      </c>
      <c r="C70" s="112" t="s">
        <v>41</v>
      </c>
      <c r="D70" s="120" t="s">
        <v>431</v>
      </c>
      <c r="E70" s="113" t="s">
        <v>432</v>
      </c>
      <c r="F70" s="111" t="s">
        <v>129</v>
      </c>
      <c r="G70" s="111" t="s">
        <v>433</v>
      </c>
      <c r="H70" s="114" t="s">
        <v>45</v>
      </c>
      <c r="I70" s="114">
        <v>5.96</v>
      </c>
      <c r="J70" s="114" t="s">
        <v>220</v>
      </c>
      <c r="K70" s="116">
        <v>3218849.46</v>
      </c>
      <c r="L70" s="117">
        <v>2208642.1</v>
      </c>
      <c r="M70" s="116">
        <v>1010207.36</v>
      </c>
      <c r="N70" s="118">
        <v>0.68620000000000003</v>
      </c>
      <c r="O70" s="117">
        <v>2208642.1</v>
      </c>
      <c r="P70" s="1" t="b">
        <f t="shared" ref="P70" si="8">L70=SUM(O70:O70)</f>
        <v>1</v>
      </c>
      <c r="Q70" s="37">
        <f t="shared" ref="Q70" si="9">ROUND(L70/K70,4)</f>
        <v>0.68620000000000003</v>
      </c>
      <c r="R70" s="38" t="b">
        <f t="shared" ref="R70" si="10">Q70=N70</f>
        <v>1</v>
      </c>
      <c r="S70" s="38" t="b">
        <f>K70=L70+M70</f>
        <v>1</v>
      </c>
    </row>
    <row r="71" spans="1:19" ht="29.25" customHeight="1">
      <c r="A71" s="111">
        <v>69</v>
      </c>
      <c r="B71" s="120" t="s">
        <v>438</v>
      </c>
      <c r="C71" s="112" t="s">
        <v>41</v>
      </c>
      <c r="D71" s="120" t="s">
        <v>385</v>
      </c>
      <c r="E71" s="113" t="s">
        <v>386</v>
      </c>
      <c r="F71" s="111" t="s">
        <v>204</v>
      </c>
      <c r="G71" s="111" t="s">
        <v>439</v>
      </c>
      <c r="H71" s="114" t="s">
        <v>45</v>
      </c>
      <c r="I71" s="114">
        <v>0.55000000000000004</v>
      </c>
      <c r="J71" s="114" t="s">
        <v>262</v>
      </c>
      <c r="K71" s="116">
        <v>184987</v>
      </c>
      <c r="L71" s="117">
        <v>129490.9</v>
      </c>
      <c r="M71" s="116">
        <v>55496.100000000006</v>
      </c>
      <c r="N71" s="118">
        <v>0.7</v>
      </c>
      <c r="O71" s="117">
        <v>129490.9</v>
      </c>
      <c r="P71" s="1" t="b">
        <f t="shared" ref="P71:P77" si="11">L71=SUM(O71:O71)</f>
        <v>1</v>
      </c>
      <c r="Q71" s="37">
        <f t="shared" ref="Q71:Q76" si="12">ROUND(L71/K71,4)</f>
        <v>0.7</v>
      </c>
      <c r="R71" s="38" t="b">
        <f t="shared" ref="R71:R76" si="13">Q71=N71</f>
        <v>1</v>
      </c>
      <c r="S71" s="38" t="b">
        <f t="shared" ref="S71:S76" si="14">K71=L71+M71</f>
        <v>1</v>
      </c>
    </row>
    <row r="72" spans="1:19" ht="29.25" customHeight="1">
      <c r="A72" s="111">
        <v>70</v>
      </c>
      <c r="B72" s="120" t="s">
        <v>464</v>
      </c>
      <c r="C72" s="112" t="s">
        <v>41</v>
      </c>
      <c r="D72" s="120" t="s">
        <v>264</v>
      </c>
      <c r="E72" s="113" t="s">
        <v>265</v>
      </c>
      <c r="F72" s="111" t="s">
        <v>204</v>
      </c>
      <c r="G72" s="111" t="s">
        <v>465</v>
      </c>
      <c r="H72" s="114" t="s">
        <v>45</v>
      </c>
      <c r="I72" s="114">
        <v>0.7</v>
      </c>
      <c r="J72" s="114" t="s">
        <v>516</v>
      </c>
      <c r="K72" s="116">
        <v>488300</v>
      </c>
      <c r="L72" s="117">
        <v>341810</v>
      </c>
      <c r="M72" s="116">
        <v>146490</v>
      </c>
      <c r="N72" s="118">
        <v>0.7</v>
      </c>
      <c r="O72" s="117">
        <v>341810</v>
      </c>
      <c r="P72" s="1" t="b">
        <f t="shared" si="11"/>
        <v>1</v>
      </c>
      <c r="Q72" s="37">
        <f t="shared" si="12"/>
        <v>0.7</v>
      </c>
      <c r="R72" s="38" t="b">
        <f t="shared" si="13"/>
        <v>1</v>
      </c>
      <c r="S72" s="38" t="b">
        <f t="shared" si="14"/>
        <v>1</v>
      </c>
    </row>
    <row r="73" spans="1:19" ht="29.25" customHeight="1">
      <c r="A73" s="111">
        <v>71</v>
      </c>
      <c r="B73" s="131" t="s">
        <v>384</v>
      </c>
      <c r="C73" s="132"/>
      <c r="D73" s="131" t="s">
        <v>385</v>
      </c>
      <c r="E73" s="133" t="s">
        <v>386</v>
      </c>
      <c r="F73" s="130" t="s">
        <v>204</v>
      </c>
      <c r="G73" s="130" t="s">
        <v>387</v>
      </c>
      <c r="H73" s="114"/>
      <c r="I73" s="114"/>
      <c r="J73" s="115" t="s">
        <v>510</v>
      </c>
      <c r="K73" s="116"/>
      <c r="L73" s="117"/>
      <c r="M73" s="116"/>
      <c r="N73" s="118"/>
      <c r="O73" s="117"/>
      <c r="P73" s="1" t="b">
        <f t="shared" si="11"/>
        <v>1</v>
      </c>
      <c r="Q73" s="37" t="e">
        <f t="shared" si="12"/>
        <v>#DIV/0!</v>
      </c>
      <c r="R73" s="38" t="e">
        <f t="shared" si="13"/>
        <v>#DIV/0!</v>
      </c>
      <c r="S73" s="38" t="b">
        <f t="shared" si="14"/>
        <v>1</v>
      </c>
    </row>
    <row r="74" spans="1:19" ht="29.25" customHeight="1">
      <c r="A74" s="111">
        <v>72</v>
      </c>
      <c r="B74" s="120" t="s">
        <v>413</v>
      </c>
      <c r="C74" s="112" t="s">
        <v>41</v>
      </c>
      <c r="D74" s="120" t="s">
        <v>414</v>
      </c>
      <c r="E74" s="113" t="s">
        <v>415</v>
      </c>
      <c r="F74" s="111" t="s">
        <v>240</v>
      </c>
      <c r="G74" s="111" t="s">
        <v>416</v>
      </c>
      <c r="H74" s="114" t="s">
        <v>45</v>
      </c>
      <c r="I74" s="114">
        <v>1.02</v>
      </c>
      <c r="J74" s="114" t="s">
        <v>262</v>
      </c>
      <c r="K74" s="116">
        <v>2300000</v>
      </c>
      <c r="L74" s="117">
        <v>1150000</v>
      </c>
      <c r="M74" s="116">
        <v>1150000</v>
      </c>
      <c r="N74" s="118">
        <v>0.5</v>
      </c>
      <c r="O74" s="117">
        <v>1150000</v>
      </c>
      <c r="P74" s="1" t="b">
        <f t="shared" si="11"/>
        <v>1</v>
      </c>
      <c r="Q74" s="37">
        <f t="shared" si="12"/>
        <v>0.5</v>
      </c>
      <c r="R74" s="38" t="b">
        <f t="shared" si="13"/>
        <v>1</v>
      </c>
      <c r="S74" s="38" t="b">
        <f t="shared" si="14"/>
        <v>1</v>
      </c>
    </row>
    <row r="75" spans="1:19" ht="29.25" customHeight="1">
      <c r="A75" s="111">
        <v>73</v>
      </c>
      <c r="B75" s="120" t="s">
        <v>448</v>
      </c>
      <c r="C75" s="112" t="s">
        <v>41</v>
      </c>
      <c r="D75" s="120" t="s">
        <v>449</v>
      </c>
      <c r="E75" s="113" t="s">
        <v>450</v>
      </c>
      <c r="F75" s="111" t="s">
        <v>213</v>
      </c>
      <c r="G75" s="111" t="s">
        <v>451</v>
      </c>
      <c r="H75" s="114" t="s">
        <v>45</v>
      </c>
      <c r="I75" s="114">
        <v>0.61</v>
      </c>
      <c r="J75" s="114" t="s">
        <v>262</v>
      </c>
      <c r="K75" s="116">
        <v>1240967</v>
      </c>
      <c r="L75" s="117">
        <v>620483</v>
      </c>
      <c r="M75" s="116">
        <v>620484</v>
      </c>
      <c r="N75" s="118">
        <v>0.5</v>
      </c>
      <c r="O75" s="117">
        <v>620483</v>
      </c>
      <c r="P75" s="1" t="b">
        <f t="shared" si="11"/>
        <v>1</v>
      </c>
      <c r="Q75" s="37">
        <f t="shared" si="12"/>
        <v>0.5</v>
      </c>
      <c r="R75" s="38" t="b">
        <f t="shared" si="13"/>
        <v>1</v>
      </c>
      <c r="S75" s="38" t="b">
        <f t="shared" si="14"/>
        <v>1</v>
      </c>
    </row>
    <row r="76" spans="1:19" ht="29.25" customHeight="1">
      <c r="A76" s="111">
        <v>74</v>
      </c>
      <c r="B76" s="120" t="s">
        <v>452</v>
      </c>
      <c r="C76" s="112" t="s">
        <v>41</v>
      </c>
      <c r="D76" s="120" t="s">
        <v>234</v>
      </c>
      <c r="E76" s="113" t="s">
        <v>235</v>
      </c>
      <c r="F76" s="111" t="s">
        <v>204</v>
      </c>
      <c r="G76" s="111" t="s">
        <v>453</v>
      </c>
      <c r="H76" s="114" t="s">
        <v>45</v>
      </c>
      <c r="I76" s="114">
        <v>0.17</v>
      </c>
      <c r="J76" s="114" t="s">
        <v>262</v>
      </c>
      <c r="K76" s="116">
        <v>518000</v>
      </c>
      <c r="L76" s="117">
        <v>259000</v>
      </c>
      <c r="M76" s="116">
        <v>259000</v>
      </c>
      <c r="N76" s="118">
        <v>0.5</v>
      </c>
      <c r="O76" s="117">
        <v>259000</v>
      </c>
      <c r="P76" s="1" t="b">
        <f t="shared" si="11"/>
        <v>1</v>
      </c>
      <c r="Q76" s="37">
        <f t="shared" si="12"/>
        <v>0.5</v>
      </c>
      <c r="R76" s="38" t="b">
        <f t="shared" si="13"/>
        <v>1</v>
      </c>
      <c r="S76" s="38" t="b">
        <f t="shared" si="14"/>
        <v>1</v>
      </c>
    </row>
    <row r="77" spans="1:19" ht="29.25" customHeight="1">
      <c r="A77" s="121" t="s">
        <v>509</v>
      </c>
      <c r="B77" s="122" t="s">
        <v>454</v>
      </c>
      <c r="C77" s="123" t="s">
        <v>41</v>
      </c>
      <c r="D77" s="122" t="s">
        <v>455</v>
      </c>
      <c r="E77" s="124" t="s">
        <v>456</v>
      </c>
      <c r="F77" s="121" t="s">
        <v>213</v>
      </c>
      <c r="G77" s="121" t="s">
        <v>457</v>
      </c>
      <c r="H77" s="121" t="s">
        <v>45</v>
      </c>
      <c r="I77" s="125">
        <v>1.27</v>
      </c>
      <c r="J77" s="126" t="s">
        <v>262</v>
      </c>
      <c r="K77" s="127">
        <v>1333000</v>
      </c>
      <c r="L77" s="128">
        <v>396765</v>
      </c>
      <c r="M77" s="127">
        <v>936235</v>
      </c>
      <c r="N77" s="129">
        <v>0.5</v>
      </c>
      <c r="O77" s="128">
        <v>396765</v>
      </c>
      <c r="P77" s="1" t="b">
        <f t="shared" si="11"/>
        <v>1</v>
      </c>
      <c r="Q77" s="37">
        <f t="shared" si="5"/>
        <v>0.29759999999999998</v>
      </c>
      <c r="R77" s="38" t="b">
        <f t="shared" si="6"/>
        <v>0</v>
      </c>
      <c r="S77" s="38" t="b">
        <f t="shared" si="7"/>
        <v>1</v>
      </c>
    </row>
    <row r="78" spans="1:19" ht="20.100000000000001" customHeight="1">
      <c r="A78" s="154" t="s">
        <v>35</v>
      </c>
      <c r="B78" s="154"/>
      <c r="C78" s="154"/>
      <c r="D78" s="154"/>
      <c r="E78" s="154"/>
      <c r="F78" s="154"/>
      <c r="G78" s="154"/>
      <c r="H78" s="154"/>
      <c r="I78" s="139">
        <f>SUM(I3:I77)</f>
        <v>62.220000000000006</v>
      </c>
      <c r="J78" s="40" t="s">
        <v>12</v>
      </c>
      <c r="K78" s="68">
        <f>SUM(K3:K77)</f>
        <v>65107383.230000004</v>
      </c>
      <c r="L78" s="68">
        <f>SUM(L3:L77)</f>
        <v>32598516</v>
      </c>
      <c r="M78" s="68">
        <f>SUM(M3:M77)</f>
        <v>32508867.23</v>
      </c>
      <c r="N78" s="41" t="s">
        <v>12</v>
      </c>
      <c r="O78" s="69">
        <f>SUM(O3:O77)</f>
        <v>32598516</v>
      </c>
      <c r="P78" s="1" t="b">
        <f t="shared" si="0"/>
        <v>1</v>
      </c>
      <c r="Q78" s="37">
        <f t="shared" si="2"/>
        <v>0.50070000000000003</v>
      </c>
      <c r="R78" s="38" t="s">
        <v>12</v>
      </c>
      <c r="S78" s="38" t="b">
        <f t="shared" si="1"/>
        <v>1</v>
      </c>
    </row>
    <row r="79" spans="1:19">
      <c r="A79" s="31"/>
      <c r="B79" s="31"/>
      <c r="C79" s="31"/>
      <c r="D79" s="31"/>
      <c r="E79" s="31"/>
      <c r="F79" s="31"/>
      <c r="G79" s="31"/>
      <c r="H79" s="31"/>
    </row>
    <row r="80" spans="1:19">
      <c r="A80" s="30" t="s">
        <v>36</v>
      </c>
      <c r="B80" s="30"/>
      <c r="C80" s="30"/>
      <c r="D80" s="30"/>
      <c r="E80" s="30"/>
      <c r="F80" s="30"/>
      <c r="G80" s="30"/>
      <c r="H80" s="30"/>
      <c r="I80" s="13"/>
      <c r="J80" s="13"/>
      <c r="K80" s="5"/>
      <c r="L80" s="13"/>
      <c r="M80" s="13"/>
      <c r="O80" s="13"/>
      <c r="P80" s="1"/>
      <c r="S80" s="38"/>
    </row>
    <row r="81" spans="1:16" ht="28.5" customHeight="1">
      <c r="A81" s="150" t="s">
        <v>32</v>
      </c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"/>
    </row>
    <row r="82" spans="1:16">
      <c r="B82" s="32"/>
      <c r="C82" s="32"/>
      <c r="D82" s="32"/>
      <c r="E82" s="32"/>
      <c r="F82" s="32"/>
      <c r="G82" s="32"/>
      <c r="H82" s="32"/>
      <c r="K82" s="27"/>
    </row>
  </sheetData>
  <autoFilter ref="A1:S78" xr:uid="{F5C07E2D-B61B-4BE1-A098-B45901B41009}"/>
  <mergeCells count="16">
    <mergeCell ref="N1:N2"/>
    <mergeCell ref="A78:H78"/>
    <mergeCell ref="A81:O81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78">
    <cfRule type="cellIs" dxfId="11" priority="5" operator="equal">
      <formula>FALSE</formula>
    </cfRule>
  </conditionalFormatting>
  <conditionalFormatting sqref="P3:R78">
    <cfRule type="containsText" dxfId="10" priority="3" operator="containsText" text="fałsz">
      <formula>NOT(ISERROR(SEARCH("fałsz",P3)))</formula>
    </cfRule>
  </conditionalFormatting>
  <conditionalFormatting sqref="S80">
    <cfRule type="cellIs" dxfId="9" priority="2" operator="equal">
      <formula>FALSE</formula>
    </cfRule>
  </conditionalFormatting>
  <conditionalFormatting sqref="S80">
    <cfRule type="cellIs" dxfId="8" priority="1" operator="equal">
      <formula>FALSE</formula>
    </cfRule>
  </conditionalFormatting>
  <dataValidations count="3">
    <dataValidation type="list" allowBlank="1" showInputMessage="1" showErrorMessage="1" sqref="C3:C69 C77" xr:uid="{A020DFEA-8D35-4554-8B3A-23A9A93182D1}">
      <formula1>"N,K,W"</formula1>
    </dataValidation>
    <dataValidation type="list" allowBlank="1" showInputMessage="1" showErrorMessage="1" sqref="H3:H69 H77" xr:uid="{E55BEC6C-2947-47B7-8A8E-B07A00113F53}">
      <formula1>"B,P,R"</formula1>
    </dataValidation>
    <dataValidation type="list" allowBlank="1" showInputMessage="1" showErrorMessage="1" sqref="C70:C76" xr:uid="{A0C8553B-681C-4D75-8036-9F7A816E09D5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Pomorskie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16"/>
  <sheetViews>
    <sheetView showGridLines="0" view="pageBreakPreview" zoomScale="85" zoomScaleNormal="78" zoomScaleSheetLayoutView="85" workbookViewId="0">
      <selection activeCell="J10" sqref="J10"/>
    </sheetView>
  </sheetViews>
  <sheetFormatPr defaultColWidth="9.140625" defaultRowHeight="15"/>
  <cols>
    <col min="1" max="1" width="5" style="3" customWidth="1"/>
    <col min="2" max="2" width="15.7109375" style="3" customWidth="1"/>
    <col min="3" max="3" width="8" style="3" customWidth="1"/>
    <col min="4" max="4" width="14.7109375" style="3" customWidth="1"/>
    <col min="5" max="5" width="8.7109375" style="3" customWidth="1"/>
    <col min="6" max="6" width="71.28515625" style="3" customWidth="1"/>
    <col min="7" max="7" width="6.85546875" style="3" customWidth="1"/>
    <col min="8" max="8" width="8.28515625" style="3" customWidth="1"/>
    <col min="9" max="9" width="13" style="3" customWidth="1"/>
    <col min="10" max="10" width="13.7109375" style="4" customWidth="1"/>
    <col min="11" max="11" width="13.85546875" style="3" customWidth="1"/>
    <col min="12" max="12" width="15.7109375" style="3" customWidth="1"/>
    <col min="13" max="13" width="9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>
      <c r="A1" s="149" t="s">
        <v>4</v>
      </c>
      <c r="B1" s="149" t="s">
        <v>5</v>
      </c>
      <c r="C1" s="155" t="s">
        <v>38</v>
      </c>
      <c r="D1" s="151" t="s">
        <v>6</v>
      </c>
      <c r="E1" s="151" t="s">
        <v>25</v>
      </c>
      <c r="F1" s="151" t="s">
        <v>7</v>
      </c>
      <c r="G1" s="149" t="s">
        <v>20</v>
      </c>
      <c r="H1" s="149" t="s">
        <v>8</v>
      </c>
      <c r="I1" s="149" t="s">
        <v>19</v>
      </c>
      <c r="J1" s="153" t="s">
        <v>9</v>
      </c>
      <c r="K1" s="149" t="s">
        <v>14</v>
      </c>
      <c r="L1" s="151" t="s">
        <v>11</v>
      </c>
      <c r="M1" s="149" t="s">
        <v>10</v>
      </c>
      <c r="N1" s="43" t="s">
        <v>37</v>
      </c>
      <c r="O1" s="1"/>
    </row>
    <row r="2" spans="1:18" ht="33.75" customHeight="1">
      <c r="A2" s="149"/>
      <c r="B2" s="149"/>
      <c r="C2" s="156"/>
      <c r="D2" s="152"/>
      <c r="E2" s="152"/>
      <c r="F2" s="152"/>
      <c r="G2" s="149"/>
      <c r="H2" s="149"/>
      <c r="I2" s="149"/>
      <c r="J2" s="153"/>
      <c r="K2" s="149"/>
      <c r="L2" s="152"/>
      <c r="M2" s="149"/>
      <c r="N2" s="43">
        <v>2023</v>
      </c>
      <c r="O2" s="1" t="s">
        <v>21</v>
      </c>
      <c r="P2" s="1" t="s">
        <v>22</v>
      </c>
      <c r="Q2" s="1" t="s">
        <v>23</v>
      </c>
      <c r="R2" s="36" t="s">
        <v>24</v>
      </c>
    </row>
    <row r="3" spans="1:18" ht="28.5" customHeight="1">
      <c r="A3" s="58">
        <v>1</v>
      </c>
      <c r="B3" s="58" t="s">
        <v>389</v>
      </c>
      <c r="C3" s="59" t="s">
        <v>41</v>
      </c>
      <c r="D3" s="60" t="s">
        <v>390</v>
      </c>
      <c r="E3" s="60">
        <v>2262011</v>
      </c>
      <c r="F3" s="58" t="s">
        <v>391</v>
      </c>
      <c r="G3" s="58" t="s">
        <v>45</v>
      </c>
      <c r="H3" s="71">
        <v>0.55000000000000004</v>
      </c>
      <c r="I3" s="71" t="s">
        <v>51</v>
      </c>
      <c r="J3" s="72">
        <v>3353000</v>
      </c>
      <c r="K3" s="63">
        <v>1676500</v>
      </c>
      <c r="L3" s="64">
        <v>1676500</v>
      </c>
      <c r="M3" s="65">
        <v>0.5</v>
      </c>
      <c r="N3" s="63">
        <v>1676500</v>
      </c>
      <c r="O3" s="1" t="b">
        <f t="shared" ref="O3:O12" si="0">K3=SUM(N3:N3)</f>
        <v>1</v>
      </c>
      <c r="P3" s="37">
        <f t="shared" ref="P3:P12" si="1">ROUND(K3/J3,4)</f>
        <v>0.5</v>
      </c>
      <c r="Q3" s="38" t="b">
        <f t="shared" ref="Q3:Q11" si="2">P3=M3</f>
        <v>1</v>
      </c>
      <c r="R3" s="38" t="b">
        <f t="shared" ref="R3:R12" si="3">J3=K3+L3</f>
        <v>1</v>
      </c>
    </row>
    <row r="4" spans="1:18" ht="28.5" customHeight="1">
      <c r="A4" s="58">
        <v>2</v>
      </c>
      <c r="B4" s="58" t="s">
        <v>392</v>
      </c>
      <c r="C4" s="59" t="s">
        <v>41</v>
      </c>
      <c r="D4" s="60" t="s">
        <v>393</v>
      </c>
      <c r="E4" s="60" t="s">
        <v>394</v>
      </c>
      <c r="F4" s="58" t="s">
        <v>395</v>
      </c>
      <c r="G4" s="58" t="s">
        <v>45</v>
      </c>
      <c r="H4" s="71">
        <v>0.82</v>
      </c>
      <c r="I4" s="71" t="s">
        <v>73</v>
      </c>
      <c r="J4" s="72">
        <v>775964</v>
      </c>
      <c r="K4" s="63">
        <v>387982</v>
      </c>
      <c r="L4" s="64">
        <v>387982</v>
      </c>
      <c r="M4" s="65">
        <v>0.5</v>
      </c>
      <c r="N4" s="63">
        <v>387982</v>
      </c>
      <c r="O4" s="1" t="b">
        <f t="shared" si="0"/>
        <v>1</v>
      </c>
      <c r="P4" s="37">
        <f t="shared" si="1"/>
        <v>0.5</v>
      </c>
      <c r="Q4" s="38" t="b">
        <f t="shared" si="2"/>
        <v>1</v>
      </c>
      <c r="R4" s="38" t="b">
        <f t="shared" si="3"/>
        <v>1</v>
      </c>
    </row>
    <row r="5" spans="1:18" ht="28.5" customHeight="1">
      <c r="A5" s="58">
        <v>3</v>
      </c>
      <c r="B5" s="58" t="s">
        <v>396</v>
      </c>
      <c r="C5" s="59" t="s">
        <v>41</v>
      </c>
      <c r="D5" s="60" t="s">
        <v>102</v>
      </c>
      <c r="E5" s="60" t="s">
        <v>103</v>
      </c>
      <c r="F5" s="58" t="s">
        <v>397</v>
      </c>
      <c r="G5" s="58" t="s">
        <v>45</v>
      </c>
      <c r="H5" s="71">
        <v>2.86</v>
      </c>
      <c r="I5" s="71" t="s">
        <v>350</v>
      </c>
      <c r="J5" s="72">
        <v>2043370</v>
      </c>
      <c r="K5" s="63">
        <v>1021685</v>
      </c>
      <c r="L5" s="64">
        <v>1021685</v>
      </c>
      <c r="M5" s="65">
        <v>0.5</v>
      </c>
      <c r="N5" s="63">
        <v>1021685</v>
      </c>
      <c r="O5" s="1" t="b">
        <f t="shared" si="0"/>
        <v>1</v>
      </c>
      <c r="P5" s="37">
        <f t="shared" si="1"/>
        <v>0.5</v>
      </c>
      <c r="Q5" s="38" t="b">
        <f t="shared" si="2"/>
        <v>1</v>
      </c>
      <c r="R5" s="38" t="b">
        <f t="shared" si="3"/>
        <v>1</v>
      </c>
    </row>
    <row r="6" spans="1:18" ht="28.5" customHeight="1">
      <c r="A6" s="58">
        <v>4</v>
      </c>
      <c r="B6" s="58" t="s">
        <v>398</v>
      </c>
      <c r="C6" s="59" t="s">
        <v>41</v>
      </c>
      <c r="D6" s="60" t="s">
        <v>399</v>
      </c>
      <c r="E6" s="60" t="s">
        <v>400</v>
      </c>
      <c r="F6" s="58" t="s">
        <v>401</v>
      </c>
      <c r="G6" s="58" t="s">
        <v>45</v>
      </c>
      <c r="H6" s="71">
        <v>1.02</v>
      </c>
      <c r="I6" s="71" t="s">
        <v>315</v>
      </c>
      <c r="J6" s="72">
        <v>2800000</v>
      </c>
      <c r="K6" s="63">
        <v>1400000</v>
      </c>
      <c r="L6" s="64">
        <v>1400000</v>
      </c>
      <c r="M6" s="65">
        <v>0.5</v>
      </c>
      <c r="N6" s="63">
        <v>1400000</v>
      </c>
      <c r="O6" s="1" t="b">
        <f t="shared" si="0"/>
        <v>1</v>
      </c>
      <c r="P6" s="37">
        <f t="shared" si="1"/>
        <v>0.5</v>
      </c>
      <c r="Q6" s="38" t="b">
        <f t="shared" si="2"/>
        <v>1</v>
      </c>
      <c r="R6" s="38" t="b">
        <f t="shared" si="3"/>
        <v>1</v>
      </c>
    </row>
    <row r="7" spans="1:18" ht="28.5" customHeight="1">
      <c r="A7" s="58">
        <v>5</v>
      </c>
      <c r="B7" s="58" t="s">
        <v>402</v>
      </c>
      <c r="C7" s="59" t="s">
        <v>41</v>
      </c>
      <c r="D7" s="60" t="s">
        <v>63</v>
      </c>
      <c r="E7" s="60" t="s">
        <v>64</v>
      </c>
      <c r="F7" s="58" t="s">
        <v>403</v>
      </c>
      <c r="G7" s="58" t="s">
        <v>45</v>
      </c>
      <c r="H7" s="73">
        <v>0.17</v>
      </c>
      <c r="I7" s="73" t="s">
        <v>404</v>
      </c>
      <c r="J7" s="72">
        <v>2000000</v>
      </c>
      <c r="K7" s="63">
        <v>1000000</v>
      </c>
      <c r="L7" s="64">
        <v>1000000</v>
      </c>
      <c r="M7" s="65">
        <v>0.5</v>
      </c>
      <c r="N7" s="63">
        <v>1000000</v>
      </c>
      <c r="O7" s="1" t="b">
        <f t="shared" si="0"/>
        <v>1</v>
      </c>
      <c r="P7" s="37">
        <f t="shared" si="1"/>
        <v>0.5</v>
      </c>
      <c r="Q7" s="38" t="b">
        <f t="shared" si="2"/>
        <v>1</v>
      </c>
      <c r="R7" s="38" t="b">
        <f t="shared" si="3"/>
        <v>1</v>
      </c>
    </row>
    <row r="8" spans="1:18" ht="28.5" customHeight="1">
      <c r="A8" s="58">
        <v>6</v>
      </c>
      <c r="B8" s="58" t="s">
        <v>405</v>
      </c>
      <c r="C8" s="59" t="s">
        <v>41</v>
      </c>
      <c r="D8" s="60" t="s">
        <v>48</v>
      </c>
      <c r="E8" s="60" t="s">
        <v>49</v>
      </c>
      <c r="F8" s="58" t="s">
        <v>406</v>
      </c>
      <c r="G8" s="58" t="s">
        <v>45</v>
      </c>
      <c r="H8" s="73">
        <v>6.37</v>
      </c>
      <c r="I8" s="73" t="s">
        <v>51</v>
      </c>
      <c r="J8" s="72">
        <v>8217561</v>
      </c>
      <c r="K8" s="63">
        <v>4108780</v>
      </c>
      <c r="L8" s="64">
        <v>4108781</v>
      </c>
      <c r="M8" s="65">
        <v>0.5</v>
      </c>
      <c r="N8" s="63">
        <v>4108780</v>
      </c>
      <c r="O8" s="1" t="b">
        <f t="shared" si="0"/>
        <v>1</v>
      </c>
      <c r="P8" s="37">
        <f t="shared" si="1"/>
        <v>0.5</v>
      </c>
      <c r="Q8" s="38" t="b">
        <f t="shared" si="2"/>
        <v>1</v>
      </c>
      <c r="R8" s="38" t="b">
        <f t="shared" si="3"/>
        <v>1</v>
      </c>
    </row>
    <row r="9" spans="1:18" ht="28.5" customHeight="1">
      <c r="A9" s="58">
        <v>7</v>
      </c>
      <c r="B9" s="58" t="s">
        <v>407</v>
      </c>
      <c r="C9" s="59" t="s">
        <v>41</v>
      </c>
      <c r="D9" s="60" t="s">
        <v>92</v>
      </c>
      <c r="E9" s="60" t="s">
        <v>93</v>
      </c>
      <c r="F9" s="58" t="s">
        <v>408</v>
      </c>
      <c r="G9" s="58" t="s">
        <v>45</v>
      </c>
      <c r="H9" s="71">
        <v>0.87</v>
      </c>
      <c r="I9" s="71" t="s">
        <v>105</v>
      </c>
      <c r="J9" s="72">
        <v>600923</v>
      </c>
      <c r="K9" s="63">
        <v>300461</v>
      </c>
      <c r="L9" s="64">
        <v>300462</v>
      </c>
      <c r="M9" s="65">
        <v>0.5</v>
      </c>
      <c r="N9" s="63">
        <v>300461</v>
      </c>
      <c r="O9" s="1" t="b">
        <f t="shared" si="0"/>
        <v>1</v>
      </c>
      <c r="P9" s="37">
        <f t="shared" si="1"/>
        <v>0.5</v>
      </c>
      <c r="Q9" s="38" t="b">
        <f t="shared" si="2"/>
        <v>1</v>
      </c>
      <c r="R9" s="38" t="b">
        <f t="shared" si="3"/>
        <v>1</v>
      </c>
    </row>
    <row r="10" spans="1:18" ht="28.5" customHeight="1">
      <c r="A10" s="58">
        <v>8</v>
      </c>
      <c r="B10" s="58" t="s">
        <v>409</v>
      </c>
      <c r="C10" s="59" t="s">
        <v>41</v>
      </c>
      <c r="D10" s="60" t="s">
        <v>393</v>
      </c>
      <c r="E10" s="60" t="s">
        <v>394</v>
      </c>
      <c r="F10" s="58" t="s">
        <v>410</v>
      </c>
      <c r="G10" s="58" t="s">
        <v>45</v>
      </c>
      <c r="H10" s="71">
        <v>0.5</v>
      </c>
      <c r="I10" s="71" t="s">
        <v>73</v>
      </c>
      <c r="J10" s="72">
        <v>467700</v>
      </c>
      <c r="K10" s="63">
        <v>233850</v>
      </c>
      <c r="L10" s="64">
        <v>233850</v>
      </c>
      <c r="M10" s="65">
        <v>0.5</v>
      </c>
      <c r="N10" s="63">
        <v>233850</v>
      </c>
      <c r="O10" s="1" t="b">
        <f t="shared" si="0"/>
        <v>1</v>
      </c>
      <c r="P10" s="37">
        <f t="shared" si="1"/>
        <v>0.5</v>
      </c>
      <c r="Q10" s="38" t="b">
        <f t="shared" si="2"/>
        <v>1</v>
      </c>
      <c r="R10" s="38" t="b">
        <f t="shared" si="3"/>
        <v>1</v>
      </c>
    </row>
    <row r="11" spans="1:18" ht="28.5" customHeight="1">
      <c r="A11" s="58">
        <v>9</v>
      </c>
      <c r="B11" s="58" t="s">
        <v>411</v>
      </c>
      <c r="C11" s="59" t="s">
        <v>41</v>
      </c>
      <c r="D11" s="60" t="s">
        <v>53</v>
      </c>
      <c r="E11" s="60" t="s">
        <v>54</v>
      </c>
      <c r="F11" s="58" t="s">
        <v>412</v>
      </c>
      <c r="G11" s="58" t="s">
        <v>45</v>
      </c>
      <c r="H11" s="71">
        <v>1.61</v>
      </c>
      <c r="I11" s="71" t="s">
        <v>56</v>
      </c>
      <c r="J11" s="72">
        <v>3376948</v>
      </c>
      <c r="K11" s="63">
        <v>1688474</v>
      </c>
      <c r="L11" s="64">
        <v>1688474</v>
      </c>
      <c r="M11" s="65">
        <v>0.5</v>
      </c>
      <c r="N11" s="63">
        <v>1688474</v>
      </c>
      <c r="O11" s="1" t="b">
        <f t="shared" si="0"/>
        <v>1</v>
      </c>
      <c r="P11" s="37">
        <f t="shared" si="1"/>
        <v>0.5</v>
      </c>
      <c r="Q11" s="38" t="b">
        <f t="shared" si="2"/>
        <v>1</v>
      </c>
      <c r="R11" s="38" t="b">
        <f t="shared" si="3"/>
        <v>1</v>
      </c>
    </row>
    <row r="12" spans="1:18" ht="20.100000000000001" customHeight="1">
      <c r="A12" s="154" t="s">
        <v>35</v>
      </c>
      <c r="B12" s="154"/>
      <c r="C12" s="154"/>
      <c r="D12" s="154"/>
      <c r="E12" s="154"/>
      <c r="F12" s="154"/>
      <c r="G12" s="154"/>
      <c r="H12" s="39">
        <f>SUM(H3:H11)</f>
        <v>14.769999999999998</v>
      </c>
      <c r="I12" s="40" t="s">
        <v>12</v>
      </c>
      <c r="J12" s="68">
        <f>SUM(J3:J11)</f>
        <v>23635466</v>
      </c>
      <c r="K12" s="68">
        <f>SUM(K3:K11)</f>
        <v>11817732</v>
      </c>
      <c r="L12" s="68">
        <f>SUM(L3:L11)</f>
        <v>11817734</v>
      </c>
      <c r="M12" s="41" t="s">
        <v>12</v>
      </c>
      <c r="N12" s="69">
        <f>SUM(N3:N11)</f>
        <v>11817732</v>
      </c>
      <c r="O12" s="1" t="b">
        <f t="shared" si="0"/>
        <v>1</v>
      </c>
      <c r="P12" s="37">
        <f t="shared" si="1"/>
        <v>0.5</v>
      </c>
      <c r="Q12" s="38" t="s">
        <v>12</v>
      </c>
      <c r="R12" s="38" t="b">
        <f t="shared" si="3"/>
        <v>1</v>
      </c>
    </row>
    <row r="13" spans="1:18">
      <c r="A13" s="31"/>
      <c r="B13" s="31"/>
      <c r="C13" s="31"/>
      <c r="D13" s="31"/>
      <c r="E13" s="31"/>
      <c r="F13" s="31"/>
      <c r="G13" s="31"/>
    </row>
    <row r="14" spans="1:18">
      <c r="A14" s="30" t="s">
        <v>36</v>
      </c>
      <c r="B14" s="30"/>
      <c r="C14" s="30"/>
      <c r="D14" s="30"/>
      <c r="E14" s="30"/>
      <c r="F14" s="30"/>
      <c r="G14" s="30"/>
      <c r="H14" s="13"/>
      <c r="I14" s="13"/>
      <c r="J14" s="5"/>
      <c r="K14" s="13"/>
      <c r="L14" s="13"/>
      <c r="N14" s="13"/>
      <c r="O14" s="1"/>
      <c r="R14" s="38"/>
    </row>
    <row r="15" spans="1:18" ht="28.5" customHeight="1">
      <c r="A15" s="150" t="s">
        <v>32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"/>
    </row>
    <row r="16" spans="1:18">
      <c r="B16" s="32"/>
      <c r="C16" s="32"/>
      <c r="D16" s="32"/>
      <c r="E16" s="32"/>
      <c r="F16" s="32"/>
      <c r="G16" s="32"/>
      <c r="J16" s="27"/>
    </row>
  </sheetData>
  <mergeCells count="15">
    <mergeCell ref="M1:M2"/>
    <mergeCell ref="A12:G12"/>
    <mergeCell ref="A15:N1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12">
    <cfRule type="cellIs" dxfId="7" priority="5" operator="equal">
      <formula>FALSE</formula>
    </cfRule>
  </conditionalFormatting>
  <conditionalFormatting sqref="O3:Q12">
    <cfRule type="containsText" dxfId="6" priority="3" operator="containsText" text="fałsz">
      <formula>NOT(ISERROR(SEARCH("fałsz",O3)))</formula>
    </cfRule>
  </conditionalFormatting>
  <conditionalFormatting sqref="R14">
    <cfRule type="cellIs" dxfId="5" priority="2" operator="equal">
      <formula>FALSE</formula>
    </cfRule>
  </conditionalFormatting>
  <conditionalFormatting sqref="R14">
    <cfRule type="cellIs" dxfId="4" priority="1" operator="equal">
      <formula>FALSE</formula>
    </cfRule>
  </conditionalFormatting>
  <dataValidations count="2">
    <dataValidation type="list" allowBlank="1" showInputMessage="1" showErrorMessage="1" sqref="G3:G11" xr:uid="{6CC7B964-4AF8-4E8C-8DFB-CECA37571F4A}">
      <formula1>"B,P,R"</formula1>
    </dataValidation>
    <dataValidation type="list" allowBlank="1" showInputMessage="1" showErrorMessage="1" sqref="C3:C11" xr:uid="{C32D5AE5-6589-4EB1-8918-5D695E12BAD3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33"/>
  <sheetViews>
    <sheetView showGridLines="0" view="pageBreakPreview" zoomScale="85" zoomScaleNormal="78" zoomScaleSheetLayoutView="85" workbookViewId="0">
      <selection activeCell="B11" sqref="B11"/>
    </sheetView>
  </sheetViews>
  <sheetFormatPr defaultColWidth="9.140625" defaultRowHeight="15"/>
  <cols>
    <col min="1" max="1" width="6" style="3" customWidth="1"/>
    <col min="2" max="2" width="15.42578125" style="3" customWidth="1"/>
    <col min="3" max="3" width="8.5703125" style="3" customWidth="1"/>
    <col min="4" max="4" width="16.5703125" style="3" customWidth="1"/>
    <col min="5" max="5" width="8.5703125" style="3" customWidth="1"/>
    <col min="6" max="6" width="11" style="3" customWidth="1"/>
    <col min="7" max="7" width="57.42578125" style="3" customWidth="1"/>
    <col min="8" max="8" width="7.28515625" style="3" customWidth="1"/>
    <col min="9" max="9" width="8.140625" style="3" customWidth="1"/>
    <col min="10" max="10" width="13" style="3" customWidth="1"/>
    <col min="11" max="11" width="14.28515625" style="4" customWidth="1"/>
    <col min="12" max="12" width="14.85546875" style="3" customWidth="1"/>
    <col min="13" max="13" width="15.7109375" style="3" customWidth="1"/>
    <col min="14" max="14" width="9.42578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149" t="s">
        <v>4</v>
      </c>
      <c r="B1" s="149" t="s">
        <v>5</v>
      </c>
      <c r="C1" s="155" t="s">
        <v>38</v>
      </c>
      <c r="D1" s="151" t="s">
        <v>6</v>
      </c>
      <c r="E1" s="151" t="s">
        <v>25</v>
      </c>
      <c r="F1" s="151" t="s">
        <v>13</v>
      </c>
      <c r="G1" s="151" t="s">
        <v>7</v>
      </c>
      <c r="H1" s="149" t="s">
        <v>20</v>
      </c>
      <c r="I1" s="149" t="s">
        <v>8</v>
      </c>
      <c r="J1" s="149" t="s">
        <v>19</v>
      </c>
      <c r="K1" s="153" t="s">
        <v>507</v>
      </c>
      <c r="L1" s="149" t="s">
        <v>14</v>
      </c>
      <c r="M1" s="151" t="s">
        <v>11</v>
      </c>
      <c r="N1" s="149" t="s">
        <v>10</v>
      </c>
      <c r="O1" s="43" t="s">
        <v>37</v>
      </c>
      <c r="P1" s="1"/>
    </row>
    <row r="2" spans="1:19" ht="33.75" customHeight="1">
      <c r="A2" s="149"/>
      <c r="B2" s="149"/>
      <c r="C2" s="156"/>
      <c r="D2" s="152"/>
      <c r="E2" s="152"/>
      <c r="F2" s="152"/>
      <c r="G2" s="152"/>
      <c r="H2" s="149"/>
      <c r="I2" s="149"/>
      <c r="J2" s="149"/>
      <c r="K2" s="153"/>
      <c r="L2" s="149"/>
      <c r="M2" s="152"/>
      <c r="N2" s="149"/>
      <c r="O2" s="43">
        <v>2023</v>
      </c>
      <c r="P2" s="1" t="s">
        <v>21</v>
      </c>
      <c r="Q2" s="1" t="s">
        <v>22</v>
      </c>
      <c r="R2" s="1" t="s">
        <v>23</v>
      </c>
      <c r="S2" s="36" t="s">
        <v>24</v>
      </c>
    </row>
    <row r="3" spans="1:19" ht="30" customHeight="1">
      <c r="A3" s="58">
        <v>1</v>
      </c>
      <c r="B3" s="70" t="s">
        <v>413</v>
      </c>
      <c r="C3" s="59"/>
      <c r="D3" s="120" t="s">
        <v>414</v>
      </c>
      <c r="E3" s="60" t="s">
        <v>415</v>
      </c>
      <c r="F3" s="58" t="s">
        <v>240</v>
      </c>
      <c r="G3" s="58" t="s">
        <v>416</v>
      </c>
      <c r="H3" s="61"/>
      <c r="I3" s="61"/>
      <c r="J3" s="61" t="s">
        <v>511</v>
      </c>
      <c r="K3" s="64"/>
      <c r="L3" s="63"/>
      <c r="M3" s="64"/>
      <c r="N3" s="65"/>
      <c r="O3" s="63"/>
      <c r="P3" s="1" t="b">
        <f t="shared" ref="P3:P29" si="0">L3=SUM(O3:O3)</f>
        <v>1</v>
      </c>
      <c r="Q3" s="37" t="e">
        <f t="shared" ref="Q3:Q29" si="1">ROUND(L3/K3,4)</f>
        <v>#DIV/0!</v>
      </c>
      <c r="R3" s="38" t="e">
        <f t="shared" ref="R3:R28" si="2">Q3=N3</f>
        <v>#DIV/0!</v>
      </c>
      <c r="S3" s="38" t="b">
        <f t="shared" ref="S3:S29" si="3">K3=L3+M3</f>
        <v>1</v>
      </c>
    </row>
    <row r="4" spans="1:19" ht="30" customHeight="1">
      <c r="A4" s="58">
        <v>2</v>
      </c>
      <c r="B4" s="135" t="s">
        <v>417</v>
      </c>
      <c r="C4" s="136"/>
      <c r="D4" s="131" t="s">
        <v>160</v>
      </c>
      <c r="E4" s="137" t="s">
        <v>161</v>
      </c>
      <c r="F4" s="138" t="s">
        <v>129</v>
      </c>
      <c r="G4" s="138" t="s">
        <v>418</v>
      </c>
      <c r="H4" s="61"/>
      <c r="I4" s="61"/>
      <c r="J4" s="61" t="s">
        <v>510</v>
      </c>
      <c r="K4" s="64"/>
      <c r="L4" s="63"/>
      <c r="M4" s="64"/>
      <c r="N4" s="65"/>
      <c r="O4" s="63"/>
      <c r="P4" s="1" t="b">
        <f t="shared" si="0"/>
        <v>1</v>
      </c>
      <c r="Q4" s="37" t="e">
        <f t="shared" si="1"/>
        <v>#DIV/0!</v>
      </c>
      <c r="R4" s="38" t="e">
        <f t="shared" si="2"/>
        <v>#DIV/0!</v>
      </c>
      <c r="S4" s="38" t="b">
        <f t="shared" si="3"/>
        <v>1</v>
      </c>
    </row>
    <row r="5" spans="1:19" ht="30" customHeight="1">
      <c r="A5" s="58">
        <v>3</v>
      </c>
      <c r="B5" s="135" t="s">
        <v>419</v>
      </c>
      <c r="C5" s="136"/>
      <c r="D5" s="131" t="s">
        <v>288</v>
      </c>
      <c r="E5" s="137" t="s">
        <v>289</v>
      </c>
      <c r="F5" s="138" t="s">
        <v>119</v>
      </c>
      <c r="G5" s="138" t="s">
        <v>420</v>
      </c>
      <c r="H5" s="61"/>
      <c r="I5" s="61"/>
      <c r="J5" s="61" t="s">
        <v>510</v>
      </c>
      <c r="K5" s="64"/>
      <c r="L5" s="63"/>
      <c r="M5" s="64"/>
      <c r="N5" s="65"/>
      <c r="O5" s="63"/>
      <c r="P5" s="1" t="b">
        <f t="shared" si="0"/>
        <v>1</v>
      </c>
      <c r="Q5" s="37" t="e">
        <f t="shared" si="1"/>
        <v>#DIV/0!</v>
      </c>
      <c r="R5" s="38" t="e">
        <f t="shared" si="2"/>
        <v>#DIV/0!</v>
      </c>
      <c r="S5" s="38" t="b">
        <f t="shared" si="3"/>
        <v>1</v>
      </c>
    </row>
    <row r="6" spans="1:19" ht="30" customHeight="1">
      <c r="A6" s="58">
        <v>4</v>
      </c>
      <c r="B6" s="135" t="s">
        <v>421</v>
      </c>
      <c r="C6" s="136"/>
      <c r="D6" s="131" t="s">
        <v>422</v>
      </c>
      <c r="E6" s="137" t="s">
        <v>423</v>
      </c>
      <c r="F6" s="138" t="s">
        <v>424</v>
      </c>
      <c r="G6" s="138" t="s">
        <v>425</v>
      </c>
      <c r="H6" s="61"/>
      <c r="I6" s="61"/>
      <c r="J6" s="61" t="s">
        <v>510</v>
      </c>
      <c r="K6" s="64"/>
      <c r="L6" s="63"/>
      <c r="M6" s="64"/>
      <c r="N6" s="65"/>
      <c r="O6" s="63"/>
      <c r="P6" s="1" t="b">
        <f t="shared" si="0"/>
        <v>1</v>
      </c>
      <c r="Q6" s="37" t="e">
        <f t="shared" si="1"/>
        <v>#DIV/0!</v>
      </c>
      <c r="R6" s="38" t="e">
        <f t="shared" si="2"/>
        <v>#DIV/0!</v>
      </c>
      <c r="S6" s="38" t="b">
        <f t="shared" si="3"/>
        <v>1</v>
      </c>
    </row>
    <row r="7" spans="1:19" ht="30" customHeight="1">
      <c r="A7" s="58">
        <v>5</v>
      </c>
      <c r="B7" s="135" t="s">
        <v>426</v>
      </c>
      <c r="C7" s="136"/>
      <c r="D7" s="131" t="s">
        <v>427</v>
      </c>
      <c r="E7" s="137" t="s">
        <v>428</v>
      </c>
      <c r="F7" s="138" t="s">
        <v>119</v>
      </c>
      <c r="G7" s="138" t="s">
        <v>429</v>
      </c>
      <c r="H7" s="61"/>
      <c r="I7" s="61"/>
      <c r="J7" s="61" t="s">
        <v>510</v>
      </c>
      <c r="K7" s="64"/>
      <c r="L7" s="63"/>
      <c r="M7" s="64"/>
      <c r="N7" s="65"/>
      <c r="O7" s="63"/>
      <c r="P7" s="1" t="b">
        <f t="shared" ref="P7:P23" si="4">L7=SUM(O7:O7)</f>
        <v>1</v>
      </c>
      <c r="Q7" s="37" t="e">
        <f t="shared" ref="Q7:Q23" si="5">ROUND(L7/K7,4)</f>
        <v>#DIV/0!</v>
      </c>
      <c r="R7" s="38" t="e">
        <f t="shared" ref="R7:R23" si="6">Q7=N7</f>
        <v>#DIV/0!</v>
      </c>
      <c r="S7" s="38" t="b">
        <f t="shared" ref="S7:S23" si="7">K7=L7+M7</f>
        <v>1</v>
      </c>
    </row>
    <row r="8" spans="1:19" ht="30" customHeight="1">
      <c r="A8" s="58">
        <v>6</v>
      </c>
      <c r="B8" s="135" t="s">
        <v>434</v>
      </c>
      <c r="C8" s="136"/>
      <c r="D8" s="131" t="s">
        <v>435</v>
      </c>
      <c r="E8" s="137" t="s">
        <v>436</v>
      </c>
      <c r="F8" s="138" t="s">
        <v>114</v>
      </c>
      <c r="G8" s="138" t="s">
        <v>437</v>
      </c>
      <c r="H8" s="61"/>
      <c r="I8" s="61"/>
      <c r="J8" s="61" t="s">
        <v>510</v>
      </c>
      <c r="K8" s="64"/>
      <c r="L8" s="63"/>
      <c r="M8" s="64"/>
      <c r="N8" s="65"/>
      <c r="O8" s="63"/>
      <c r="P8" s="1" t="b">
        <f t="shared" si="4"/>
        <v>1</v>
      </c>
      <c r="Q8" s="37" t="e">
        <f t="shared" si="5"/>
        <v>#DIV/0!</v>
      </c>
      <c r="R8" s="38" t="e">
        <f t="shared" si="6"/>
        <v>#DIV/0!</v>
      </c>
      <c r="S8" s="38" t="b">
        <f t="shared" si="7"/>
        <v>1</v>
      </c>
    </row>
    <row r="9" spans="1:19" ht="30" customHeight="1">
      <c r="A9" s="58">
        <v>7</v>
      </c>
      <c r="B9" s="135" t="s">
        <v>440</v>
      </c>
      <c r="C9" s="136"/>
      <c r="D9" s="131" t="s">
        <v>441</v>
      </c>
      <c r="E9" s="137" t="s">
        <v>442</v>
      </c>
      <c r="F9" s="138" t="s">
        <v>213</v>
      </c>
      <c r="G9" s="138" t="s">
        <v>443</v>
      </c>
      <c r="H9" s="61"/>
      <c r="I9" s="61"/>
      <c r="J9" s="61" t="s">
        <v>510</v>
      </c>
      <c r="K9" s="64"/>
      <c r="L9" s="63"/>
      <c r="M9" s="64"/>
      <c r="N9" s="65"/>
      <c r="O9" s="63"/>
      <c r="P9" s="1" t="b">
        <f t="shared" si="4"/>
        <v>1</v>
      </c>
      <c r="Q9" s="37" t="e">
        <f t="shared" si="5"/>
        <v>#DIV/0!</v>
      </c>
      <c r="R9" s="38" t="e">
        <f t="shared" si="6"/>
        <v>#DIV/0!</v>
      </c>
      <c r="S9" s="38" t="b">
        <f t="shared" si="7"/>
        <v>1</v>
      </c>
    </row>
    <row r="10" spans="1:19" ht="30" customHeight="1">
      <c r="A10" s="58">
        <v>8</v>
      </c>
      <c r="B10" s="135" t="s">
        <v>444</v>
      </c>
      <c r="C10" s="136"/>
      <c r="D10" s="131" t="s">
        <v>445</v>
      </c>
      <c r="E10" s="137" t="s">
        <v>446</v>
      </c>
      <c r="F10" s="138" t="s">
        <v>213</v>
      </c>
      <c r="G10" s="138" t="s">
        <v>447</v>
      </c>
      <c r="H10" s="61"/>
      <c r="I10" s="61"/>
      <c r="J10" s="61" t="s">
        <v>510</v>
      </c>
      <c r="K10" s="64"/>
      <c r="L10" s="63"/>
      <c r="M10" s="64"/>
      <c r="N10" s="65"/>
      <c r="O10" s="63"/>
      <c r="P10" s="1" t="b">
        <f t="shared" si="4"/>
        <v>1</v>
      </c>
      <c r="Q10" s="37" t="e">
        <f t="shared" si="5"/>
        <v>#DIV/0!</v>
      </c>
      <c r="R10" s="38" t="e">
        <f t="shared" si="6"/>
        <v>#DIV/0!</v>
      </c>
      <c r="S10" s="38" t="b">
        <f t="shared" si="7"/>
        <v>1</v>
      </c>
    </row>
    <row r="11" spans="1:19" ht="30" customHeight="1">
      <c r="A11" s="58">
        <v>9</v>
      </c>
      <c r="B11" s="70" t="s">
        <v>448</v>
      </c>
      <c r="C11" s="59"/>
      <c r="D11" s="120" t="s">
        <v>449</v>
      </c>
      <c r="E11" s="60" t="s">
        <v>450</v>
      </c>
      <c r="F11" s="58" t="s">
        <v>213</v>
      </c>
      <c r="G11" s="58" t="s">
        <v>451</v>
      </c>
      <c r="H11" s="61"/>
      <c r="I11" s="61"/>
      <c r="J11" s="61" t="s">
        <v>511</v>
      </c>
      <c r="K11" s="64"/>
      <c r="L11" s="63"/>
      <c r="M11" s="64"/>
      <c r="N11" s="65"/>
      <c r="O11" s="63"/>
      <c r="P11" s="1" t="b">
        <f t="shared" si="4"/>
        <v>1</v>
      </c>
      <c r="Q11" s="37" t="e">
        <f t="shared" si="5"/>
        <v>#DIV/0!</v>
      </c>
      <c r="R11" s="38" t="e">
        <f t="shared" si="6"/>
        <v>#DIV/0!</v>
      </c>
      <c r="S11" s="38" t="b">
        <f t="shared" si="7"/>
        <v>1</v>
      </c>
    </row>
    <row r="12" spans="1:19" ht="30" customHeight="1">
      <c r="A12" s="58">
        <v>10</v>
      </c>
      <c r="B12" s="70" t="s">
        <v>452</v>
      </c>
      <c r="C12" s="59"/>
      <c r="D12" s="120" t="s">
        <v>234</v>
      </c>
      <c r="E12" s="60" t="s">
        <v>235</v>
      </c>
      <c r="F12" s="58" t="s">
        <v>204</v>
      </c>
      <c r="G12" s="58" t="s">
        <v>453</v>
      </c>
      <c r="H12" s="61"/>
      <c r="I12" s="61"/>
      <c r="J12" s="61" t="s">
        <v>511</v>
      </c>
      <c r="K12" s="64"/>
      <c r="L12" s="63"/>
      <c r="M12" s="64"/>
      <c r="N12" s="65"/>
      <c r="O12" s="63"/>
      <c r="P12" s="1" t="b">
        <f t="shared" si="4"/>
        <v>1</v>
      </c>
      <c r="Q12" s="37" t="e">
        <f t="shared" si="5"/>
        <v>#DIV/0!</v>
      </c>
      <c r="R12" s="38" t="e">
        <f t="shared" si="6"/>
        <v>#DIV/0!</v>
      </c>
      <c r="S12" s="38" t="b">
        <f t="shared" si="7"/>
        <v>1</v>
      </c>
    </row>
    <row r="13" spans="1:19" ht="30" customHeight="1">
      <c r="A13" s="58">
        <v>11</v>
      </c>
      <c r="B13" s="70" t="s">
        <v>454</v>
      </c>
      <c r="C13" s="59"/>
      <c r="D13" s="120" t="s">
        <v>455</v>
      </c>
      <c r="E13" s="60" t="s">
        <v>456</v>
      </c>
      <c r="F13" s="58" t="s">
        <v>213</v>
      </c>
      <c r="G13" s="58" t="s">
        <v>457</v>
      </c>
      <c r="H13" s="61"/>
      <c r="I13" s="61"/>
      <c r="J13" s="61" t="s">
        <v>511</v>
      </c>
      <c r="K13" s="64"/>
      <c r="L13" s="63"/>
      <c r="M13" s="64"/>
      <c r="N13" s="65"/>
      <c r="O13" s="63"/>
      <c r="P13" s="1" t="b">
        <f t="shared" si="4"/>
        <v>1</v>
      </c>
      <c r="Q13" s="37" t="e">
        <f t="shared" si="5"/>
        <v>#DIV/0!</v>
      </c>
      <c r="R13" s="38" t="e">
        <f t="shared" si="6"/>
        <v>#DIV/0!</v>
      </c>
      <c r="S13" s="38" t="b">
        <f t="shared" si="7"/>
        <v>1</v>
      </c>
    </row>
    <row r="14" spans="1:19" ht="30" customHeight="1">
      <c r="A14" s="58">
        <v>12</v>
      </c>
      <c r="B14" s="70" t="s">
        <v>459</v>
      </c>
      <c r="C14" s="59" t="s">
        <v>41</v>
      </c>
      <c r="D14" s="120" t="s">
        <v>460</v>
      </c>
      <c r="E14" s="60" t="s">
        <v>461</v>
      </c>
      <c r="F14" s="58" t="s">
        <v>171</v>
      </c>
      <c r="G14" s="58" t="s">
        <v>462</v>
      </c>
      <c r="H14" s="61" t="s">
        <v>45</v>
      </c>
      <c r="I14" s="61">
        <v>1.87</v>
      </c>
      <c r="J14" s="61" t="s">
        <v>463</v>
      </c>
      <c r="K14" s="64">
        <v>1700000</v>
      </c>
      <c r="L14" s="63">
        <v>850000</v>
      </c>
      <c r="M14" s="64">
        <v>850000</v>
      </c>
      <c r="N14" s="65">
        <v>0.5</v>
      </c>
      <c r="O14" s="63">
        <v>850000</v>
      </c>
      <c r="P14" s="1" t="b">
        <f t="shared" si="4"/>
        <v>1</v>
      </c>
      <c r="Q14" s="37">
        <f t="shared" si="5"/>
        <v>0.5</v>
      </c>
      <c r="R14" s="38" t="b">
        <f t="shared" si="6"/>
        <v>1</v>
      </c>
      <c r="S14" s="38" t="b">
        <f t="shared" si="7"/>
        <v>1</v>
      </c>
    </row>
    <row r="15" spans="1:19" ht="30" customHeight="1">
      <c r="A15" s="58">
        <v>13</v>
      </c>
      <c r="B15" s="70" t="s">
        <v>466</v>
      </c>
      <c r="C15" s="59" t="s">
        <v>41</v>
      </c>
      <c r="D15" s="120" t="s">
        <v>189</v>
      </c>
      <c r="E15" s="60" t="s">
        <v>190</v>
      </c>
      <c r="F15" s="58" t="s">
        <v>191</v>
      </c>
      <c r="G15" s="58" t="s">
        <v>467</v>
      </c>
      <c r="H15" s="61" t="s">
        <v>45</v>
      </c>
      <c r="I15" s="61">
        <v>0.17</v>
      </c>
      <c r="J15" s="61" t="s">
        <v>463</v>
      </c>
      <c r="K15" s="64">
        <v>750371</v>
      </c>
      <c r="L15" s="63">
        <v>375185</v>
      </c>
      <c r="M15" s="64">
        <v>375186</v>
      </c>
      <c r="N15" s="65">
        <v>0.5</v>
      </c>
      <c r="O15" s="63">
        <v>375185</v>
      </c>
      <c r="P15" s="1" t="b">
        <f t="shared" si="4"/>
        <v>1</v>
      </c>
      <c r="Q15" s="37">
        <f t="shared" si="5"/>
        <v>0.5</v>
      </c>
      <c r="R15" s="38" t="b">
        <f t="shared" si="6"/>
        <v>1</v>
      </c>
      <c r="S15" s="38" t="b">
        <f t="shared" si="7"/>
        <v>1</v>
      </c>
    </row>
    <row r="16" spans="1:19" ht="30" customHeight="1">
      <c r="A16" s="58">
        <v>14</v>
      </c>
      <c r="B16" s="70" t="s">
        <v>468</v>
      </c>
      <c r="C16" s="59" t="s">
        <v>41</v>
      </c>
      <c r="D16" s="120" t="s">
        <v>334</v>
      </c>
      <c r="E16" s="60" t="s">
        <v>335</v>
      </c>
      <c r="F16" s="58" t="s">
        <v>152</v>
      </c>
      <c r="G16" s="58" t="s">
        <v>469</v>
      </c>
      <c r="H16" s="61" t="s">
        <v>45</v>
      </c>
      <c r="I16" s="61">
        <v>0.11</v>
      </c>
      <c r="J16" s="61" t="s">
        <v>383</v>
      </c>
      <c r="K16" s="64">
        <v>140340</v>
      </c>
      <c r="L16" s="63">
        <v>70170</v>
      </c>
      <c r="M16" s="64">
        <v>70170</v>
      </c>
      <c r="N16" s="65">
        <v>0.5</v>
      </c>
      <c r="O16" s="63">
        <v>70170</v>
      </c>
      <c r="P16" s="1" t="b">
        <f t="shared" si="4"/>
        <v>1</v>
      </c>
      <c r="Q16" s="37">
        <f t="shared" si="5"/>
        <v>0.5</v>
      </c>
      <c r="R16" s="38" t="b">
        <f t="shared" si="6"/>
        <v>1</v>
      </c>
      <c r="S16" s="38" t="b">
        <f t="shared" si="7"/>
        <v>1</v>
      </c>
    </row>
    <row r="17" spans="1:19" ht="30" customHeight="1">
      <c r="A17" s="58">
        <v>15</v>
      </c>
      <c r="B17" s="70" t="s">
        <v>470</v>
      </c>
      <c r="C17" s="59" t="s">
        <v>41</v>
      </c>
      <c r="D17" s="120" t="s">
        <v>471</v>
      </c>
      <c r="E17" s="60" t="s">
        <v>472</v>
      </c>
      <c r="F17" s="58" t="s">
        <v>119</v>
      </c>
      <c r="G17" s="58" t="s">
        <v>473</v>
      </c>
      <c r="H17" s="61" t="s">
        <v>45</v>
      </c>
      <c r="I17" s="61">
        <v>0.05</v>
      </c>
      <c r="J17" s="61" t="s">
        <v>474</v>
      </c>
      <c r="K17" s="64">
        <v>1147157</v>
      </c>
      <c r="L17" s="63">
        <v>573578</v>
      </c>
      <c r="M17" s="64">
        <v>573579</v>
      </c>
      <c r="N17" s="65">
        <v>0.5</v>
      </c>
      <c r="O17" s="63">
        <v>573578</v>
      </c>
      <c r="P17" s="1" t="b">
        <f t="shared" si="4"/>
        <v>1</v>
      </c>
      <c r="Q17" s="37">
        <f t="shared" si="5"/>
        <v>0.5</v>
      </c>
      <c r="R17" s="38" t="b">
        <f t="shared" si="6"/>
        <v>1</v>
      </c>
      <c r="S17" s="38" t="b">
        <f t="shared" si="7"/>
        <v>1</v>
      </c>
    </row>
    <row r="18" spans="1:19" ht="30" customHeight="1">
      <c r="A18" s="58">
        <v>16</v>
      </c>
      <c r="B18" s="70" t="s">
        <v>475</v>
      </c>
      <c r="C18" s="59" t="s">
        <v>41</v>
      </c>
      <c r="D18" s="120" t="s">
        <v>338</v>
      </c>
      <c r="E18" s="60" t="s">
        <v>339</v>
      </c>
      <c r="F18" s="58" t="s">
        <v>166</v>
      </c>
      <c r="G18" s="58" t="s">
        <v>476</v>
      </c>
      <c r="H18" s="61" t="s">
        <v>45</v>
      </c>
      <c r="I18" s="61">
        <v>1.1399999999999999</v>
      </c>
      <c r="J18" s="61" t="s">
        <v>341</v>
      </c>
      <c r="K18" s="64">
        <v>965522</v>
      </c>
      <c r="L18" s="63">
        <v>482761</v>
      </c>
      <c r="M18" s="64">
        <v>482761</v>
      </c>
      <c r="N18" s="65">
        <v>0.5</v>
      </c>
      <c r="O18" s="63">
        <v>482761</v>
      </c>
      <c r="P18" s="1" t="b">
        <f t="shared" si="4"/>
        <v>1</v>
      </c>
      <c r="Q18" s="37">
        <f t="shared" si="5"/>
        <v>0.5</v>
      </c>
      <c r="R18" s="38" t="b">
        <f t="shared" si="6"/>
        <v>1</v>
      </c>
      <c r="S18" s="38" t="b">
        <f t="shared" si="7"/>
        <v>1</v>
      </c>
    </row>
    <row r="19" spans="1:19" ht="30" customHeight="1">
      <c r="A19" s="58">
        <v>17</v>
      </c>
      <c r="B19" s="70" t="s">
        <v>477</v>
      </c>
      <c r="C19" s="59" t="s">
        <v>41</v>
      </c>
      <c r="D19" s="120" t="s">
        <v>317</v>
      </c>
      <c r="E19" s="60" t="s">
        <v>318</v>
      </c>
      <c r="F19" s="58" t="s">
        <v>240</v>
      </c>
      <c r="G19" s="58" t="s">
        <v>478</v>
      </c>
      <c r="H19" s="61" t="s">
        <v>45</v>
      </c>
      <c r="I19" s="61">
        <v>0.85</v>
      </c>
      <c r="J19" s="61" t="s">
        <v>320</v>
      </c>
      <c r="K19" s="64">
        <v>795000</v>
      </c>
      <c r="L19" s="63">
        <v>397500</v>
      </c>
      <c r="M19" s="64">
        <v>397500</v>
      </c>
      <c r="N19" s="65">
        <v>0.5</v>
      </c>
      <c r="O19" s="63">
        <v>397500</v>
      </c>
      <c r="P19" s="1" t="b">
        <f t="shared" si="4"/>
        <v>1</v>
      </c>
      <c r="Q19" s="37">
        <f t="shared" si="5"/>
        <v>0.5</v>
      </c>
      <c r="R19" s="38" t="b">
        <f t="shared" si="6"/>
        <v>1</v>
      </c>
      <c r="S19" s="38" t="b">
        <f t="shared" si="7"/>
        <v>1</v>
      </c>
    </row>
    <row r="20" spans="1:19" ht="30" customHeight="1">
      <c r="A20" s="58">
        <v>18</v>
      </c>
      <c r="B20" s="70" t="s">
        <v>479</v>
      </c>
      <c r="C20" s="59" t="s">
        <v>41</v>
      </c>
      <c r="D20" s="120" t="s">
        <v>308</v>
      </c>
      <c r="E20" s="60" t="s">
        <v>309</v>
      </c>
      <c r="F20" s="58" t="s">
        <v>157</v>
      </c>
      <c r="G20" s="58" t="s">
        <v>480</v>
      </c>
      <c r="H20" s="61" t="s">
        <v>45</v>
      </c>
      <c r="I20" s="61">
        <v>1.3</v>
      </c>
      <c r="J20" s="61" t="s">
        <v>148</v>
      </c>
      <c r="K20" s="64">
        <v>1030814</v>
      </c>
      <c r="L20" s="63">
        <v>515407</v>
      </c>
      <c r="M20" s="64">
        <v>515407</v>
      </c>
      <c r="N20" s="65">
        <v>0.5</v>
      </c>
      <c r="O20" s="63">
        <v>515407</v>
      </c>
      <c r="P20" s="1" t="b">
        <f t="shared" si="4"/>
        <v>1</v>
      </c>
      <c r="Q20" s="37">
        <f t="shared" si="5"/>
        <v>0.5</v>
      </c>
      <c r="R20" s="38" t="b">
        <f t="shared" si="6"/>
        <v>1</v>
      </c>
      <c r="S20" s="38" t="b">
        <f t="shared" si="7"/>
        <v>1</v>
      </c>
    </row>
    <row r="21" spans="1:19" ht="30" customHeight="1">
      <c r="A21" s="58">
        <v>19</v>
      </c>
      <c r="B21" s="70" t="s">
        <v>481</v>
      </c>
      <c r="C21" s="59" t="s">
        <v>41</v>
      </c>
      <c r="D21" s="120" t="s">
        <v>390</v>
      </c>
      <c r="E21" s="60">
        <v>2262011</v>
      </c>
      <c r="F21" s="58" t="s">
        <v>390</v>
      </c>
      <c r="G21" s="58" t="s">
        <v>482</v>
      </c>
      <c r="H21" s="61" t="s">
        <v>45</v>
      </c>
      <c r="I21" s="61">
        <v>0.95</v>
      </c>
      <c r="J21" s="61" t="s">
        <v>51</v>
      </c>
      <c r="K21" s="64">
        <v>3055000</v>
      </c>
      <c r="L21" s="63">
        <v>1527500</v>
      </c>
      <c r="M21" s="64">
        <v>1527500</v>
      </c>
      <c r="N21" s="65">
        <v>0.5</v>
      </c>
      <c r="O21" s="63">
        <v>1527500</v>
      </c>
      <c r="P21" s="1" t="b">
        <f t="shared" si="4"/>
        <v>1</v>
      </c>
      <c r="Q21" s="37">
        <f t="shared" si="5"/>
        <v>0.5</v>
      </c>
      <c r="R21" s="38" t="b">
        <f t="shared" si="6"/>
        <v>1</v>
      </c>
      <c r="S21" s="38" t="b">
        <f t="shared" si="7"/>
        <v>1</v>
      </c>
    </row>
    <row r="22" spans="1:19" ht="30" customHeight="1">
      <c r="A22" s="58">
        <v>20</v>
      </c>
      <c r="B22" s="70" t="s">
        <v>483</v>
      </c>
      <c r="C22" s="59" t="s">
        <v>41</v>
      </c>
      <c r="D22" s="120" t="s">
        <v>484</v>
      </c>
      <c r="E22" s="60" t="s">
        <v>485</v>
      </c>
      <c r="F22" s="58" t="s">
        <v>368</v>
      </c>
      <c r="G22" s="58" t="s">
        <v>486</v>
      </c>
      <c r="H22" s="61" t="s">
        <v>45</v>
      </c>
      <c r="I22" s="61">
        <v>1.92</v>
      </c>
      <c r="J22" s="61" t="s">
        <v>121</v>
      </c>
      <c r="K22" s="64">
        <v>5000000</v>
      </c>
      <c r="L22" s="63">
        <v>2500000</v>
      </c>
      <c r="M22" s="64">
        <v>2500000</v>
      </c>
      <c r="N22" s="65">
        <v>0.5</v>
      </c>
      <c r="O22" s="63">
        <v>2500000</v>
      </c>
      <c r="P22" s="1" t="b">
        <f t="shared" si="4"/>
        <v>1</v>
      </c>
      <c r="Q22" s="37">
        <f t="shared" si="5"/>
        <v>0.5</v>
      </c>
      <c r="R22" s="38" t="b">
        <f t="shared" si="6"/>
        <v>1</v>
      </c>
      <c r="S22" s="38" t="b">
        <f t="shared" si="7"/>
        <v>1</v>
      </c>
    </row>
    <row r="23" spans="1:19" ht="30" customHeight="1">
      <c r="A23" s="58">
        <v>21</v>
      </c>
      <c r="B23" s="70" t="s">
        <v>487</v>
      </c>
      <c r="C23" s="59" t="s">
        <v>41</v>
      </c>
      <c r="D23" s="120" t="s">
        <v>211</v>
      </c>
      <c r="E23" s="60" t="s">
        <v>212</v>
      </c>
      <c r="F23" s="58" t="s">
        <v>213</v>
      </c>
      <c r="G23" s="58" t="s">
        <v>488</v>
      </c>
      <c r="H23" s="61" t="s">
        <v>45</v>
      </c>
      <c r="I23" s="61">
        <v>0.98</v>
      </c>
      <c r="J23" s="61" t="s">
        <v>215</v>
      </c>
      <c r="K23" s="64">
        <v>464622</v>
      </c>
      <c r="L23" s="63">
        <v>232311</v>
      </c>
      <c r="M23" s="64">
        <v>232311</v>
      </c>
      <c r="N23" s="65">
        <v>0.5</v>
      </c>
      <c r="O23" s="63">
        <v>232311</v>
      </c>
      <c r="P23" s="1" t="b">
        <f t="shared" si="4"/>
        <v>1</v>
      </c>
      <c r="Q23" s="37">
        <f t="shared" si="5"/>
        <v>0.5</v>
      </c>
      <c r="R23" s="38" t="b">
        <f t="shared" si="6"/>
        <v>1</v>
      </c>
      <c r="S23" s="38" t="b">
        <f t="shared" si="7"/>
        <v>1</v>
      </c>
    </row>
    <row r="24" spans="1:19" ht="30" customHeight="1">
      <c r="A24" s="58">
        <v>22</v>
      </c>
      <c r="B24" s="70" t="s">
        <v>489</v>
      </c>
      <c r="C24" s="59" t="s">
        <v>41</v>
      </c>
      <c r="D24" s="120" t="s">
        <v>490</v>
      </c>
      <c r="E24" s="60" t="s">
        <v>491</v>
      </c>
      <c r="F24" s="58" t="s">
        <v>191</v>
      </c>
      <c r="G24" s="58" t="s">
        <v>492</v>
      </c>
      <c r="H24" s="61" t="s">
        <v>45</v>
      </c>
      <c r="I24" s="61">
        <v>1.62</v>
      </c>
      <c r="J24" s="61" t="s">
        <v>493</v>
      </c>
      <c r="K24" s="64">
        <v>3421799</v>
      </c>
      <c r="L24" s="63">
        <v>1710899</v>
      </c>
      <c r="M24" s="64">
        <v>1710900</v>
      </c>
      <c r="N24" s="65">
        <v>0.5</v>
      </c>
      <c r="O24" s="63">
        <v>1710899</v>
      </c>
      <c r="P24" s="1" t="b">
        <f t="shared" si="0"/>
        <v>1</v>
      </c>
      <c r="Q24" s="37">
        <f t="shared" si="1"/>
        <v>0.5</v>
      </c>
      <c r="R24" s="38" t="b">
        <f t="shared" si="2"/>
        <v>1</v>
      </c>
      <c r="S24" s="38" t="b">
        <f t="shared" si="3"/>
        <v>1</v>
      </c>
    </row>
    <row r="25" spans="1:19" ht="30" customHeight="1">
      <c r="A25" s="58">
        <v>23</v>
      </c>
      <c r="B25" s="70" t="s">
        <v>494</v>
      </c>
      <c r="C25" s="59" t="s">
        <v>41</v>
      </c>
      <c r="D25" s="120" t="s">
        <v>495</v>
      </c>
      <c r="E25" s="60" t="s">
        <v>496</v>
      </c>
      <c r="F25" s="58" t="s">
        <v>213</v>
      </c>
      <c r="G25" s="58" t="s">
        <v>497</v>
      </c>
      <c r="H25" s="61" t="s">
        <v>45</v>
      </c>
      <c r="I25" s="61">
        <v>6.3</v>
      </c>
      <c r="J25" s="61" t="s">
        <v>498</v>
      </c>
      <c r="K25" s="64">
        <v>3287934</v>
      </c>
      <c r="L25" s="63">
        <v>1643967</v>
      </c>
      <c r="M25" s="64">
        <v>1643967</v>
      </c>
      <c r="N25" s="65">
        <v>0.5</v>
      </c>
      <c r="O25" s="63">
        <v>1643967</v>
      </c>
      <c r="P25" s="1" t="b">
        <f t="shared" si="0"/>
        <v>1</v>
      </c>
      <c r="Q25" s="37">
        <f t="shared" si="1"/>
        <v>0.5</v>
      </c>
      <c r="R25" s="38" t="b">
        <f t="shared" si="2"/>
        <v>1</v>
      </c>
      <c r="S25" s="38" t="b">
        <f t="shared" si="3"/>
        <v>1</v>
      </c>
    </row>
    <row r="26" spans="1:19" ht="30" customHeight="1">
      <c r="A26" s="58">
        <v>24</v>
      </c>
      <c r="B26" s="70" t="s">
        <v>499</v>
      </c>
      <c r="C26" s="59" t="s">
        <v>41</v>
      </c>
      <c r="D26" s="120" t="s">
        <v>500</v>
      </c>
      <c r="E26" s="60" t="s">
        <v>501</v>
      </c>
      <c r="F26" s="58" t="s">
        <v>142</v>
      </c>
      <c r="G26" s="58" t="s">
        <v>502</v>
      </c>
      <c r="H26" s="61" t="s">
        <v>45</v>
      </c>
      <c r="I26" s="61">
        <v>1.77</v>
      </c>
      <c r="J26" s="61" t="s">
        <v>183</v>
      </c>
      <c r="K26" s="64">
        <v>2541500</v>
      </c>
      <c r="L26" s="63">
        <v>1270750</v>
      </c>
      <c r="M26" s="64">
        <v>1270750</v>
      </c>
      <c r="N26" s="65">
        <v>0.5</v>
      </c>
      <c r="O26" s="63">
        <v>1270750</v>
      </c>
      <c r="P26" s="1" t="b">
        <f t="shared" si="0"/>
        <v>1</v>
      </c>
      <c r="Q26" s="37">
        <f t="shared" si="1"/>
        <v>0.5</v>
      </c>
      <c r="R26" s="38" t="b">
        <f t="shared" si="2"/>
        <v>1</v>
      </c>
      <c r="S26" s="38" t="b">
        <f t="shared" si="3"/>
        <v>1</v>
      </c>
    </row>
    <row r="27" spans="1:19" ht="30" customHeight="1">
      <c r="A27" s="58">
        <v>25</v>
      </c>
      <c r="B27" s="70" t="s">
        <v>503</v>
      </c>
      <c r="C27" s="59" t="s">
        <v>41</v>
      </c>
      <c r="D27" s="120" t="s">
        <v>455</v>
      </c>
      <c r="E27" s="60" t="s">
        <v>456</v>
      </c>
      <c r="F27" s="58" t="s">
        <v>213</v>
      </c>
      <c r="G27" s="58" t="s">
        <v>504</v>
      </c>
      <c r="H27" s="61" t="s">
        <v>45</v>
      </c>
      <c r="I27" s="61">
        <v>0.7</v>
      </c>
      <c r="J27" s="61" t="s">
        <v>458</v>
      </c>
      <c r="K27" s="64">
        <v>1198000</v>
      </c>
      <c r="L27" s="63">
        <v>599000</v>
      </c>
      <c r="M27" s="64">
        <v>599000</v>
      </c>
      <c r="N27" s="65">
        <v>0.5</v>
      </c>
      <c r="O27" s="63">
        <v>599000</v>
      </c>
      <c r="P27" s="1" t="b">
        <f t="shared" si="0"/>
        <v>1</v>
      </c>
      <c r="Q27" s="37">
        <f t="shared" si="1"/>
        <v>0.5</v>
      </c>
      <c r="R27" s="38" t="b">
        <f t="shared" si="2"/>
        <v>1</v>
      </c>
      <c r="S27" s="38" t="b">
        <f t="shared" si="3"/>
        <v>1</v>
      </c>
    </row>
    <row r="28" spans="1:19" ht="30" customHeight="1">
      <c r="A28" s="58">
        <v>26</v>
      </c>
      <c r="B28" s="70" t="s">
        <v>505</v>
      </c>
      <c r="C28" s="59" t="s">
        <v>41</v>
      </c>
      <c r="D28" s="120" t="s">
        <v>243</v>
      </c>
      <c r="E28" s="60" t="s">
        <v>244</v>
      </c>
      <c r="F28" s="58" t="s">
        <v>157</v>
      </c>
      <c r="G28" s="58" t="s">
        <v>506</v>
      </c>
      <c r="H28" s="61" t="s">
        <v>45</v>
      </c>
      <c r="I28" s="61">
        <v>0.64</v>
      </c>
      <c r="J28" s="61" t="s">
        <v>61</v>
      </c>
      <c r="K28" s="64">
        <v>1636800</v>
      </c>
      <c r="L28" s="63">
        <v>818400</v>
      </c>
      <c r="M28" s="64">
        <v>818400</v>
      </c>
      <c r="N28" s="65">
        <v>0.5</v>
      </c>
      <c r="O28" s="63">
        <v>818400</v>
      </c>
      <c r="P28" s="1" t="b">
        <f t="shared" si="0"/>
        <v>1</v>
      </c>
      <c r="Q28" s="37">
        <f t="shared" si="1"/>
        <v>0.5</v>
      </c>
      <c r="R28" s="38" t="b">
        <f t="shared" si="2"/>
        <v>1</v>
      </c>
      <c r="S28" s="38" t="b">
        <f t="shared" si="3"/>
        <v>1</v>
      </c>
    </row>
    <row r="29" spans="1:19" ht="20.100000000000001" customHeight="1">
      <c r="A29" s="154" t="s">
        <v>35</v>
      </c>
      <c r="B29" s="154"/>
      <c r="C29" s="154"/>
      <c r="D29" s="154"/>
      <c r="E29" s="154"/>
      <c r="F29" s="154"/>
      <c r="G29" s="154"/>
      <c r="H29" s="154"/>
      <c r="I29" s="39">
        <f>SUM(I3:I28)</f>
        <v>20.37</v>
      </c>
      <c r="J29" s="40" t="s">
        <v>12</v>
      </c>
      <c r="K29" s="68">
        <f>SUM(K3:K28)</f>
        <v>27134859</v>
      </c>
      <c r="L29" s="68">
        <f>SUM(L3:L28)</f>
        <v>13567428</v>
      </c>
      <c r="M29" s="68">
        <f>SUM(M3:M28)</f>
        <v>13567431</v>
      </c>
      <c r="N29" s="41" t="s">
        <v>12</v>
      </c>
      <c r="O29" s="69">
        <f>SUM(O3:O28)</f>
        <v>13567428</v>
      </c>
      <c r="P29" s="1" t="b">
        <f t="shared" si="0"/>
        <v>1</v>
      </c>
      <c r="Q29" s="37">
        <f t="shared" si="1"/>
        <v>0.5</v>
      </c>
      <c r="R29" s="38" t="s">
        <v>12</v>
      </c>
      <c r="S29" s="38" t="b">
        <f t="shared" si="3"/>
        <v>1</v>
      </c>
    </row>
    <row r="30" spans="1:19">
      <c r="A30" s="31"/>
      <c r="B30" s="31"/>
      <c r="C30" s="31"/>
      <c r="D30" s="31"/>
      <c r="E30" s="31"/>
      <c r="F30" s="31"/>
      <c r="G30" s="31"/>
      <c r="H30" s="31"/>
    </row>
    <row r="31" spans="1:19">
      <c r="A31" s="30" t="s">
        <v>36</v>
      </c>
      <c r="B31" s="30"/>
      <c r="C31" s="30"/>
      <c r="D31" s="30"/>
      <c r="E31" s="30"/>
      <c r="F31" s="30"/>
      <c r="G31" s="30"/>
      <c r="H31" s="30"/>
      <c r="I31" s="13"/>
      <c r="J31" s="13"/>
      <c r="K31" s="5"/>
      <c r="L31" s="13"/>
      <c r="M31" s="13"/>
      <c r="O31" s="13"/>
      <c r="P31" s="1"/>
      <c r="S31" s="38"/>
    </row>
    <row r="32" spans="1:19" ht="28.5" customHeight="1">
      <c r="A32" s="150" t="s">
        <v>32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"/>
    </row>
    <row r="33" spans="2:11">
      <c r="B33" s="32"/>
      <c r="C33" s="32"/>
      <c r="D33" s="32"/>
      <c r="E33" s="32"/>
      <c r="F33" s="32"/>
      <c r="G33" s="32"/>
      <c r="H33" s="32"/>
      <c r="K33" s="27"/>
    </row>
  </sheetData>
  <mergeCells count="16">
    <mergeCell ref="M1:M2"/>
    <mergeCell ref="N1:N2"/>
    <mergeCell ref="A29:H29"/>
    <mergeCell ref="A32:O3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9">
    <cfRule type="cellIs" dxfId="3" priority="5" operator="equal">
      <formula>FALSE</formula>
    </cfRule>
  </conditionalFormatting>
  <conditionalFormatting sqref="P3:R29">
    <cfRule type="containsText" dxfId="2" priority="3" operator="containsText" text="fałsz">
      <formula>NOT(ISERROR(SEARCH("fałsz",P3)))</formula>
    </cfRule>
  </conditionalFormatting>
  <conditionalFormatting sqref="S31">
    <cfRule type="cellIs" dxfId="1" priority="2" operator="equal">
      <formula>FALSE</formula>
    </cfRule>
  </conditionalFormatting>
  <conditionalFormatting sqref="S31">
    <cfRule type="cellIs" dxfId="0" priority="1" operator="equal">
      <formula>FALSE</formula>
    </cfRule>
  </conditionalFormatting>
  <dataValidations count="1">
    <dataValidation type="list" allowBlank="1" showInputMessage="1" showErrorMessage="1" sqref="C3:C28" xr:uid="{212F3B42-1202-4264-A250-CCEBD6AE9B52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Michał Ochaciński</cp:lastModifiedBy>
  <cp:lastPrinted>2023-05-09T12:27:48Z</cp:lastPrinted>
  <dcterms:created xsi:type="dcterms:W3CDTF">2019-02-25T10:53:14Z</dcterms:created>
  <dcterms:modified xsi:type="dcterms:W3CDTF">2023-12-05T09:19:07Z</dcterms:modified>
</cp:coreProperties>
</file>